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ghh-my.sharepoint.com/personal/lars_borntraeger_edu_nsg-hh_de/Documents/Informatik/"/>
    </mc:Choice>
  </mc:AlternateContent>
  <xr:revisionPtr revIDLastSave="801" documentId="8_{AB78510D-F4D3-464A-891E-1CE104447073}" xr6:coauthVersionLast="45" xr6:coauthVersionMax="45" xr10:uidLastSave="{7F06C56E-F6F4-FF47-B043-09A1DF5B38F4}"/>
  <bookViews>
    <workbookView xWindow="0" yWindow="0" windowWidth="25600" windowHeight="16000" xr2:uid="{AD8CE1EF-EC67-794A-AD7B-F5658478C1C3}"/>
  </bookViews>
  <sheets>
    <sheet name="Tabelle1" sheetId="1" r:id="rId1"/>
    <sheet name="Tabelle2" sheetId="2" r:id="rId2"/>
  </sheets>
  <definedNames>
    <definedName name="Phi">Tabelle1!$A$2</definedName>
    <definedName name="Pi">Tabelle1!$A$4</definedName>
    <definedName name="Radius">Tabelle1!$A$3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1" i="1" l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50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176" i="1"/>
  <c r="AN3" i="1"/>
  <c r="AN4" i="1"/>
  <c r="AN5" i="1"/>
  <c r="AN6" i="1"/>
  <c r="G272" i="1" s="1"/>
  <c r="AN7" i="1"/>
  <c r="AN8" i="1"/>
  <c r="AN9" i="1"/>
  <c r="G267" i="1" s="1"/>
  <c r="AN10" i="1"/>
  <c r="I262" i="1" s="1"/>
  <c r="AN11" i="1"/>
  <c r="AN12" i="1"/>
  <c r="AN13" i="1"/>
  <c r="I266" i="1" s="1"/>
  <c r="AN2" i="1"/>
  <c r="G191" i="1"/>
  <c r="N19" i="1"/>
  <c r="N20" i="1"/>
  <c r="N21" i="1"/>
  <c r="N22" i="1"/>
  <c r="N23" i="1"/>
  <c r="N24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8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17" i="1"/>
  <c r="T1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G262" i="1"/>
  <c r="H262" i="1"/>
  <c r="G263" i="1"/>
  <c r="I263" i="1"/>
  <c r="G264" i="1"/>
  <c r="I264" i="1"/>
  <c r="G265" i="1"/>
  <c r="H265" i="1"/>
  <c r="I265" i="1"/>
  <c r="G266" i="1"/>
  <c r="H266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I271" i="1"/>
  <c r="I272" i="1"/>
  <c r="G273" i="1"/>
  <c r="I273" i="1"/>
  <c r="G274" i="1"/>
  <c r="H274" i="1"/>
  <c r="I274" i="1"/>
  <c r="G275" i="1"/>
  <c r="H275" i="1"/>
  <c r="I275" i="1"/>
  <c r="J275" i="1" s="1"/>
  <c r="G276" i="1"/>
  <c r="H276" i="1"/>
  <c r="I276" i="1"/>
  <c r="G277" i="1"/>
  <c r="H277" i="1"/>
  <c r="I277" i="1"/>
  <c r="G278" i="1"/>
  <c r="H278" i="1"/>
  <c r="G279" i="1"/>
  <c r="H279" i="1"/>
  <c r="I279" i="1"/>
  <c r="G280" i="1"/>
  <c r="H280" i="1"/>
  <c r="I280" i="1"/>
  <c r="I261" i="1"/>
  <c r="H261" i="1"/>
  <c r="G261" i="1"/>
  <c r="F88" i="1"/>
  <c r="G88" i="1"/>
  <c r="AM51" i="1"/>
  <c r="AN51" i="1"/>
  <c r="AO51" i="1"/>
  <c r="AM52" i="1"/>
  <c r="AN52" i="1"/>
  <c r="AO52" i="1"/>
  <c r="AM53" i="1"/>
  <c r="AN53" i="1"/>
  <c r="AO53" i="1"/>
  <c r="AM54" i="1"/>
  <c r="AN54" i="1"/>
  <c r="AO54" i="1"/>
  <c r="AM55" i="1"/>
  <c r="AN55" i="1"/>
  <c r="AO55" i="1"/>
  <c r="AM56" i="1"/>
  <c r="AN56" i="1"/>
  <c r="AO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50" i="1"/>
  <c r="AO50" i="1"/>
  <c r="AN50" i="1"/>
  <c r="AP3" i="1"/>
  <c r="AP4" i="1"/>
  <c r="AP5" i="1"/>
  <c r="AP6" i="1"/>
  <c r="AP7" i="1"/>
  <c r="AP8" i="1"/>
  <c r="AP9" i="1"/>
  <c r="AP10" i="1"/>
  <c r="AP11" i="1"/>
  <c r="AP12" i="1"/>
  <c r="AP13" i="1"/>
  <c r="AP2" i="1"/>
  <c r="AP15" i="1" s="1"/>
  <c r="H271" i="1" l="1"/>
  <c r="H263" i="1"/>
  <c r="H272" i="1"/>
  <c r="H264" i="1"/>
  <c r="I278" i="1"/>
  <c r="H273" i="1"/>
  <c r="J279" i="1"/>
  <c r="J271" i="1"/>
  <c r="J276" i="1"/>
  <c r="J269" i="1"/>
  <c r="J265" i="1"/>
  <c r="J268" i="1"/>
  <c r="J264" i="1"/>
  <c r="J272" i="1"/>
  <c r="J270" i="1"/>
  <c r="J266" i="1"/>
  <c r="J262" i="1"/>
  <c r="J267" i="1"/>
  <c r="J263" i="1"/>
  <c r="J261" i="1"/>
  <c r="J277" i="1"/>
  <c r="J273" i="1"/>
  <c r="J280" i="1"/>
  <c r="J278" i="1"/>
  <c r="J274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17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E55" i="2"/>
  <c r="E56" i="2"/>
  <c r="E57" i="2"/>
  <c r="E51" i="2"/>
  <c r="E52" i="2"/>
  <c r="E53" i="2"/>
  <c r="E54" i="2"/>
  <c r="E5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AP71" i="1" l="1"/>
  <c r="C284" i="1"/>
  <c r="AM26" i="1"/>
  <c r="AM17" i="1"/>
  <c r="AM3" i="1"/>
  <c r="AM4" i="1"/>
  <c r="AM5" i="1"/>
  <c r="AM6" i="1"/>
  <c r="AM7" i="1"/>
  <c r="AM8" i="1"/>
  <c r="AM9" i="1"/>
  <c r="AM10" i="1"/>
  <c r="AM11" i="1"/>
  <c r="AM12" i="1"/>
  <c r="AM13" i="1"/>
  <c r="AK2" i="1"/>
  <c r="AM2" i="1"/>
  <c r="D88" i="1"/>
  <c r="AJ3" i="1"/>
  <c r="AJ4" i="1"/>
  <c r="AJ5" i="1"/>
  <c r="AJ2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4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AH3" i="1"/>
  <c r="AH4" i="1"/>
  <c r="AH5" i="1"/>
  <c r="AH2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W50" i="1"/>
  <c r="AA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50" i="1"/>
  <c r="AH26" i="1" l="1"/>
  <c r="AH17" i="1"/>
  <c r="G51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7" i="1"/>
  <c r="D51" i="1"/>
  <c r="AH51" i="1" s="1"/>
  <c r="E51" i="1"/>
  <c r="AI51" i="1" s="1"/>
  <c r="F51" i="1"/>
  <c r="D52" i="1"/>
  <c r="AH52" i="1" s="1"/>
  <c r="E52" i="1"/>
  <c r="AI52" i="1" s="1"/>
  <c r="F52" i="1"/>
  <c r="D53" i="1"/>
  <c r="AH53" i="1" s="1"/>
  <c r="E53" i="1"/>
  <c r="AI53" i="1" s="1"/>
  <c r="F53" i="1"/>
  <c r="D54" i="1"/>
  <c r="AH54" i="1" s="1"/>
  <c r="E54" i="1"/>
  <c r="AI54" i="1" s="1"/>
  <c r="F54" i="1"/>
  <c r="D55" i="1"/>
  <c r="AH55" i="1" s="1"/>
  <c r="E55" i="1"/>
  <c r="AI55" i="1" s="1"/>
  <c r="F55" i="1"/>
  <c r="D56" i="1"/>
  <c r="AH56" i="1" s="1"/>
  <c r="E56" i="1"/>
  <c r="AI56" i="1" s="1"/>
  <c r="F56" i="1"/>
  <c r="D57" i="1"/>
  <c r="AH57" i="1" s="1"/>
  <c r="E57" i="1"/>
  <c r="AI57" i="1" s="1"/>
  <c r="F57" i="1"/>
  <c r="D58" i="1"/>
  <c r="AH58" i="1" s="1"/>
  <c r="E58" i="1"/>
  <c r="AI58" i="1" s="1"/>
  <c r="F58" i="1"/>
  <c r="D59" i="1"/>
  <c r="AH59" i="1" s="1"/>
  <c r="E59" i="1"/>
  <c r="AI59" i="1" s="1"/>
  <c r="F59" i="1"/>
  <c r="D60" i="1"/>
  <c r="AH60" i="1" s="1"/>
  <c r="E60" i="1"/>
  <c r="AI60" i="1" s="1"/>
  <c r="F60" i="1"/>
  <c r="D61" i="1"/>
  <c r="AH61" i="1" s="1"/>
  <c r="E61" i="1"/>
  <c r="F61" i="1"/>
  <c r="D62" i="1"/>
  <c r="AH62" i="1" s="1"/>
  <c r="E62" i="1"/>
  <c r="AI62" i="1" s="1"/>
  <c r="F62" i="1"/>
  <c r="D63" i="1"/>
  <c r="AH63" i="1" s="1"/>
  <c r="E63" i="1"/>
  <c r="AI63" i="1" s="1"/>
  <c r="F63" i="1"/>
  <c r="D64" i="1"/>
  <c r="G64" i="1" s="1"/>
  <c r="E64" i="1"/>
  <c r="F64" i="1"/>
  <c r="D65" i="1"/>
  <c r="E65" i="1"/>
  <c r="AI65" i="1" s="1"/>
  <c r="F65" i="1"/>
  <c r="D66" i="1"/>
  <c r="E66" i="1"/>
  <c r="AI66" i="1" s="1"/>
  <c r="F66" i="1"/>
  <c r="D67" i="1"/>
  <c r="AH67" i="1" s="1"/>
  <c r="E67" i="1"/>
  <c r="AI67" i="1" s="1"/>
  <c r="F67" i="1"/>
  <c r="D68" i="1"/>
  <c r="AH68" i="1" s="1"/>
  <c r="E68" i="1"/>
  <c r="AI68" i="1" s="1"/>
  <c r="F68" i="1"/>
  <c r="D69" i="1"/>
  <c r="AH69" i="1" s="1"/>
  <c r="E69" i="1"/>
  <c r="AI69" i="1" s="1"/>
  <c r="F69" i="1"/>
  <c r="F50" i="1"/>
  <c r="E50" i="1"/>
  <c r="AI50" i="1" s="1"/>
  <c r="D50" i="1"/>
  <c r="I50" i="1" s="1"/>
  <c r="A4" i="1"/>
  <c r="G69" i="1" l="1"/>
  <c r="I62" i="1"/>
  <c r="H60" i="1"/>
  <c r="I58" i="1"/>
  <c r="H57" i="1"/>
  <c r="G55" i="1"/>
  <c r="I53" i="1"/>
  <c r="H52" i="1"/>
  <c r="G65" i="1"/>
  <c r="AH65" i="1"/>
  <c r="G66" i="1"/>
  <c r="AH66" i="1"/>
  <c r="H50" i="1"/>
  <c r="H67" i="1"/>
  <c r="I63" i="1"/>
  <c r="H62" i="1"/>
  <c r="I59" i="1"/>
  <c r="H58" i="1"/>
  <c r="G57" i="1"/>
  <c r="I54" i="1"/>
  <c r="H53" i="1"/>
  <c r="G52" i="1"/>
  <c r="H64" i="1"/>
  <c r="AI64" i="1"/>
  <c r="G67" i="1"/>
  <c r="H63" i="1"/>
  <c r="G62" i="1"/>
  <c r="H59" i="1"/>
  <c r="G58" i="1"/>
  <c r="I55" i="1"/>
  <c r="H54" i="1"/>
  <c r="G53" i="1"/>
  <c r="I51" i="1"/>
  <c r="I64" i="1"/>
  <c r="AH64" i="1"/>
  <c r="H61" i="1"/>
  <c r="AI61" i="1"/>
  <c r="H69" i="1"/>
  <c r="H65" i="1"/>
  <c r="G63" i="1"/>
  <c r="G61" i="1"/>
  <c r="G59" i="1"/>
  <c r="I57" i="1"/>
  <c r="H55" i="1"/>
  <c r="G54" i="1"/>
  <c r="I52" i="1"/>
  <c r="H51" i="1"/>
  <c r="G50" i="1"/>
  <c r="I69" i="1"/>
  <c r="I68" i="1"/>
  <c r="H68" i="1"/>
  <c r="G68" i="1"/>
  <c r="I67" i="1"/>
  <c r="I66" i="1"/>
  <c r="H66" i="1"/>
  <c r="I65" i="1"/>
  <c r="I61" i="1"/>
  <c r="I60" i="1"/>
  <c r="G60" i="1"/>
  <c r="I56" i="1"/>
  <c r="H56" i="1"/>
  <c r="G56" i="1"/>
  <c r="J35" i="1"/>
  <c r="J36" i="1"/>
  <c r="J37" i="1"/>
  <c r="J38" i="1"/>
  <c r="J39" i="1"/>
  <c r="J40" i="1"/>
  <c r="J41" i="1"/>
  <c r="J42" i="1"/>
  <c r="J43" i="1"/>
  <c r="J44" i="1"/>
  <c r="J45" i="1"/>
  <c r="J46" i="1"/>
  <c r="I20" i="1"/>
  <c r="I21" i="1"/>
  <c r="I24" i="1"/>
  <c r="I25" i="1"/>
  <c r="I26" i="1"/>
  <c r="I29" i="1"/>
  <c r="I30" i="1"/>
  <c r="I33" i="1"/>
  <c r="I34" i="1"/>
  <c r="I45" i="1"/>
  <c r="I46" i="1"/>
  <c r="I17" i="1"/>
  <c r="J3" i="1"/>
  <c r="R3" i="1" s="1"/>
  <c r="J4" i="1"/>
  <c r="R4" i="1" s="1"/>
  <c r="J5" i="1"/>
  <c r="R5" i="1" s="1"/>
  <c r="J2" i="1"/>
  <c r="R2" i="1" s="1"/>
  <c r="AH50" i="1" s="1"/>
  <c r="A2" i="1"/>
  <c r="C11" i="1" s="1"/>
  <c r="E4" i="1" l="1"/>
  <c r="F4" i="1" s="1"/>
  <c r="D8" i="1"/>
  <c r="I42" i="1" s="1"/>
  <c r="C12" i="1"/>
  <c r="J27" i="1"/>
  <c r="J28" i="1"/>
  <c r="J30" i="1"/>
  <c r="J29" i="1"/>
  <c r="J8" i="1"/>
  <c r="I41" i="1"/>
  <c r="I31" i="1"/>
  <c r="J12" i="1"/>
  <c r="J11" i="1"/>
  <c r="E5" i="1"/>
  <c r="J26" i="1" s="1"/>
  <c r="L26" i="1" s="1"/>
  <c r="D9" i="1"/>
  <c r="G40" i="1" s="1"/>
  <c r="C13" i="1"/>
  <c r="J13" i="1" s="1"/>
  <c r="E2" i="1"/>
  <c r="F2" i="1" s="1"/>
  <c r="D6" i="1"/>
  <c r="H6" i="1" s="1"/>
  <c r="C10" i="1"/>
  <c r="G45" i="1" s="1"/>
  <c r="E3" i="1"/>
  <c r="D7" i="1"/>
  <c r="G19" i="1" s="1"/>
  <c r="G29" i="1"/>
  <c r="G42" i="1"/>
  <c r="F8" i="1"/>
  <c r="G27" i="1"/>
  <c r="H8" i="1"/>
  <c r="H4" i="1"/>
  <c r="F11" i="1"/>
  <c r="H11" i="1"/>
  <c r="AH33" i="1" l="1"/>
  <c r="AM33" i="1"/>
  <c r="AH25" i="1"/>
  <c r="AM25" i="1"/>
  <c r="AH31" i="1"/>
  <c r="AM31" i="1"/>
  <c r="AH42" i="1"/>
  <c r="AM42" i="1"/>
  <c r="AH29" i="1"/>
  <c r="AM29" i="1"/>
  <c r="R11" i="1"/>
  <c r="AJ11" i="1"/>
  <c r="AH11" i="1"/>
  <c r="R8" i="1"/>
  <c r="AH8" i="1"/>
  <c r="AJ8" i="1"/>
  <c r="R13" i="1"/>
  <c r="AJ13" i="1"/>
  <c r="AH13" i="1"/>
  <c r="R12" i="1"/>
  <c r="AH12" i="1"/>
  <c r="AJ12" i="1"/>
  <c r="I22" i="1"/>
  <c r="L60" i="1"/>
  <c r="F9" i="1"/>
  <c r="H10" i="1"/>
  <c r="G44" i="1"/>
  <c r="G41" i="1"/>
  <c r="H13" i="1"/>
  <c r="G24" i="1"/>
  <c r="N11" i="1"/>
  <c r="L62" i="1"/>
  <c r="L66" i="1"/>
  <c r="F6" i="1"/>
  <c r="G31" i="1"/>
  <c r="N9" i="1"/>
  <c r="G33" i="1"/>
  <c r="N2" i="1"/>
  <c r="H7" i="1"/>
  <c r="I7" i="1" s="1"/>
  <c r="N8" i="1"/>
  <c r="K59" i="1"/>
  <c r="K58" i="1"/>
  <c r="K68" i="1"/>
  <c r="G37" i="1"/>
  <c r="H12" i="1"/>
  <c r="I12" i="1" s="1"/>
  <c r="G25" i="1"/>
  <c r="G36" i="1"/>
  <c r="N4" i="1"/>
  <c r="E29" i="1"/>
  <c r="E27" i="1"/>
  <c r="E26" i="1"/>
  <c r="E28" i="1"/>
  <c r="E30" i="1"/>
  <c r="G43" i="1"/>
  <c r="G32" i="1"/>
  <c r="F12" i="1"/>
  <c r="G26" i="1"/>
  <c r="I13" i="1"/>
  <c r="F10" i="1"/>
  <c r="J7" i="1"/>
  <c r="I38" i="1"/>
  <c r="I19" i="1"/>
  <c r="I39" i="1"/>
  <c r="I28" i="1"/>
  <c r="G38" i="1"/>
  <c r="J10" i="1"/>
  <c r="G23" i="1"/>
  <c r="I23" i="1"/>
  <c r="I43" i="1"/>
  <c r="H9" i="1"/>
  <c r="I32" i="1"/>
  <c r="I44" i="1"/>
  <c r="J9" i="1"/>
  <c r="L29" i="1"/>
  <c r="M29" i="1" s="1"/>
  <c r="I40" i="1"/>
  <c r="G17" i="1"/>
  <c r="J19" i="1"/>
  <c r="J17" i="1"/>
  <c r="J20" i="1"/>
  <c r="J18" i="1"/>
  <c r="J21" i="1"/>
  <c r="M26" i="1"/>
  <c r="G18" i="1"/>
  <c r="G28" i="1"/>
  <c r="G22" i="1"/>
  <c r="J23" i="1"/>
  <c r="J24" i="1"/>
  <c r="J25" i="1"/>
  <c r="J22" i="1"/>
  <c r="G39" i="1"/>
  <c r="G46" i="1"/>
  <c r="G30" i="1"/>
  <c r="F13" i="1"/>
  <c r="G34" i="1"/>
  <c r="F3" i="1"/>
  <c r="H2" i="1"/>
  <c r="H3" i="1"/>
  <c r="F7" i="1"/>
  <c r="G35" i="1"/>
  <c r="G20" i="1"/>
  <c r="G21" i="1"/>
  <c r="J6" i="1"/>
  <c r="I18" i="1"/>
  <c r="I27" i="1"/>
  <c r="I35" i="1"/>
  <c r="I37" i="1"/>
  <c r="I36" i="1"/>
  <c r="J31" i="1"/>
  <c r="H5" i="1"/>
  <c r="J32" i="1"/>
  <c r="F5" i="1"/>
  <c r="J33" i="1"/>
  <c r="L33" i="1" s="1"/>
  <c r="J34" i="1"/>
  <c r="L42" i="1"/>
  <c r="L25" i="1"/>
  <c r="F43" i="1"/>
  <c r="F46" i="1"/>
  <c r="F18" i="1"/>
  <c r="F28" i="1"/>
  <c r="E18" i="1"/>
  <c r="E17" i="1"/>
  <c r="E21" i="1"/>
  <c r="E19" i="1"/>
  <c r="E20" i="1"/>
  <c r="F29" i="1"/>
  <c r="F33" i="1"/>
  <c r="F37" i="1"/>
  <c r="F45" i="1"/>
  <c r="F42" i="1"/>
  <c r="E42" i="1"/>
  <c r="F31" i="1"/>
  <c r="E41" i="1"/>
  <c r="F22" i="1"/>
  <c r="E40" i="1"/>
  <c r="F32" i="1"/>
  <c r="F40" i="1"/>
  <c r="E43" i="1"/>
  <c r="F23" i="1"/>
  <c r="E44" i="1"/>
  <c r="I6" i="1"/>
  <c r="I11" i="1"/>
  <c r="I10" i="1"/>
  <c r="I8" i="1"/>
  <c r="I4" i="1"/>
  <c r="AH46" i="1" l="1"/>
  <c r="AM46" i="1"/>
  <c r="AH27" i="1"/>
  <c r="AM27" i="1"/>
  <c r="AH44" i="1"/>
  <c r="AM44" i="1"/>
  <c r="AH23" i="1"/>
  <c r="AM23" i="1"/>
  <c r="AH45" i="1"/>
  <c r="AM45" i="1"/>
  <c r="AH21" i="1"/>
  <c r="AM21" i="1"/>
  <c r="AH40" i="1"/>
  <c r="AM40" i="1"/>
  <c r="AH32" i="1"/>
  <c r="AM32" i="1"/>
  <c r="AH19" i="1"/>
  <c r="AM19" i="1"/>
  <c r="AH22" i="1"/>
  <c r="AM22" i="1"/>
  <c r="AH18" i="1"/>
  <c r="AM18" i="1"/>
  <c r="AH37" i="1"/>
  <c r="AM37" i="1"/>
  <c r="AH34" i="1"/>
  <c r="AM34" i="1"/>
  <c r="AI26" i="1"/>
  <c r="AI29" i="1"/>
  <c r="AH24" i="1"/>
  <c r="AM24" i="1"/>
  <c r="AP29" i="1"/>
  <c r="I228" i="1"/>
  <c r="I232" i="1"/>
  <c r="I188" i="1"/>
  <c r="I192" i="1"/>
  <c r="I140" i="1"/>
  <c r="I252" i="1"/>
  <c r="I144" i="1"/>
  <c r="I248" i="1"/>
  <c r="I160" i="1"/>
  <c r="I164" i="1"/>
  <c r="I100" i="1"/>
  <c r="I104" i="1"/>
  <c r="AH35" i="1"/>
  <c r="AM35" i="1"/>
  <c r="AH30" i="1"/>
  <c r="AM30" i="1"/>
  <c r="AH20" i="1"/>
  <c r="AM20" i="1"/>
  <c r="AH28" i="1"/>
  <c r="AM28" i="1"/>
  <c r="S10" i="1"/>
  <c r="AI10" i="1"/>
  <c r="AK10" i="1"/>
  <c r="R6" i="1"/>
  <c r="AH6" i="1"/>
  <c r="AJ6" i="1"/>
  <c r="R7" i="1"/>
  <c r="AJ7" i="1"/>
  <c r="AH7" i="1"/>
  <c r="AK8" i="1"/>
  <c r="AI8" i="1"/>
  <c r="AI11" i="1"/>
  <c r="AK11" i="1"/>
  <c r="AK12" i="1"/>
  <c r="AI12" i="1"/>
  <c r="AK4" i="1"/>
  <c r="AI4" i="1"/>
  <c r="S6" i="1"/>
  <c r="AI6" i="1"/>
  <c r="AK6" i="1"/>
  <c r="R9" i="1"/>
  <c r="AJ9" i="1"/>
  <c r="AH9" i="1"/>
  <c r="R10" i="1"/>
  <c r="AH10" i="1"/>
  <c r="AJ10" i="1"/>
  <c r="AI13" i="1"/>
  <c r="AK13" i="1"/>
  <c r="S7" i="1"/>
  <c r="AK7" i="1"/>
  <c r="AI7" i="1"/>
  <c r="J65" i="1"/>
  <c r="E23" i="1"/>
  <c r="J54" i="1"/>
  <c r="K11" i="1"/>
  <c r="S11" i="1"/>
  <c r="K57" i="1"/>
  <c r="L12" i="1"/>
  <c r="M12" i="1" s="1"/>
  <c r="S12" i="1"/>
  <c r="K4" i="1"/>
  <c r="S4" i="1"/>
  <c r="L13" i="1"/>
  <c r="M13" i="1" s="1"/>
  <c r="S13" i="1"/>
  <c r="K13" i="1"/>
  <c r="L8" i="1"/>
  <c r="M8" i="1" s="1"/>
  <c r="S8" i="1"/>
  <c r="E22" i="1"/>
  <c r="J66" i="1"/>
  <c r="L59" i="1"/>
  <c r="L58" i="1"/>
  <c r="E25" i="1"/>
  <c r="L6" i="1"/>
  <c r="M6" i="1" s="1"/>
  <c r="F35" i="1"/>
  <c r="L21" i="1"/>
  <c r="J64" i="1"/>
  <c r="AD29" i="1"/>
  <c r="AE29" i="1"/>
  <c r="AB29" i="1"/>
  <c r="L41" i="1"/>
  <c r="M41" i="1" s="1"/>
  <c r="N10" i="1"/>
  <c r="L52" i="1"/>
  <c r="L51" i="1"/>
  <c r="K61" i="1"/>
  <c r="K60" i="1"/>
  <c r="L67" i="1"/>
  <c r="N12" i="1"/>
  <c r="K55" i="1"/>
  <c r="L50" i="1"/>
  <c r="L54" i="1"/>
  <c r="K56" i="1"/>
  <c r="L69" i="1"/>
  <c r="K67" i="1"/>
  <c r="N6" i="1"/>
  <c r="K52" i="1"/>
  <c r="K63" i="1"/>
  <c r="K53" i="1"/>
  <c r="K62" i="1"/>
  <c r="J61" i="1"/>
  <c r="F38" i="1"/>
  <c r="N3" i="1"/>
  <c r="K50" i="1"/>
  <c r="K51" i="1"/>
  <c r="J67" i="1"/>
  <c r="J68" i="1"/>
  <c r="J69" i="1"/>
  <c r="J62" i="1"/>
  <c r="L68" i="1"/>
  <c r="E24" i="1"/>
  <c r="F36" i="1"/>
  <c r="F27" i="1"/>
  <c r="F25" i="1"/>
  <c r="L53" i="1"/>
  <c r="J55" i="1"/>
  <c r="L63" i="1"/>
  <c r="K54" i="1"/>
  <c r="K64" i="1"/>
  <c r="J52" i="1"/>
  <c r="J51" i="1"/>
  <c r="J56" i="1"/>
  <c r="L61" i="1"/>
  <c r="N13" i="1"/>
  <c r="L55" i="1"/>
  <c r="L57" i="1"/>
  <c r="L64" i="1"/>
  <c r="L65" i="1"/>
  <c r="L56" i="1"/>
  <c r="AD26" i="1"/>
  <c r="AE26" i="1"/>
  <c r="AB26" i="1"/>
  <c r="E37" i="1"/>
  <c r="N5" i="1"/>
  <c r="K65" i="1"/>
  <c r="J57" i="1"/>
  <c r="J59" i="1"/>
  <c r="J58" i="1"/>
  <c r="K66" i="1"/>
  <c r="L39" i="1"/>
  <c r="M39" i="1" s="1"/>
  <c r="J53" i="1"/>
  <c r="L10" i="1"/>
  <c r="M10" i="1" s="1"/>
  <c r="F17" i="1"/>
  <c r="E36" i="1"/>
  <c r="E35" i="1"/>
  <c r="F21" i="1"/>
  <c r="J63" i="1"/>
  <c r="J60" i="1"/>
  <c r="J50" i="1"/>
  <c r="K69" i="1"/>
  <c r="K7" i="1"/>
  <c r="I3" i="1"/>
  <c r="I2" i="1"/>
  <c r="R26" i="1"/>
  <c r="T26" i="1"/>
  <c r="U26" i="1" s="1"/>
  <c r="L11" i="1"/>
  <c r="M11" i="1" s="1"/>
  <c r="F24" i="1"/>
  <c r="E45" i="1"/>
  <c r="F20" i="1"/>
  <c r="P29" i="1"/>
  <c r="I9" i="1"/>
  <c r="L36" i="1"/>
  <c r="L7" i="1"/>
  <c r="M7" i="1" s="1"/>
  <c r="F41" i="1"/>
  <c r="E38" i="1"/>
  <c r="N7" i="1"/>
  <c r="T29" i="1"/>
  <c r="U29" i="1" s="1"/>
  <c r="R29" i="1"/>
  <c r="L44" i="1"/>
  <c r="M44" i="1" s="1"/>
  <c r="L4" i="1"/>
  <c r="M4" i="1" s="1"/>
  <c r="P26" i="1"/>
  <c r="L30" i="1"/>
  <c r="O29" i="1"/>
  <c r="K8" i="1"/>
  <c r="F19" i="1"/>
  <c r="I5" i="1"/>
  <c r="L35" i="1"/>
  <c r="M25" i="1"/>
  <c r="L37" i="1"/>
  <c r="L17" i="1"/>
  <c r="L24" i="1"/>
  <c r="L28" i="1"/>
  <c r="L22" i="1"/>
  <c r="E39" i="1"/>
  <c r="M33" i="1"/>
  <c r="L31" i="1"/>
  <c r="L27" i="1"/>
  <c r="L46" i="1"/>
  <c r="M21" i="1"/>
  <c r="L40" i="1"/>
  <c r="L23" i="1"/>
  <c r="M23" i="1" s="1"/>
  <c r="L20" i="1"/>
  <c r="O26" i="1"/>
  <c r="M42" i="1"/>
  <c r="K12" i="1"/>
  <c r="E34" i="1"/>
  <c r="F26" i="1"/>
  <c r="E31" i="1"/>
  <c r="E33" i="1"/>
  <c r="E32" i="1"/>
  <c r="L18" i="1"/>
  <c r="M18" i="1" s="1"/>
  <c r="F44" i="1"/>
  <c r="F30" i="1"/>
  <c r="E46" i="1"/>
  <c r="F39" i="1"/>
  <c r="F34" i="1"/>
  <c r="L34" i="1"/>
  <c r="M34" i="1" s="1"/>
  <c r="L38" i="1"/>
  <c r="L32" i="1"/>
  <c r="M32" i="1" s="1"/>
  <c r="L45" i="1"/>
  <c r="L43" i="1"/>
  <c r="L19" i="1"/>
  <c r="K10" i="1"/>
  <c r="K6" i="1"/>
  <c r="AI18" i="1" l="1"/>
  <c r="AI21" i="1"/>
  <c r="I236" i="1"/>
  <c r="AI33" i="1"/>
  <c r="AI44" i="1"/>
  <c r="AP44" i="1"/>
  <c r="AH43" i="1"/>
  <c r="AM43" i="1"/>
  <c r="AP18" i="1"/>
  <c r="H178" i="1"/>
  <c r="H110" i="1"/>
  <c r="G151" i="1"/>
  <c r="H199" i="1"/>
  <c r="G150" i="1"/>
  <c r="H198" i="1"/>
  <c r="G239" i="1"/>
  <c r="H179" i="1"/>
  <c r="H111" i="1"/>
  <c r="H90" i="1"/>
  <c r="G238" i="1"/>
  <c r="H91" i="1"/>
  <c r="AP21" i="1"/>
  <c r="I176" i="1"/>
  <c r="I132" i="1"/>
  <c r="I92" i="1"/>
  <c r="AI32" i="1"/>
  <c r="AH36" i="1"/>
  <c r="AM36" i="1"/>
  <c r="AI34" i="1"/>
  <c r="I243" i="1"/>
  <c r="AH39" i="1"/>
  <c r="AM39" i="1"/>
  <c r="AH41" i="1"/>
  <c r="AM41" i="1"/>
  <c r="AP26" i="1"/>
  <c r="H212" i="1"/>
  <c r="H211" i="1"/>
  <c r="G252" i="1"/>
  <c r="H192" i="1"/>
  <c r="G251" i="1"/>
  <c r="H124" i="1"/>
  <c r="H191" i="1"/>
  <c r="G164" i="1"/>
  <c r="H123" i="1"/>
  <c r="G163" i="1"/>
  <c r="H104" i="1"/>
  <c r="J104" i="1" s="1"/>
  <c r="H103" i="1"/>
  <c r="AP32" i="1"/>
  <c r="G155" i="1"/>
  <c r="H203" i="1"/>
  <c r="I224" i="1"/>
  <c r="I156" i="1"/>
  <c r="G243" i="1"/>
  <c r="H183" i="1"/>
  <c r="I184" i="1"/>
  <c r="I244" i="1"/>
  <c r="H115" i="1"/>
  <c r="I136" i="1"/>
  <c r="H95" i="1"/>
  <c r="I96" i="1"/>
  <c r="H223" i="1"/>
  <c r="I203" i="1"/>
  <c r="H243" i="1"/>
  <c r="AI23" i="1"/>
  <c r="I194" i="1"/>
  <c r="AI42" i="1"/>
  <c r="AI25" i="1"/>
  <c r="AH38" i="1"/>
  <c r="AM38" i="1"/>
  <c r="AI39" i="1"/>
  <c r="AI41" i="1"/>
  <c r="AI5" i="1"/>
  <c r="AK5" i="1"/>
  <c r="AI3" i="1"/>
  <c r="AK3" i="1"/>
  <c r="AI2" i="1"/>
  <c r="S2" i="1"/>
  <c r="AK9" i="1"/>
  <c r="AI9" i="1"/>
  <c r="X66" i="1"/>
  <c r="U66" i="1"/>
  <c r="V62" i="1"/>
  <c r="U62" i="1"/>
  <c r="V66" i="1"/>
  <c r="K9" i="1"/>
  <c r="S9" i="1"/>
  <c r="K2" i="1"/>
  <c r="N65" i="1"/>
  <c r="N66" i="1"/>
  <c r="P66" i="1"/>
  <c r="P65" i="1"/>
  <c r="K5" i="1"/>
  <c r="S5" i="1"/>
  <c r="K3" i="1"/>
  <c r="S3" i="1"/>
  <c r="S66" i="1"/>
  <c r="O62" i="1"/>
  <c r="O66" i="1"/>
  <c r="S62" i="1"/>
  <c r="J76" i="1"/>
  <c r="L9" i="1"/>
  <c r="M9" i="1" s="1"/>
  <c r="P39" i="1"/>
  <c r="AB39" i="1"/>
  <c r="AD39" i="1"/>
  <c r="AE39" i="1"/>
  <c r="AB41" i="1"/>
  <c r="AD41" i="1"/>
  <c r="AE41" i="1"/>
  <c r="AB23" i="1"/>
  <c r="AD23" i="1"/>
  <c r="AE23" i="1"/>
  <c r="J73" i="1"/>
  <c r="AE33" i="1"/>
  <c r="AB33" i="1"/>
  <c r="AD33" i="1"/>
  <c r="AD44" i="1"/>
  <c r="AE44" i="1"/>
  <c r="AB44" i="1"/>
  <c r="AD18" i="1"/>
  <c r="AE18" i="1"/>
  <c r="AB18" i="1"/>
  <c r="AD21" i="1"/>
  <c r="AE21" i="1"/>
  <c r="AB21" i="1"/>
  <c r="P25" i="1"/>
  <c r="AB25" i="1"/>
  <c r="AD25" i="1"/>
  <c r="AE25" i="1"/>
  <c r="AE34" i="1"/>
  <c r="AD34" i="1"/>
  <c r="AB34" i="1"/>
  <c r="AD32" i="1"/>
  <c r="AE32" i="1"/>
  <c r="AB32" i="1"/>
  <c r="X57" i="1" s="1"/>
  <c r="P42" i="1"/>
  <c r="AE42" i="1"/>
  <c r="AD42" i="1"/>
  <c r="AB42" i="1"/>
  <c r="L2" i="1"/>
  <c r="M2" i="1" s="1"/>
  <c r="L3" i="1"/>
  <c r="M3" i="1" s="1"/>
  <c r="R34" i="1"/>
  <c r="T34" i="1"/>
  <c r="U34" i="1" s="1"/>
  <c r="T32" i="1"/>
  <c r="U32" i="1" s="1"/>
  <c r="R32" i="1"/>
  <c r="T41" i="1"/>
  <c r="U41" i="1" s="1"/>
  <c r="R41" i="1"/>
  <c r="L5" i="1"/>
  <c r="M5" i="1" s="1"/>
  <c r="P34" i="1"/>
  <c r="M22" i="1"/>
  <c r="O41" i="1"/>
  <c r="P44" i="1"/>
  <c r="AF29" i="1"/>
  <c r="AG29" i="1" s="1"/>
  <c r="O21" i="1"/>
  <c r="T21" i="1"/>
  <c r="U21" i="1" s="1"/>
  <c r="R21" i="1"/>
  <c r="O44" i="1"/>
  <c r="T44" i="1"/>
  <c r="U44" i="1" s="1"/>
  <c r="R44" i="1"/>
  <c r="M24" i="1"/>
  <c r="I233" i="1" s="1"/>
  <c r="M19" i="1"/>
  <c r="R18" i="1"/>
  <c r="T18" i="1"/>
  <c r="U18" i="1" s="1"/>
  <c r="P32" i="1"/>
  <c r="R23" i="1"/>
  <c r="T23" i="1"/>
  <c r="U23" i="1" s="1"/>
  <c r="P18" i="1"/>
  <c r="O42" i="1"/>
  <c r="R42" i="1"/>
  <c r="T42" i="1"/>
  <c r="U42" i="1" s="1"/>
  <c r="P23" i="1"/>
  <c r="O33" i="1"/>
  <c r="T33" i="1"/>
  <c r="U33" i="1" s="1"/>
  <c r="R33" i="1"/>
  <c r="R39" i="1"/>
  <c r="T39" i="1"/>
  <c r="U39" i="1" s="1"/>
  <c r="O25" i="1"/>
  <c r="T25" i="1"/>
  <c r="U25" i="1" s="1"/>
  <c r="R25" i="1"/>
  <c r="M36" i="1"/>
  <c r="P41" i="1"/>
  <c r="AF26" i="1"/>
  <c r="AG26" i="1" s="1"/>
  <c r="P33" i="1"/>
  <c r="P21" i="1"/>
  <c r="O23" i="1"/>
  <c r="M28" i="1"/>
  <c r="M30" i="1"/>
  <c r="O32" i="1"/>
  <c r="M43" i="1"/>
  <c r="M46" i="1"/>
  <c r="M31" i="1"/>
  <c r="O39" i="1"/>
  <c r="M17" i="1"/>
  <c r="M45" i="1"/>
  <c r="M40" i="1"/>
  <c r="M35" i="1"/>
  <c r="O18" i="1"/>
  <c r="M38" i="1"/>
  <c r="O34" i="1"/>
  <c r="M27" i="1"/>
  <c r="M37" i="1"/>
  <c r="M20" i="1"/>
  <c r="P20" i="1" s="1"/>
  <c r="H155" i="1" l="1"/>
  <c r="I128" i="1"/>
  <c r="I180" i="1"/>
  <c r="I220" i="1"/>
  <c r="X69" i="1"/>
  <c r="I94" i="1"/>
  <c r="I182" i="1"/>
  <c r="H135" i="1"/>
  <c r="J135" i="1" s="1"/>
  <c r="I134" i="1"/>
  <c r="I115" i="1"/>
  <c r="I88" i="1"/>
  <c r="I148" i="1"/>
  <c r="I216" i="1"/>
  <c r="I154" i="1"/>
  <c r="I222" i="1"/>
  <c r="I242" i="1"/>
  <c r="I240" i="1"/>
  <c r="I152" i="1"/>
  <c r="AI40" i="1"/>
  <c r="AI30" i="1"/>
  <c r="AI38" i="1"/>
  <c r="AI28" i="1"/>
  <c r="AI27" i="1"/>
  <c r="AI35" i="1"/>
  <c r="AI36" i="1"/>
  <c r="I255" i="1"/>
  <c r="I235" i="1"/>
  <c r="I108" i="1"/>
  <c r="AP25" i="1"/>
  <c r="I147" i="1"/>
  <c r="H128" i="1"/>
  <c r="J128" i="1" s="1"/>
  <c r="H236" i="1"/>
  <c r="I195" i="1"/>
  <c r="H148" i="1"/>
  <c r="I167" i="1"/>
  <c r="H216" i="1"/>
  <c r="I196" i="1"/>
  <c r="I107" i="1"/>
  <c r="J115" i="1"/>
  <c r="I105" i="1"/>
  <c r="I193" i="1"/>
  <c r="I197" i="1"/>
  <c r="AP39" i="1"/>
  <c r="I221" i="1"/>
  <c r="H250" i="1"/>
  <c r="H142" i="1"/>
  <c r="I153" i="1"/>
  <c r="I122" i="1"/>
  <c r="I181" i="1"/>
  <c r="H230" i="1"/>
  <c r="I241" i="1"/>
  <c r="I133" i="1"/>
  <c r="I210" i="1"/>
  <c r="H162" i="1"/>
  <c r="I93" i="1"/>
  <c r="H107" i="1"/>
  <c r="J107" i="1" s="1"/>
  <c r="H127" i="1"/>
  <c r="I146" i="1"/>
  <c r="AP23" i="1"/>
  <c r="H143" i="1"/>
  <c r="H231" i="1"/>
  <c r="I183" i="1"/>
  <c r="I109" i="1"/>
  <c r="H217" i="1"/>
  <c r="H129" i="1"/>
  <c r="AP24" i="1"/>
  <c r="G167" i="1"/>
  <c r="I234" i="1"/>
  <c r="I254" i="1"/>
  <c r="I95" i="1"/>
  <c r="I155" i="1"/>
  <c r="J155" i="1" s="1"/>
  <c r="I135" i="1"/>
  <c r="AP34" i="1"/>
  <c r="AI20" i="1"/>
  <c r="AI45" i="1"/>
  <c r="AI46" i="1"/>
  <c r="AI22" i="1"/>
  <c r="AP38" i="1"/>
  <c r="H220" i="1"/>
  <c r="G241" i="1"/>
  <c r="H152" i="1"/>
  <c r="H181" i="1"/>
  <c r="I200" i="1"/>
  <c r="H113" i="1"/>
  <c r="H240" i="1"/>
  <c r="H132" i="1"/>
  <c r="J132" i="1" s="1"/>
  <c r="G153" i="1"/>
  <c r="H201" i="1"/>
  <c r="H93" i="1"/>
  <c r="I112" i="1"/>
  <c r="AP42" i="1"/>
  <c r="I246" i="1"/>
  <c r="H225" i="1"/>
  <c r="I158" i="1"/>
  <c r="I205" i="1"/>
  <c r="H137" i="1"/>
  <c r="I226" i="1"/>
  <c r="I186" i="1"/>
  <c r="I138" i="1"/>
  <c r="H157" i="1"/>
  <c r="H245" i="1"/>
  <c r="I117" i="1"/>
  <c r="I98" i="1"/>
  <c r="J95" i="1"/>
  <c r="H149" i="1"/>
  <c r="I145" i="1"/>
  <c r="H237" i="1"/>
  <c r="AP41" i="1"/>
  <c r="H186" i="1"/>
  <c r="I213" i="1"/>
  <c r="H118" i="1"/>
  <c r="H253" i="1"/>
  <c r="H145" i="1"/>
  <c r="H206" i="1"/>
  <c r="I125" i="1"/>
  <c r="G246" i="1"/>
  <c r="H165" i="1"/>
  <c r="H233" i="1"/>
  <c r="G158" i="1"/>
  <c r="H98" i="1"/>
  <c r="AP36" i="1"/>
  <c r="H238" i="1"/>
  <c r="H130" i="1"/>
  <c r="G159" i="1"/>
  <c r="H207" i="1"/>
  <c r="I110" i="1"/>
  <c r="J110" i="1" s="1"/>
  <c r="H218" i="1"/>
  <c r="G247" i="1"/>
  <c r="H150" i="1"/>
  <c r="H187" i="1"/>
  <c r="I198" i="1"/>
  <c r="H119" i="1"/>
  <c r="H99" i="1"/>
  <c r="I106" i="1"/>
  <c r="H195" i="1"/>
  <c r="H215" i="1"/>
  <c r="H163" i="1"/>
  <c r="I223" i="1"/>
  <c r="I123" i="1"/>
  <c r="J123" i="1" s="1"/>
  <c r="AP33" i="1"/>
  <c r="I212" i="1"/>
  <c r="I137" i="1"/>
  <c r="I97" i="1"/>
  <c r="I225" i="1"/>
  <c r="I185" i="1"/>
  <c r="H144" i="1"/>
  <c r="J144" i="1" s="1"/>
  <c r="H232" i="1"/>
  <c r="I245" i="1"/>
  <c r="I124" i="1"/>
  <c r="J124" i="1" s="1"/>
  <c r="I157" i="1"/>
  <c r="H252" i="1"/>
  <c r="H164" i="1"/>
  <c r="J164" i="1" s="1"/>
  <c r="H204" i="1"/>
  <c r="H117" i="1"/>
  <c r="J117" i="1" s="1"/>
  <c r="H205" i="1"/>
  <c r="G245" i="1"/>
  <c r="H184" i="1"/>
  <c r="G156" i="1"/>
  <c r="H185" i="1"/>
  <c r="H116" i="1"/>
  <c r="H97" i="1"/>
  <c r="J97" i="1" s="1"/>
  <c r="AP31" i="1"/>
  <c r="G244" i="1"/>
  <c r="G157" i="1"/>
  <c r="H96" i="1"/>
  <c r="J96" i="1" s="1"/>
  <c r="AI37" i="1"/>
  <c r="AI43" i="1"/>
  <c r="AP43" i="1"/>
  <c r="AI19" i="1"/>
  <c r="I165" i="1"/>
  <c r="I253" i="1"/>
  <c r="I166" i="1"/>
  <c r="G255" i="1"/>
  <c r="H251" i="1"/>
  <c r="I211" i="1"/>
  <c r="AI17" i="1"/>
  <c r="D83" i="1"/>
  <c r="U54" i="1"/>
  <c r="X60" i="1"/>
  <c r="Z66" i="1"/>
  <c r="AB59" i="1"/>
  <c r="Q59" i="1"/>
  <c r="S60" i="1"/>
  <c r="O60" i="1"/>
  <c r="R59" i="1"/>
  <c r="U60" i="1"/>
  <c r="T59" i="1"/>
  <c r="Q50" i="1"/>
  <c r="S69" i="1"/>
  <c r="R50" i="1"/>
  <c r="V69" i="1"/>
  <c r="O69" i="1"/>
  <c r="AB50" i="1"/>
  <c r="U69" i="1"/>
  <c r="N53" i="1"/>
  <c r="N52" i="1"/>
  <c r="P52" i="1"/>
  <c r="P53" i="1"/>
  <c r="O31" i="1"/>
  <c r="AI31" i="1"/>
  <c r="U50" i="1"/>
  <c r="AD57" i="1"/>
  <c r="S58" i="1"/>
  <c r="N57" i="1"/>
  <c r="V58" i="1"/>
  <c r="Z57" i="1"/>
  <c r="U58" i="1"/>
  <c r="P57" i="1"/>
  <c r="O58" i="1"/>
  <c r="Q65" i="1"/>
  <c r="R65" i="1"/>
  <c r="V57" i="1"/>
  <c r="S57" i="1"/>
  <c r="O57" i="1"/>
  <c r="T57" i="1"/>
  <c r="Q57" i="1"/>
  <c r="AB57" i="1"/>
  <c r="U56" i="1"/>
  <c r="S56" i="1"/>
  <c r="V56" i="1"/>
  <c r="O56" i="1"/>
  <c r="R57" i="1"/>
  <c r="AB66" i="1"/>
  <c r="S59" i="1"/>
  <c r="R66" i="1"/>
  <c r="U59" i="1"/>
  <c r="Q66" i="1"/>
  <c r="V59" i="1"/>
  <c r="O59" i="1"/>
  <c r="T64" i="1"/>
  <c r="Q64" i="1"/>
  <c r="S55" i="1"/>
  <c r="O55" i="1"/>
  <c r="U55" i="1"/>
  <c r="R64" i="1"/>
  <c r="V60" i="1"/>
  <c r="AD66" i="1"/>
  <c r="V54" i="1"/>
  <c r="T66" i="1"/>
  <c r="T50" i="1"/>
  <c r="U57" i="1"/>
  <c r="N60" i="1"/>
  <c r="Q67" i="1"/>
  <c r="T67" i="1"/>
  <c r="P60" i="1"/>
  <c r="R67" i="1"/>
  <c r="O24" i="1"/>
  <c r="AI24" i="1"/>
  <c r="O54" i="1"/>
  <c r="O50" i="1"/>
  <c r="S54" i="1"/>
  <c r="S50" i="1"/>
  <c r="N69" i="1"/>
  <c r="P69" i="1"/>
  <c r="U68" i="1"/>
  <c r="S68" i="1"/>
  <c r="O68" i="1"/>
  <c r="V68" i="1"/>
  <c r="T65" i="1"/>
  <c r="V50" i="1"/>
  <c r="V55" i="1"/>
  <c r="Z65" i="1"/>
  <c r="P35" i="1"/>
  <c r="AD35" i="1"/>
  <c r="AE35" i="1"/>
  <c r="AB35" i="1"/>
  <c r="AD19" i="1"/>
  <c r="AE19" i="1"/>
  <c r="AB19" i="1"/>
  <c r="X54" i="1" s="1"/>
  <c r="AD20" i="1"/>
  <c r="AE20" i="1"/>
  <c r="AB20" i="1"/>
  <c r="X52" i="1" s="1"/>
  <c r="P38" i="1"/>
  <c r="AB38" i="1"/>
  <c r="X55" i="1" s="1"/>
  <c r="AD38" i="1"/>
  <c r="AE38" i="1"/>
  <c r="P40" i="1"/>
  <c r="AD40" i="1"/>
  <c r="AE40" i="1"/>
  <c r="AB40" i="1"/>
  <c r="P31" i="1"/>
  <c r="AB31" i="1"/>
  <c r="AD31" i="1"/>
  <c r="AE31" i="1"/>
  <c r="AB30" i="1"/>
  <c r="X65" i="1" s="1"/>
  <c r="AD30" i="1"/>
  <c r="AE30" i="1"/>
  <c r="AD36" i="1"/>
  <c r="AE36" i="1"/>
  <c r="AB36" i="1"/>
  <c r="AD24" i="1"/>
  <c r="AE24" i="1"/>
  <c r="AB24" i="1"/>
  <c r="P27" i="1"/>
  <c r="AD27" i="1"/>
  <c r="AE27" i="1"/>
  <c r="AB27" i="1"/>
  <c r="AD43" i="1"/>
  <c r="AE43" i="1"/>
  <c r="AB43" i="1"/>
  <c r="X56" i="1" s="1"/>
  <c r="O22" i="1"/>
  <c r="AE22" i="1"/>
  <c r="AB22" i="1"/>
  <c r="AD22" i="1"/>
  <c r="AD37" i="1"/>
  <c r="AE37" i="1"/>
  <c r="AB37" i="1"/>
  <c r="P45" i="1"/>
  <c r="AE45" i="1"/>
  <c r="AB45" i="1"/>
  <c r="AD45" i="1"/>
  <c r="AD28" i="1"/>
  <c r="AE28" i="1"/>
  <c r="AB28" i="1"/>
  <c r="X64" i="1" s="1"/>
  <c r="P46" i="1"/>
  <c r="AE46" i="1"/>
  <c r="AB46" i="1"/>
  <c r="AD46" i="1"/>
  <c r="AF23" i="1"/>
  <c r="AG23" i="1" s="1"/>
  <c r="O40" i="1"/>
  <c r="AF25" i="1"/>
  <c r="AG25" i="1" s="1"/>
  <c r="AF39" i="1"/>
  <c r="AG39" i="1" s="1"/>
  <c r="AF21" i="1"/>
  <c r="AG21" i="1" s="1"/>
  <c r="AF34" i="1"/>
  <c r="AG34" i="1" s="1"/>
  <c r="R43" i="1"/>
  <c r="T43" i="1"/>
  <c r="U43" i="1" s="1"/>
  <c r="T36" i="1"/>
  <c r="U36" i="1" s="1"/>
  <c r="R36" i="1"/>
  <c r="O36" i="1"/>
  <c r="R22" i="1"/>
  <c r="T22" i="1"/>
  <c r="U22" i="1" s="1"/>
  <c r="P22" i="1"/>
  <c r="AF42" i="1"/>
  <c r="AG42" i="1" s="1"/>
  <c r="T24" i="1"/>
  <c r="U24" i="1" s="1"/>
  <c r="R24" i="1"/>
  <c r="AF44" i="1"/>
  <c r="AG44" i="1" s="1"/>
  <c r="P24" i="1"/>
  <c r="P36" i="1"/>
  <c r="O17" i="1"/>
  <c r="AE17" i="1"/>
  <c r="AB17" i="1"/>
  <c r="AD17" i="1"/>
  <c r="R17" i="1"/>
  <c r="U17" i="1"/>
  <c r="O28" i="1"/>
  <c r="T28" i="1"/>
  <c r="U28" i="1" s="1"/>
  <c r="R28" i="1"/>
  <c r="O43" i="1"/>
  <c r="P43" i="1"/>
  <c r="P17" i="1"/>
  <c r="AF32" i="1"/>
  <c r="AG32" i="1" s="1"/>
  <c r="R19" i="1"/>
  <c r="T19" i="1"/>
  <c r="U19" i="1" s="1"/>
  <c r="O27" i="1"/>
  <c r="R27" i="1"/>
  <c r="T27" i="1"/>
  <c r="U27" i="1" s="1"/>
  <c r="O35" i="1"/>
  <c r="R35" i="1"/>
  <c r="T35" i="1"/>
  <c r="U35" i="1" s="1"/>
  <c r="T45" i="1"/>
  <c r="U45" i="1" s="1"/>
  <c r="R45" i="1"/>
  <c r="O20" i="1"/>
  <c r="T20" i="1"/>
  <c r="U20" i="1" s="1"/>
  <c r="R20" i="1"/>
  <c r="O45" i="1"/>
  <c r="R31" i="1"/>
  <c r="T31" i="1"/>
  <c r="U31" i="1" s="1"/>
  <c r="O37" i="1"/>
  <c r="T37" i="1"/>
  <c r="U37" i="1" s="1"/>
  <c r="R37" i="1"/>
  <c r="R38" i="1"/>
  <c r="T38" i="1"/>
  <c r="U38" i="1" s="1"/>
  <c r="T40" i="1"/>
  <c r="U40" i="1" s="1"/>
  <c r="R40" i="1"/>
  <c r="O19" i="1"/>
  <c r="R46" i="1"/>
  <c r="T46" i="1"/>
  <c r="U46" i="1" s="1"/>
  <c r="R30" i="1"/>
  <c r="T30" i="1"/>
  <c r="U30" i="1" s="1"/>
  <c r="P30" i="1"/>
  <c r="AF33" i="1"/>
  <c r="AG33" i="1" s="1"/>
  <c r="AF18" i="1"/>
  <c r="AG18" i="1" s="1"/>
  <c r="P19" i="1"/>
  <c r="P37" i="1"/>
  <c r="AF41" i="1"/>
  <c r="AG41" i="1" s="1"/>
  <c r="P28" i="1"/>
  <c r="O46" i="1"/>
  <c r="O30" i="1"/>
  <c r="O38" i="1"/>
  <c r="J98" i="1" l="1"/>
  <c r="J93" i="1"/>
  <c r="J157" i="1"/>
  <c r="J145" i="1"/>
  <c r="H147" i="1"/>
  <c r="J147" i="1" s="1"/>
  <c r="I215" i="1"/>
  <c r="I127" i="1"/>
  <c r="I209" i="1"/>
  <c r="H141" i="1"/>
  <c r="H229" i="1"/>
  <c r="I111" i="1"/>
  <c r="J111" i="1" s="1"/>
  <c r="H151" i="1"/>
  <c r="H239" i="1"/>
  <c r="H219" i="1"/>
  <c r="I199" i="1"/>
  <c r="H161" i="1"/>
  <c r="AP35" i="1"/>
  <c r="H249" i="1"/>
  <c r="I121" i="1"/>
  <c r="H131" i="1"/>
  <c r="I229" i="1"/>
  <c r="I249" i="1"/>
  <c r="I101" i="1"/>
  <c r="H122" i="1"/>
  <c r="J122" i="1" s="1"/>
  <c r="I141" i="1"/>
  <c r="G162" i="1"/>
  <c r="AP28" i="1"/>
  <c r="I189" i="1"/>
  <c r="G250" i="1"/>
  <c r="H102" i="1"/>
  <c r="H190" i="1"/>
  <c r="H210" i="1"/>
  <c r="I161" i="1"/>
  <c r="I191" i="1"/>
  <c r="I250" i="1"/>
  <c r="I103" i="1"/>
  <c r="J103" i="1" s="1"/>
  <c r="I251" i="1"/>
  <c r="I142" i="1"/>
  <c r="J142" i="1" s="1"/>
  <c r="I162" i="1"/>
  <c r="I143" i="1"/>
  <c r="I231" i="1"/>
  <c r="I102" i="1"/>
  <c r="AP30" i="1"/>
  <c r="I190" i="1"/>
  <c r="I230" i="1"/>
  <c r="I163" i="1"/>
  <c r="J163" i="1" s="1"/>
  <c r="G242" i="1"/>
  <c r="H202" i="1"/>
  <c r="H114" i="1"/>
  <c r="H126" i="1"/>
  <c r="H213" i="1"/>
  <c r="G166" i="1"/>
  <c r="AP22" i="1"/>
  <c r="H193" i="1"/>
  <c r="G165" i="1"/>
  <c r="J165" i="1" s="1"/>
  <c r="H106" i="1"/>
  <c r="J106" i="1" s="1"/>
  <c r="H194" i="1"/>
  <c r="H125" i="1"/>
  <c r="J125" i="1" s="1"/>
  <c r="H105" i="1"/>
  <c r="J105" i="1" s="1"/>
  <c r="G253" i="1"/>
  <c r="H214" i="1"/>
  <c r="G254" i="1"/>
  <c r="H246" i="1"/>
  <c r="I118" i="1"/>
  <c r="I206" i="1"/>
  <c r="I119" i="1"/>
  <c r="J119" i="1" s="1"/>
  <c r="I207" i="1"/>
  <c r="H159" i="1"/>
  <c r="H138" i="1"/>
  <c r="J138" i="1" s="1"/>
  <c r="H226" i="1"/>
  <c r="H247" i="1"/>
  <c r="AP45" i="1"/>
  <c r="H227" i="1"/>
  <c r="H158" i="1"/>
  <c r="J158" i="1" s="1"/>
  <c r="H139" i="1"/>
  <c r="J127" i="1"/>
  <c r="H94" i="1"/>
  <c r="J94" i="1" s="1"/>
  <c r="G154" i="1"/>
  <c r="H182" i="1"/>
  <c r="J137" i="1"/>
  <c r="AP27" i="1"/>
  <c r="G248" i="1"/>
  <c r="H209" i="1"/>
  <c r="H100" i="1"/>
  <c r="J100" i="1" s="1"/>
  <c r="H208" i="1"/>
  <c r="H121" i="1"/>
  <c r="J121" i="1" s="1"/>
  <c r="G161" i="1"/>
  <c r="G249" i="1"/>
  <c r="H188" i="1"/>
  <c r="H101" i="1"/>
  <c r="J101" i="1" s="1"/>
  <c r="H189" i="1"/>
  <c r="H120" i="1"/>
  <c r="G160" i="1"/>
  <c r="H146" i="1"/>
  <c r="J146" i="1" s="1"/>
  <c r="H234" i="1"/>
  <c r="I116" i="1"/>
  <c r="J116" i="1" s="1"/>
  <c r="AP40" i="1"/>
  <c r="H156" i="1"/>
  <c r="J156" i="1" s="1"/>
  <c r="H244" i="1"/>
  <c r="H166" i="1"/>
  <c r="H224" i="1"/>
  <c r="I204" i="1"/>
  <c r="H136" i="1"/>
  <c r="J136" i="1" s="1"/>
  <c r="H254" i="1"/>
  <c r="I126" i="1"/>
  <c r="I214" i="1"/>
  <c r="AP19" i="1"/>
  <c r="I131" i="1"/>
  <c r="H112" i="1"/>
  <c r="J112" i="1" s="1"/>
  <c r="H92" i="1"/>
  <c r="J92" i="1" s="1"/>
  <c r="I179" i="1"/>
  <c r="G240" i="1"/>
  <c r="I151" i="1"/>
  <c r="H200" i="1"/>
  <c r="H180" i="1"/>
  <c r="I91" i="1"/>
  <c r="J91" i="1" s="1"/>
  <c r="I239" i="1"/>
  <c r="I219" i="1"/>
  <c r="G152" i="1"/>
  <c r="J152" i="1" s="1"/>
  <c r="AP37" i="1"/>
  <c r="I139" i="1"/>
  <c r="H248" i="1"/>
  <c r="I120" i="1"/>
  <c r="I187" i="1"/>
  <c r="H160" i="1"/>
  <c r="H140" i="1"/>
  <c r="J140" i="1" s="1"/>
  <c r="H228" i="1"/>
  <c r="I208" i="1"/>
  <c r="I99" i="1"/>
  <c r="J99" i="1" s="1"/>
  <c r="I247" i="1"/>
  <c r="I227" i="1"/>
  <c r="I159" i="1"/>
  <c r="J159" i="1" s="1"/>
  <c r="H167" i="1"/>
  <c r="J167" i="1" s="1"/>
  <c r="H255" i="1"/>
  <c r="H235" i="1"/>
  <c r="J118" i="1"/>
  <c r="H134" i="1"/>
  <c r="J134" i="1" s="1"/>
  <c r="H222" i="1"/>
  <c r="H221" i="1"/>
  <c r="AP46" i="1"/>
  <c r="H241" i="1"/>
  <c r="I113" i="1"/>
  <c r="J113" i="1" s="1"/>
  <c r="H153" i="1"/>
  <c r="J153" i="1" s="1"/>
  <c r="I201" i="1"/>
  <c r="I114" i="1"/>
  <c r="H154" i="1"/>
  <c r="H242" i="1"/>
  <c r="H133" i="1"/>
  <c r="J133" i="1" s="1"/>
  <c r="I202" i="1"/>
  <c r="I149" i="1"/>
  <c r="I177" i="1"/>
  <c r="I150" i="1"/>
  <c r="J150" i="1" s="1"/>
  <c r="I178" i="1"/>
  <c r="I237" i="1"/>
  <c r="I90" i="1"/>
  <c r="J90" i="1" s="1"/>
  <c r="AP20" i="1"/>
  <c r="I238" i="1"/>
  <c r="I129" i="1"/>
  <c r="J129" i="1" s="1"/>
  <c r="I89" i="1"/>
  <c r="I217" i="1"/>
  <c r="I130" i="1"/>
  <c r="J130" i="1" s="1"/>
  <c r="I218" i="1"/>
  <c r="J143" i="1"/>
  <c r="AP17" i="1"/>
  <c r="AP48" i="1" s="1"/>
  <c r="H177" i="1"/>
  <c r="H197" i="1"/>
  <c r="G236" i="1"/>
  <c r="H176" i="1"/>
  <c r="G148" i="1"/>
  <c r="J148" i="1" s="1"/>
  <c r="H196" i="1"/>
  <c r="H89" i="1"/>
  <c r="J89" i="1" s="1"/>
  <c r="H109" i="1"/>
  <c r="J109" i="1" s="1"/>
  <c r="H108" i="1"/>
  <c r="J108" i="1" s="1"/>
  <c r="G149" i="1"/>
  <c r="J149" i="1" s="1"/>
  <c r="H88" i="1"/>
  <c r="J88" i="1" s="1"/>
  <c r="G237" i="1"/>
  <c r="X61" i="1"/>
  <c r="X63" i="1"/>
  <c r="X62" i="1"/>
  <c r="X67" i="1"/>
  <c r="X68" i="1"/>
  <c r="X59" i="1"/>
  <c r="X58" i="1"/>
  <c r="Z50" i="1"/>
  <c r="X51" i="1"/>
  <c r="X50" i="1"/>
  <c r="AB67" i="1"/>
  <c r="X53" i="1"/>
  <c r="AF45" i="1"/>
  <c r="AG45" i="1" s="1"/>
  <c r="Z69" i="1"/>
  <c r="AF46" i="1"/>
  <c r="AG46" i="1" s="1"/>
  <c r="AF40" i="1"/>
  <c r="AG40" i="1" s="1"/>
  <c r="AD53" i="1"/>
  <c r="Z53" i="1"/>
  <c r="AD64" i="1"/>
  <c r="O63" i="1"/>
  <c r="N64" i="1"/>
  <c r="Z64" i="1"/>
  <c r="P64" i="1"/>
  <c r="S63" i="1"/>
  <c r="U63" i="1"/>
  <c r="V63" i="1"/>
  <c r="AB61" i="1"/>
  <c r="AB60" i="1"/>
  <c r="R61" i="1"/>
  <c r="R60" i="1"/>
  <c r="Q60" i="1"/>
  <c r="Q61" i="1"/>
  <c r="T61" i="1"/>
  <c r="T60" i="1"/>
  <c r="AD61" i="1"/>
  <c r="N61" i="1"/>
  <c r="AB52" i="1"/>
  <c r="Z61" i="1"/>
  <c r="Q52" i="1"/>
  <c r="T52" i="1"/>
  <c r="P61" i="1"/>
  <c r="R52" i="1"/>
  <c r="Q53" i="1"/>
  <c r="AB63" i="1"/>
  <c r="Q63" i="1"/>
  <c r="T53" i="1"/>
  <c r="R53" i="1"/>
  <c r="AB53" i="1"/>
  <c r="R63" i="1"/>
  <c r="T63" i="1"/>
  <c r="AD51" i="1"/>
  <c r="AD50" i="1"/>
  <c r="N51" i="1"/>
  <c r="N50" i="1"/>
  <c r="P50" i="1"/>
  <c r="Z51" i="1"/>
  <c r="P51" i="1"/>
  <c r="AB55" i="1"/>
  <c r="Q56" i="1"/>
  <c r="R55" i="1"/>
  <c r="R56" i="1"/>
  <c r="T56" i="1"/>
  <c r="AB56" i="1"/>
  <c r="Q55" i="1"/>
  <c r="T55" i="1"/>
  <c r="AD63" i="1"/>
  <c r="AD62" i="1"/>
  <c r="N63" i="1"/>
  <c r="N62" i="1"/>
  <c r="P62" i="1"/>
  <c r="P63" i="1"/>
  <c r="Z63" i="1"/>
  <c r="Z62" i="1"/>
  <c r="V67" i="1"/>
  <c r="R51" i="1"/>
  <c r="S67" i="1"/>
  <c r="AB51" i="1"/>
  <c r="O67" i="1"/>
  <c r="Q51" i="1"/>
  <c r="U67" i="1"/>
  <c r="T51" i="1"/>
  <c r="AD59" i="1"/>
  <c r="AD58" i="1"/>
  <c r="P58" i="1"/>
  <c r="P59" i="1"/>
  <c r="Z59" i="1"/>
  <c r="Z58" i="1"/>
  <c r="N59" i="1"/>
  <c r="N58" i="1"/>
  <c r="AD55" i="1"/>
  <c r="P55" i="1"/>
  <c r="AB54" i="1"/>
  <c r="N55" i="1"/>
  <c r="Z55" i="1"/>
  <c r="R54" i="1"/>
  <c r="Q54" i="1"/>
  <c r="T54" i="1"/>
  <c r="AD54" i="1"/>
  <c r="O53" i="1"/>
  <c r="N54" i="1"/>
  <c r="V53" i="1"/>
  <c r="Z54" i="1"/>
  <c r="S53" i="1"/>
  <c r="P54" i="1"/>
  <c r="U53" i="1"/>
  <c r="AD52" i="1"/>
  <c r="AD56" i="1"/>
  <c r="P56" i="1"/>
  <c r="Q69" i="1"/>
  <c r="T69" i="1"/>
  <c r="Z56" i="1"/>
  <c r="N56" i="1"/>
  <c r="AB69" i="1"/>
  <c r="R69" i="1"/>
  <c r="O64" i="1"/>
  <c r="O65" i="1"/>
  <c r="S65" i="1"/>
  <c r="V64" i="1"/>
  <c r="S64" i="1"/>
  <c r="U65" i="1"/>
  <c r="V65" i="1"/>
  <c r="U64" i="1"/>
  <c r="Q68" i="1"/>
  <c r="Q58" i="1"/>
  <c r="R58" i="1"/>
  <c r="R68" i="1"/>
  <c r="AB68" i="1"/>
  <c r="AB58" i="1"/>
  <c r="T68" i="1"/>
  <c r="T58" i="1"/>
  <c r="O52" i="1"/>
  <c r="O51" i="1"/>
  <c r="S51" i="1"/>
  <c r="V52" i="1"/>
  <c r="S52" i="1"/>
  <c r="V51" i="1"/>
  <c r="U51" i="1"/>
  <c r="U52" i="1"/>
  <c r="AD60" i="1"/>
  <c r="AD65" i="1"/>
  <c r="S61" i="1"/>
  <c r="R62" i="1"/>
  <c r="AB62" i="1"/>
  <c r="U61" i="1"/>
  <c r="Q62" i="1"/>
  <c r="O61" i="1"/>
  <c r="V61" i="1"/>
  <c r="T62" i="1"/>
  <c r="AD67" i="1"/>
  <c r="AD68" i="1"/>
  <c r="Z68" i="1"/>
  <c r="P67" i="1"/>
  <c r="P68" i="1"/>
  <c r="Z67" i="1"/>
  <c r="N67" i="1"/>
  <c r="N68" i="1"/>
  <c r="AD69" i="1"/>
  <c r="Z60" i="1"/>
  <c r="AB64" i="1"/>
  <c r="AB65" i="1"/>
  <c r="Z52" i="1"/>
  <c r="AF37" i="1"/>
  <c r="AG37" i="1" s="1"/>
  <c r="AF31" i="1"/>
  <c r="AG31" i="1" s="1"/>
  <c r="AF27" i="1"/>
  <c r="AG27" i="1" s="1"/>
  <c r="AF36" i="1"/>
  <c r="AG36" i="1" s="1"/>
  <c r="AF43" i="1"/>
  <c r="AG43" i="1" s="1"/>
  <c r="AF20" i="1"/>
  <c r="AG20" i="1" s="1"/>
  <c r="AF24" i="1"/>
  <c r="AG24" i="1" s="1"/>
  <c r="AF22" i="1"/>
  <c r="AG22" i="1" s="1"/>
  <c r="AF28" i="1"/>
  <c r="AG28" i="1" s="1"/>
  <c r="AF30" i="1"/>
  <c r="AG30" i="1" s="1"/>
  <c r="AF38" i="1"/>
  <c r="AG38" i="1" s="1"/>
  <c r="AF35" i="1"/>
  <c r="AG35" i="1" s="1"/>
  <c r="AF19" i="1"/>
  <c r="AG19" i="1" s="1"/>
  <c r="AF17" i="1"/>
  <c r="AG17" i="1" s="1"/>
  <c r="J120" i="1" l="1"/>
  <c r="J162" i="1"/>
  <c r="J139" i="1"/>
  <c r="J160" i="1"/>
  <c r="J126" i="1"/>
  <c r="J114" i="1"/>
  <c r="J102" i="1"/>
  <c r="J154" i="1"/>
  <c r="J141" i="1"/>
  <c r="J161" i="1"/>
  <c r="J166" i="1"/>
  <c r="J131" i="1"/>
  <c r="J151" i="1"/>
  <c r="J80" i="1"/>
  <c r="C170" i="1" l="1"/>
  <c r="C258" i="1"/>
</calcChain>
</file>

<file path=xl/sharedStrings.xml><?xml version="1.0" encoding="utf-8"?>
<sst xmlns="http://schemas.openxmlformats.org/spreadsheetml/2006/main" count="827" uniqueCount="206">
  <si>
    <t>Punktname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</si>
  <si>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</si>
  <si>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</si>
  <si>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</si>
  <si>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</si>
  <si>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</si>
  <si>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</si>
  <si>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</si>
  <si>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</si>
  <si>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</si>
  <si>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</si>
  <si>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</si>
  <si>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</si>
  <si>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</si>
  <si>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</si>
  <si>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</si>
  <si>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Variablen</t>
  </si>
  <si>
    <t>Achsen Koordinate</t>
  </si>
  <si>
    <t>Polarwinkel</t>
  </si>
  <si>
    <t>Azimutwinkel</t>
  </si>
  <si>
    <t>Polarkoordinate</t>
  </si>
  <si>
    <t>Strecken im Isokaeder</t>
  </si>
  <si>
    <t>Koordinaten der Streckenpunkte</t>
  </si>
  <si>
    <t>Länge der Strecke</t>
  </si>
  <si>
    <t>Winkelhalbierender Vektor</t>
  </si>
  <si>
    <t>Radius</t>
  </si>
  <si>
    <t>Mit Grad</t>
  </si>
  <si>
    <t>Tatsächliche neue Punkte</t>
  </si>
  <si>
    <t>Polarkoordinaten</t>
  </si>
  <si>
    <t>Für Geogebra</t>
  </si>
  <si>
    <t>Für Geogebra 2</t>
  </si>
  <si>
    <t>{(0,1,1.61803398874989),(0,-1,1.61803398874989),(0,1,-1.61803398874989),(0,-1,-1.61803398874989),(1,1.61803398874989,0),(-1,1.61803398874989,0),(1,-1.61803398874989,0),(-1,-1.61803398874989,0),(1.61803398874989,0,1),(1.61803398874989,0,-1),(-1.61803398874989,0,1),(-1.61803398874989,0,-1)}</t>
  </si>
  <si>
    <t>Koordinate</t>
  </si>
  <si>
    <t>(0,1,1.61803398874989)</t>
  </si>
  <si>
    <t>(0,-1,1.61803398874989)</t>
  </si>
  <si>
    <t>(0,1,-1.61803398874989)</t>
  </si>
  <si>
    <t>(0,-1,-1.61803398874989)</t>
  </si>
  <si>
    <t>(1,1.61803398874989,0)</t>
  </si>
  <si>
    <t>(-1,1.61803398874989,0)</t>
  </si>
  <si>
    <t>(1,-1.61803398874989,0)</t>
  </si>
  <si>
    <t>(-1,-1.61803398874989,0)</t>
  </si>
  <si>
    <t>(1.61803398874989,0,1)</t>
  </si>
  <si>
    <t>(1.61803398874989,0,-1)</t>
  </si>
  <si>
    <t>(-1.61803398874989,0,1)</t>
  </si>
  <si>
    <t>(-1.61803398874989,0,-1)</t>
  </si>
  <si>
    <t>(0.587785252292473,0.951056516295153,1.53884176858763)</t>
  </si>
  <si>
    <t>(1,61803398874989;36°;58,282525588539°)</t>
  </si>
  <si>
    <t>(1,61803398874989;0,628318530717959;1,01722196789785)</t>
  </si>
  <si>
    <t>Für GeoGebra</t>
  </si>
  <si>
    <t>{(0,0,1.90211303259031),(0.587785252292473,1.53884176858763,0.951056516295154),(-0.587785252292473,1.53884176858763,0.951056516295154),(0.951056516295154,0.587785252292473,1.53884176858763),(-0.951056516295153,0.587785252292473,1.53884176858763),(0.587785252292473,-1.53884176858763,0.951056516295154),(-0.587785252292473,-1.53884176858763,0.951056516295154),(0.951056516295154,-0.587785252292473,1.53884176858763),(-0.951056516295153,-0.587785252292473,1.53884176858763),(2.33037084293956E-16,0,-1.90211303259031),(0.587785252292473,1.53884176858763,-0.951056516295154),(-0.587785252292473,1.53884176858763,-0.951056516295154),(0.951056516295154,0.587785252292473,-1.53884176858763),(-0.951056516295154,0.587785252292473,-1.53884176858763),(0.587785252292473,-1.53884176858763,-0.951056516295154),(-0.587785252292473,-1.53884176858763,-0.951056516295154),(0.951056516295154,-0.587785252292473,-1.53884176858763),(-0.951056516295154,-0.587785252292473,-1.53884176858763),(1.16518542146978E-16,1.90211303259031,1.16518542146978E-16),(1.53884176858763,0.951056516295154,0.587785252292473),(1.53884176858763,0.951056516295154,-0.587785252292473),(-1.53884176858763,0.951056516295154,0.587785252292473),(-1.53884176858763,0.951056516295154,-0.587785252292473),(1.16518542146978E-16,-1.90211303259031,1.16518542146978E-16),(1.53884176858763,-0.951056516295154,0.587785252292473),(1.53884176858763,-0.951056516295154,-0.587785252292473),(-1.53884176858763,-0.951056516295154,0.587785252292473),(-1.53884176858763,-0.951056516295154,-0.587785252292473),(1.90211303259031,0,1.16518542146978E-16),(-1.90211303259031,2.33037084293956E-16,1.16518542146978E-16)}</t>
  </si>
  <si>
    <t>Dreiecke im Isokaeder</t>
  </si>
  <si>
    <t>ABK</t>
  </si>
  <si>
    <t>ABI</t>
  </si>
  <si>
    <t>AEI</t>
  </si>
  <si>
    <t>AEF</t>
  </si>
  <si>
    <t>AFK</t>
  </si>
  <si>
    <t>FKL</t>
  </si>
  <si>
    <t>DHL</t>
  </si>
  <si>
    <t>DGH</t>
  </si>
  <si>
    <t>DGJ</t>
  </si>
  <si>
    <t>CEJ</t>
  </si>
  <si>
    <t>CEF</t>
  </si>
  <si>
    <t>Besteht aus den Punkten</t>
  </si>
  <si>
    <t>Besteht aus Strecken</t>
  </si>
  <si>
    <t>Strecke ((0;1;1.61803398874989),(0;-1;1.61803398874989)), Strecke((0;-1;1.61803398874989),(-1.61803398874989;0;1)), Strecke((-1.61803398874989;0;1),(0;1;1.61803398874989)), Strecke((0;1;1.61803398874989),(0;-1;1.61803398874989)), Strecke((0;-1;1.61803398874989),(1.61803398874989;0;1)), Strecke((1.61803398874989;0;1),(0;1;1.61803398874989)), Strecke((0;1;1.61803398874989),(1;1.61803398874989;0)), Strecke((1;1.61803398874989;0),(1.61803398874989;0;1)), Strecke((1.61803398874989;0;1),(0;1;1.61803398874989)), Strecke((0;1;1.61803398874989),(1;1.61803398874989;0)), Strecke((1;1.61803398874989;0),(-1;1.61803398874989;0)), Strecke((-1;1.61803398874989;0),(0;1;1.61803398874989)), Strecke((0;1;1.61803398874989),(-1;1.61803398874989;0)), Strecke((-1;1.61803398874989;0),(-1.61803398874989;0;1)), Strecke((-1.61803398874989;0;1),(0;1;1.61803398874989)), Strecke((-1;1.61803398874989;0),(-1.61803398874989;0;1)), Strecke((-1.61803398874989;0;1),(-1.61803398874989;0;-1)), Strecke((-1.61803398874989;0;-1),(-1;1.61803398874989;0)), Strecke((-1.61803398874989;0;1),(-1.61803398874989;0;-1)), Strecke((-1.61803398874989;0;-1),(-1;-1.61803398874989;0)), Strecke((-1;-1.61803398874989;0),(-1.61803398874989;0;1)), Strecke((0;-1;-1.61803398874989),(-1;-1.61803398874989;0)), Strecke((-1;-1.61803398874989;0),(-1.61803398874989;0;-1)), Strecke((-1.61803398874989;0;-1),(0;-1;-1.61803398874989)), Strecke((0;-1;-1.61803398874989),(1;-1.61803398874989;0)), Strecke((1;-1.61803398874989;0),(-1;-1.61803398874989;0)), Strecke((-1;-1.61803398874989;0),(0;-1;-1.61803398874989)), Strecke((0;-1;-1.61803398874989),(1;-1.61803398874989;0)), Strecke((1;-1.61803398874989;0),(1.61803398874989;0;-1)), Strecke((1.61803398874989;0;-1),(0;-1;-1.61803398874989)), Strecke((1.61803398874989;0;1),(1.61803398874989;0;-1)), Strecke((1.61803398874989;0;-1),(1;-1.61803398874989;0)), Strecke((1;-1.61803398874989;0),(1.61803398874989;0;1)), Strecke((1.61803398874989;0;1),(1;1.61803398874989;0)), Strecke((1;1.61803398874989;0),(1.61803398874989;0;-1)), Strecke((1.61803398874989;0;-1),(1.61803398874989;0;1)), Strecke((0;1;-1.61803398874989),(1;1.61803398874989;0)), Strecke((1;1.61803398874989;0),(1.61803398874989;0;-1)), Strecke((1.61803398874989;0;-1),(0;1;-1.61803398874989)), Strecke((0;1;-1.61803398874989),(1;1.61803398874989;0)), Strecke((1;1.61803398874989;0),(-1;1.61803398874989;0)), Strecke((-1;1.61803398874989;0),(0;1;-1.61803398874989)), Strecke((-1;1.61803398874989;0),(-1.61803398874989;0;-1)), Strecke((-1.61803398874989;0;-1),(0;1;-1.61803398874989)), Strecke((0;1;-1.61803398874989),(-1;1.61803398874989;0)), Strecke((-1.61803398874989;0;-1),(0;1;-1.61803398874989)), Strecke((0;1;-1.61803398874989),(0;-1;-1.61803398874989)), Strecke((0;-1;-1.61803398874989),(-1.61803398874989;0;-1)), Strecke((1.61803398874989;0;-1),(0;1;-1.61803398874989)), Strecke((0;1;-1.61803398874989),(0;-1;-1.61803398874989)), Strecke((0;-1;-1.61803398874989),(1.61803398874989;0;-1)), Strecke((1.61803398874989;0;1),(0;-1;1.61803398874989)), Strecke((0;-1;1.61803398874989),(1;-1.61803398874989;0)), Strecke((1;-1.61803398874989;0),(1.61803398874989;0;1)), Strecke((0;-1;1.61803398874989),(-1;-1.61803398874989;0)), Strecke((-1;-1.61803398874989;0),(1;-1.61803398874989;0)), Strecke((1;-1.61803398874989;0),(0;-1;1.61803398874989)), Strecke((-1.61803398874989;0;1),(-1;-1.61803398874989;0)), Strecke((-1;-1.61803398874989;0),(0;-1;1.61803398874989)), Strecke((0;-1;1.61803398874989),(-1.61803398874989;0;1))</t>
  </si>
  <si>
    <t>HKL</t>
  </si>
  <si>
    <t>GIJ</t>
  </si>
  <si>
    <t>EIJ</t>
  </si>
  <si>
    <t>CFL</t>
  </si>
  <si>
    <t>CDL</t>
  </si>
  <si>
    <t>CDJ</t>
  </si>
  <si>
    <t>BGI</t>
  </si>
  <si>
    <t>BGH</t>
  </si>
  <si>
    <t>BHK</t>
  </si>
  <si>
    <t>Strecken und Dreiecke im v2 Dome</t>
  </si>
  <si>
    <t>Längengrad</t>
  </si>
  <si>
    <t>Breitengrad</t>
  </si>
  <si>
    <t>Strecken</t>
  </si>
  <si>
    <t>Dreiecke</t>
  </si>
  <si>
    <t>"inneres"</t>
  </si>
  <si>
    <t>Isokaeder nochmal</t>
  </si>
  <si>
    <t>Für earthengine</t>
  </si>
  <si>
    <t>Alle als KML für earth</t>
  </si>
  <si>
    <t>Dreieck</t>
  </si>
  <si>
    <t>Name</t>
  </si>
  <si>
    <t>A_AB_AK</t>
  </si>
  <si>
    <t>A_AB_AI</t>
  </si>
  <si>
    <t>A_AE_AI</t>
  </si>
  <si>
    <t>A_AE_AF</t>
  </si>
  <si>
    <t>A_AF_AK</t>
  </si>
  <si>
    <t>F_FK_FL</t>
  </si>
  <si>
    <t>H_HK_HL</t>
  </si>
  <si>
    <t>D_DH_DL</t>
  </si>
  <si>
    <t>D_DG_DH</t>
  </si>
  <si>
    <t>D_DG_DJ</t>
  </si>
  <si>
    <t>G_GI_GJ</t>
  </si>
  <si>
    <t>E_EI_EJ</t>
  </si>
  <si>
    <t>C_CE_CJ</t>
  </si>
  <si>
    <t>C_CE_CF</t>
  </si>
  <si>
    <t>C_CF_CL</t>
  </si>
  <si>
    <t>C_CD_CL</t>
  </si>
  <si>
    <t>C_CD_CJ</t>
  </si>
  <si>
    <t>B_BG_BI</t>
  </si>
  <si>
    <t>B_BG_BH</t>
  </si>
  <si>
    <t>B_BH_BK</t>
  </si>
  <si>
    <t>B_AB_BK</t>
  </si>
  <si>
    <t>B_AB_BI</t>
  </si>
  <si>
    <t>E_AE_EI</t>
  </si>
  <si>
    <t>E_AE_EF</t>
  </si>
  <si>
    <t>F_AF_FK</t>
  </si>
  <si>
    <t>K_FK_KL</t>
  </si>
  <si>
    <t>K_HK_KL</t>
  </si>
  <si>
    <t>H_DH_HL</t>
  </si>
  <si>
    <t>G_DG_GH</t>
  </si>
  <si>
    <t>G_DG_GJ</t>
  </si>
  <si>
    <t>I_GI_IJ</t>
  </si>
  <si>
    <t>I_EI_IJ</t>
  </si>
  <si>
    <t>E_CE_EJ</t>
  </si>
  <si>
    <t>E_CE_EF</t>
  </si>
  <si>
    <t>F_CF_FL</t>
  </si>
  <si>
    <t>D_CD_DL</t>
  </si>
  <si>
    <t>D_CD_DJ</t>
  </si>
  <si>
    <t>G_BG_GI</t>
  </si>
  <si>
    <t>G_BG_GH</t>
  </si>
  <si>
    <t>H_BH_HK</t>
  </si>
  <si>
    <t>K_BK_AK</t>
  </si>
  <si>
    <t>I_BI_AI</t>
  </si>
  <si>
    <t>I_EI_AI</t>
  </si>
  <si>
    <t>F_EF_AF</t>
  </si>
  <si>
    <t>K_FK_AK</t>
  </si>
  <si>
    <t>L_KL_FL</t>
  </si>
  <si>
    <t>L_KL_HL</t>
  </si>
  <si>
    <t>L_HL_DL</t>
  </si>
  <si>
    <t>H_GH_DH</t>
  </si>
  <si>
    <t>J_GJ_DJ</t>
  </si>
  <si>
    <t>J_IJ_GJ</t>
  </si>
  <si>
    <t>J_IJ_EJ</t>
  </si>
  <si>
    <t>J_EJ_CJ</t>
  </si>
  <si>
    <t>F_EF_CF</t>
  </si>
  <si>
    <t>L_FL_CL</t>
  </si>
  <si>
    <t>L_DL_CL</t>
  </si>
  <si>
    <t>J_DJ_CJ</t>
  </si>
  <si>
    <t>I_GI_BI</t>
  </si>
  <si>
    <t>H_GH_BH</t>
  </si>
  <si>
    <t>K_HK_BK</t>
  </si>
  <si>
    <t>AB_BK_AK</t>
  </si>
  <si>
    <t>AB_BI_AI</t>
  </si>
  <si>
    <t>AE_EI_AI</t>
  </si>
  <si>
    <t>AE_EF_AF</t>
  </si>
  <si>
    <t>AF_FK_AK</t>
  </si>
  <si>
    <t>FK_KL_FL</t>
  </si>
  <si>
    <t>HK_KL_HL</t>
  </si>
  <si>
    <t>DH_HL_DL</t>
  </si>
  <si>
    <t>DG_GH_DH</t>
  </si>
  <si>
    <t>DG_GJ_DJ</t>
  </si>
  <si>
    <t>GI_IJ_GJ</t>
  </si>
  <si>
    <t>EI_IJ_EJ</t>
  </si>
  <si>
    <t>CE_EJ_CJ</t>
  </si>
  <si>
    <t>CE_EF_CF</t>
  </si>
  <si>
    <t>CF_FL_CL</t>
  </si>
  <si>
    <t>CD_DL_CL</t>
  </si>
  <si>
    <t>CD_DJ_CJ</t>
  </si>
  <si>
    <t>BG_GI_BI</t>
  </si>
  <si>
    <t>BG_GH_BH</t>
  </si>
  <si>
    <t>BH_HK_BK</t>
  </si>
  <si>
    <t>2.Koordinate</t>
  </si>
  <si>
    <t>2. Koordinate</t>
  </si>
  <si>
    <t>1. Koordinate</t>
  </si>
  <si>
    <t>eeFeatures</t>
  </si>
  <si>
    <t>AB</t>
  </si>
  <si>
    <t>AE</t>
  </si>
  <si>
    <t>AF</t>
  </si>
  <si>
    <t>AI</t>
  </si>
  <si>
    <t>AK</t>
  </si>
  <si>
    <t>BG</t>
  </si>
  <si>
    <t>BH</t>
  </si>
  <si>
    <t>BI</t>
  </si>
  <si>
    <t>BK</t>
  </si>
  <si>
    <t>CD</t>
  </si>
  <si>
    <t>CE</t>
  </si>
  <si>
    <t>CF</t>
  </si>
  <si>
    <t>CJ</t>
  </si>
  <si>
    <t>CL</t>
  </si>
  <si>
    <t>DG</t>
  </si>
  <si>
    <t>DH</t>
  </si>
  <si>
    <t>DJ</t>
  </si>
  <si>
    <t>DL</t>
  </si>
  <si>
    <t>EF</t>
  </si>
  <si>
    <t>EI</t>
  </si>
  <si>
    <t>EJ</t>
  </si>
  <si>
    <t>FK</t>
  </si>
  <si>
    <t>FL</t>
  </si>
  <si>
    <t>GH</t>
  </si>
  <si>
    <t>GI</t>
  </si>
  <si>
    <t>GJ</t>
  </si>
  <si>
    <t>HK</t>
  </si>
  <si>
    <t>HL</t>
  </si>
  <si>
    <t>IJ</t>
  </si>
  <si>
    <t>KL</t>
  </si>
  <si>
    <t>3.Koordinate</t>
  </si>
  <si>
    <t>FeatureCollection</t>
  </si>
  <si>
    <t>Alle als KML</t>
  </si>
  <si>
    <t>Für earth</t>
  </si>
  <si>
    <t>Earth</t>
  </si>
  <si>
    <t>KML</t>
  </si>
  <si>
    <t>wieder earthengine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</si>
</sst>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Alignment="1"/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6792-35D7-5B48-97D1-13E56A8D4D80}">
  <dimension ref="A1:AP284"/>
  <sheetViews>
    <sheetView tabSelected="1" topLeftCell="AG43" zoomScale="82" workbookViewId="0">
      <selection activeCell="AP71" sqref="AP71"/>
    </sheetView>
  </sheetViews>
  <sheetFormatPr baseColWidth="10" defaultRowHeight="16" x14ac:dyDescent="0.2"/>
  <cols>
    <col min="4" max="4" width="19.83203125" customWidth="1"/>
    <col min="6" max="6" width="24" customWidth="1"/>
    <col min="7" max="7" width="15.6640625" bestFit="1" customWidth="1"/>
    <col min="8" max="8" width="24.83203125" customWidth="1"/>
    <col min="10" max="10" width="21.6640625" customWidth="1"/>
    <col min="12" max="12" width="14.5" bestFit="1" customWidth="1"/>
    <col min="13" max="13" width="36.5" customWidth="1"/>
    <col min="14" max="14" width="11" bestFit="1" customWidth="1"/>
    <col min="17" max="17" width="30" customWidth="1"/>
    <col min="28" max="28" width="11.1640625" bestFit="1" customWidth="1"/>
    <col min="29" max="29" width="11" customWidth="1"/>
    <col min="30" max="30" width="13.1640625" bestFit="1" customWidth="1"/>
    <col min="31" max="31" width="12.5" bestFit="1" customWidth="1"/>
    <col min="34" max="34" width="11" bestFit="1" customWidth="1"/>
  </cols>
  <sheetData>
    <row r="1" spans="1:42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H1" t="s">
        <v>25</v>
      </c>
      <c r="I1" t="s">
        <v>18</v>
      </c>
      <c r="J1" t="s">
        <v>19</v>
      </c>
      <c r="K1" t="s">
        <v>20</v>
      </c>
      <c r="L1" s="5" t="s">
        <v>26</v>
      </c>
      <c r="M1" t="s">
        <v>29</v>
      </c>
      <c r="N1" t="s">
        <v>30</v>
      </c>
      <c r="R1" t="s">
        <v>75</v>
      </c>
      <c r="S1" t="s">
        <v>76</v>
      </c>
      <c r="AH1" t="s">
        <v>75</v>
      </c>
      <c r="AI1" t="s">
        <v>76</v>
      </c>
      <c r="AJ1" t="s">
        <v>75</v>
      </c>
      <c r="AK1" t="s">
        <v>76</v>
      </c>
      <c r="AL1" t="s">
        <v>0</v>
      </c>
      <c r="AP1" t="s">
        <v>204</v>
      </c>
    </row>
    <row r="2" spans="1:42" x14ac:dyDescent="0.2">
      <c r="A2">
        <f>(1+SQRT(5))/2</f>
        <v>1.6180339887498949</v>
      </c>
      <c r="B2" t="s">
        <v>4</v>
      </c>
      <c r="C2">
        <v>0</v>
      </c>
      <c r="D2">
        <v>1</v>
      </c>
      <c r="E2">
        <f>Phi</f>
        <v>1.6180339887498949</v>
      </c>
      <c r="F2" t="str">
        <f>"("&amp;C2&amp;";"&amp;D2&amp;";"&amp;E2&amp;")"</f>
        <v>(0;1;1.61803398874989)</v>
      </c>
      <c r="H2">
        <f>SQRT(C2^2+D2^2+E2^2)</f>
        <v>1.9021130325903071</v>
      </c>
      <c r="I2">
        <f>ACOS(E2/H2)</f>
        <v>0.55357435889704498</v>
      </c>
      <c r="J2">
        <f>ATAN2(D2,C2)</f>
        <v>0</v>
      </c>
      <c r="K2" t="str">
        <f>"("&amp;H2&amp;";"&amp;I2&amp;";"&amp;J2&amp;")"</f>
        <v>(1.90211303259031;0.553574358897045;0)</v>
      </c>
      <c r="L2" t="str">
        <f>"("&amp;H2&amp;";"&amp;I2/PI()*180&amp;"°;"&amp;J2/PI()*180&amp;"°)"</f>
        <v>(1.90211303259031;31.717474411461°;0°)</v>
      </c>
      <c r="M2" t="str">
        <f>SUBSTITUTE(L2,",",".")</f>
        <v>(1.90211303259031;31.717474411461°;0°)</v>
      </c>
      <c r="N2" t="str">
        <f>SUBSTITUTE(SUBSTITUTE(F2,",","."),";",",")</f>
        <v>(0,1,1.61803398874989)</v>
      </c>
      <c r="O2" t="s">
        <v>33</v>
      </c>
      <c r="R2" t="str">
        <f>J2/PI()*180&amp;"°"</f>
        <v>0°</v>
      </c>
      <c r="S2" t="str">
        <f>90-(I2/PI()*180)&amp;"°"</f>
        <v>58.282525588539°</v>
      </c>
      <c r="AH2" t="str">
        <f>J2/PI()*180&amp;"°"</f>
        <v>0°</v>
      </c>
      <c r="AI2" t="str">
        <f>90-(I2/PI()*180)&amp;"°"</f>
        <v>58.282525588539°</v>
      </c>
      <c r="AJ2">
        <f>J2/PI()*180</f>
        <v>0</v>
      </c>
      <c r="AK2">
        <f>90-(I2/PI()*180)</f>
        <v>58.282525588539009</v>
      </c>
      <c r="AL2" t="s">
        <v>4</v>
      </c>
      <c r="AM2">
        <f>J2/PI()*180</f>
        <v>0</v>
      </c>
      <c r="AN2">
        <f>(I2/PI()*180)-90</f>
        <v>-58.282525588539009</v>
      </c>
      <c r="AP2" t="str">
        <f>"&lt;Placemark&gt; &lt;name&gt;"&amp;AL2&amp;"&lt;/name&gt; &lt;styleUrl&gt;#m_ylw-pushpin&lt;/styleUrl&gt; &lt;Point&gt; &lt;coordinates&gt;"&amp;AM2&amp;","&amp;AN2&amp;",0&lt;/coordinates&gt; &lt;/Point&gt; &lt;/Placemark&gt;"</f>
        <v>&lt;Placemark&gt; &lt;name&gt;A&lt;/name&gt; &lt;styleUrl&gt;#m_ylw-pushpin&lt;/styleUrl&gt; &lt;Point&gt; &lt;coordinates&gt;0,-58.282525588539,0&lt;/coordinates&gt; &lt;/Point&gt; &lt;/Placemark&gt;</v>
      </c>
    </row>
    <row r="3" spans="1:42" x14ac:dyDescent="0.2">
      <c r="A3">
        <v>1.9021130325903071</v>
      </c>
      <c r="B3" t="s">
        <v>5</v>
      </c>
      <c r="C3">
        <v>0</v>
      </c>
      <c r="D3">
        <v>-1</v>
      </c>
      <c r="E3">
        <f>Phi</f>
        <v>1.6180339887498949</v>
      </c>
      <c r="F3" t="str">
        <f t="shared" ref="F3:F13" si="0">"("&amp;C3&amp;";"&amp;D3&amp;";"&amp;E3&amp;")"</f>
        <v>(0;-1;1.61803398874989)</v>
      </c>
      <c r="H3">
        <f t="shared" ref="H3:H13" si="1">SQRT(C3^2+D3^2+E3^2)</f>
        <v>1.9021130325903071</v>
      </c>
      <c r="I3">
        <f t="shared" ref="I3:I13" si="2">ACOS(E3/H3)</f>
        <v>0.55357435889704498</v>
      </c>
      <c r="J3">
        <f t="shared" ref="J3:J13" si="3">ATAN2(D3,C3)</f>
        <v>3.1415926535897931</v>
      </c>
      <c r="K3" t="str">
        <f t="shared" ref="K3:K13" si="4">"("&amp;H3&amp;";"&amp;I3&amp;";"&amp;J3&amp;")"</f>
        <v>(1.90211303259031;0.553574358897045;3.14159265358979)</v>
      </c>
      <c r="L3" t="str">
        <f t="shared" ref="L3:L13" si="5">"("&amp;H3&amp;";"&amp;I3/PI()*180&amp;"°;"&amp;J3/PI()*180&amp;"°)"</f>
        <v>(1.90211303259031;31.717474411461°;180°)</v>
      </c>
      <c r="M3" t="str">
        <f t="shared" ref="M3:M13" si="6">SUBSTITUTE(L3,",",".")</f>
        <v>(1.90211303259031;31.717474411461°;180°)</v>
      </c>
      <c r="N3" t="str">
        <f t="shared" ref="N3:N13" si="7">SUBSTITUTE(SUBSTITUTE(F3,",","."),";",",")</f>
        <v>(0,-1,1.61803398874989)</v>
      </c>
      <c r="O3" t="s">
        <v>34</v>
      </c>
      <c r="R3" t="str">
        <f t="shared" ref="R3:R13" si="8">J3/PI()*180&amp;"°"</f>
        <v>180°</v>
      </c>
      <c r="S3" t="str">
        <f t="shared" ref="S3:S13" si="9">90-(I3/PI()*180)&amp;"°"</f>
        <v>58.282525588539°</v>
      </c>
      <c r="AH3" t="str">
        <f t="shared" ref="AH3:AH13" si="10">J3/PI()*180&amp;"°"</f>
        <v>180°</v>
      </c>
      <c r="AI3" t="str">
        <f t="shared" ref="AI3:AI13" si="11">90-(I3/PI()*180)&amp;"°"</f>
        <v>58.282525588539°</v>
      </c>
      <c r="AJ3">
        <f t="shared" ref="AJ3:AJ13" si="12">J3/PI()*180</f>
        <v>180</v>
      </c>
      <c r="AK3">
        <f t="shared" ref="AK3:AK13" si="13">90-(I3/PI()*180)</f>
        <v>58.282525588539009</v>
      </c>
      <c r="AL3" t="s">
        <v>5</v>
      </c>
      <c r="AM3">
        <f t="shared" ref="AM3:AM13" si="14">J3/PI()*180</f>
        <v>180</v>
      </c>
      <c r="AN3">
        <f t="shared" ref="AN3:AN13" si="15">(I3/PI()*180)-90</f>
        <v>-58.282525588539009</v>
      </c>
      <c r="AP3" t="str">
        <f t="shared" ref="AP3:AP13" si="16">"&lt;Placemark&gt; &lt;name&gt;"&amp;AL3&amp;"&lt;/name&gt; &lt;styleUrl&gt;#m_ylw-pushpin&lt;/styleUrl&gt; &lt;Point&gt; &lt;coordinates&gt;"&amp;AM3&amp;","&amp;AN3&amp;",0&lt;/coordinates&gt; &lt;/Point&gt; &lt;/Placemark&gt;"</f>
        <v>&lt;Placemark&gt; &lt;name&gt;B&lt;/name&gt; &lt;styleUrl&gt;#m_ylw-pushpin&lt;/styleUrl&gt; &lt;Point&gt; &lt;coordinates&gt;180,-58.282525588539,0&lt;/coordinates&gt; &lt;/Point&gt; &lt;/Placemark&gt;</v>
      </c>
    </row>
    <row r="4" spans="1:42" x14ac:dyDescent="0.2">
      <c r="A4">
        <f>PI()</f>
        <v>3.1415926535897931</v>
      </c>
      <c r="B4" t="s">
        <v>6</v>
      </c>
      <c r="C4">
        <v>0</v>
      </c>
      <c r="D4">
        <v>1</v>
      </c>
      <c r="E4">
        <f>-Phi</f>
        <v>-1.6180339887498949</v>
      </c>
      <c r="F4" t="str">
        <f t="shared" si="0"/>
        <v>(0;1;-1.61803398874989)</v>
      </c>
      <c r="H4">
        <f t="shared" si="1"/>
        <v>1.9021130325903071</v>
      </c>
      <c r="I4">
        <f t="shared" si="2"/>
        <v>2.5880182946927479</v>
      </c>
      <c r="J4">
        <f t="shared" si="3"/>
        <v>0</v>
      </c>
      <c r="K4" t="str">
        <f t="shared" si="4"/>
        <v>(1.90211303259031;2.58801829469275;0)</v>
      </c>
      <c r="L4" t="str">
        <f t="shared" si="5"/>
        <v>(1.90211303259031;148.282525588539°;0°)</v>
      </c>
      <c r="M4" t="str">
        <f t="shared" si="6"/>
        <v>(1.90211303259031;148.282525588539°;0°)</v>
      </c>
      <c r="N4" t="str">
        <f t="shared" si="7"/>
        <v>(0,1,-1.61803398874989)</v>
      </c>
      <c r="O4" t="s">
        <v>35</v>
      </c>
      <c r="R4" t="str">
        <f t="shared" si="8"/>
        <v>0°</v>
      </c>
      <c r="S4" t="str">
        <f t="shared" si="9"/>
        <v>-58.282525588539°</v>
      </c>
      <c r="AH4" t="str">
        <f t="shared" si="10"/>
        <v>0°</v>
      </c>
      <c r="AI4" t="str">
        <f t="shared" si="11"/>
        <v>-58.282525588539°</v>
      </c>
      <c r="AJ4">
        <f t="shared" si="12"/>
        <v>0</v>
      </c>
      <c r="AK4">
        <f t="shared" si="13"/>
        <v>-58.282525588538988</v>
      </c>
      <c r="AL4" t="s">
        <v>6</v>
      </c>
      <c r="AM4">
        <f t="shared" si="14"/>
        <v>0</v>
      </c>
      <c r="AN4">
        <f t="shared" si="15"/>
        <v>58.282525588538988</v>
      </c>
      <c r="AP4" t="str">
        <f t="shared" si="16"/>
        <v>&lt;Placemark&gt; &lt;name&gt;C&lt;/name&gt; &lt;styleUrl&gt;#m_ylw-pushpin&lt;/styleUrl&gt; &lt;Point&gt; &lt;coordinates&gt;0,58.282525588539,0&lt;/coordinates&gt; &lt;/Point&gt; &lt;/Placemark&gt;</v>
      </c>
    </row>
    <row r="5" spans="1:42" x14ac:dyDescent="0.2">
      <c r="B5" t="s">
        <v>7</v>
      </c>
      <c r="C5">
        <v>0</v>
      </c>
      <c r="D5">
        <v>-1</v>
      </c>
      <c r="E5">
        <f>-Phi</f>
        <v>-1.6180339887498949</v>
      </c>
      <c r="F5" t="str">
        <f t="shared" si="0"/>
        <v>(0;-1;-1.61803398874989)</v>
      </c>
      <c r="H5">
        <f t="shared" si="1"/>
        <v>1.9021130325903071</v>
      </c>
      <c r="I5">
        <f t="shared" si="2"/>
        <v>2.5880182946927479</v>
      </c>
      <c r="J5">
        <f t="shared" si="3"/>
        <v>3.1415926535897931</v>
      </c>
      <c r="K5" t="str">
        <f t="shared" si="4"/>
        <v>(1.90211303259031;2.58801829469275;3.14159265358979)</v>
      </c>
      <c r="L5" t="str">
        <f t="shared" si="5"/>
        <v>(1.90211303259031;148.282525588539°;180°)</v>
      </c>
      <c r="M5" t="str">
        <f t="shared" si="6"/>
        <v>(1.90211303259031;148.282525588539°;180°)</v>
      </c>
      <c r="N5" t="str">
        <f t="shared" si="7"/>
        <v>(0,-1,-1.61803398874989)</v>
      </c>
      <c r="O5" t="s">
        <v>36</v>
      </c>
      <c r="R5" t="str">
        <f t="shared" si="8"/>
        <v>180°</v>
      </c>
      <c r="S5" t="str">
        <f t="shared" si="9"/>
        <v>-58.282525588539°</v>
      </c>
      <c r="AH5" t="str">
        <f t="shared" si="10"/>
        <v>180°</v>
      </c>
      <c r="AI5" t="str">
        <f t="shared" si="11"/>
        <v>-58.282525588539°</v>
      </c>
      <c r="AJ5">
        <f t="shared" si="12"/>
        <v>180</v>
      </c>
      <c r="AK5">
        <f t="shared" si="13"/>
        <v>-58.282525588538988</v>
      </c>
      <c r="AL5" t="s">
        <v>7</v>
      </c>
      <c r="AM5">
        <f t="shared" si="14"/>
        <v>180</v>
      </c>
      <c r="AN5">
        <f t="shared" si="15"/>
        <v>58.282525588538988</v>
      </c>
      <c r="AP5" t="str">
        <f t="shared" si="16"/>
        <v>&lt;Placemark&gt; &lt;name&gt;D&lt;/name&gt; &lt;styleUrl&gt;#m_ylw-pushpin&lt;/styleUrl&gt; &lt;Point&gt; &lt;coordinates&gt;180,58.282525588539,0&lt;/coordinates&gt; &lt;/Point&gt; &lt;/Placemark&gt;</v>
      </c>
    </row>
    <row r="6" spans="1:42" x14ac:dyDescent="0.2">
      <c r="B6" t="s">
        <v>8</v>
      </c>
      <c r="C6">
        <v>1</v>
      </c>
      <c r="D6">
        <f>Phi</f>
        <v>1.6180339887498949</v>
      </c>
      <c r="E6">
        <v>0</v>
      </c>
      <c r="F6" t="str">
        <f t="shared" si="0"/>
        <v>(1;1.61803398874989;0)</v>
      </c>
      <c r="H6">
        <f t="shared" si="1"/>
        <v>1.9021130325903071</v>
      </c>
      <c r="I6">
        <f t="shared" si="2"/>
        <v>1.5707963267948966</v>
      </c>
      <c r="J6">
        <f t="shared" si="3"/>
        <v>0.5535743588970452</v>
      </c>
      <c r="K6" t="str">
        <f t="shared" si="4"/>
        <v>(1.90211303259031;1.5707963267949;0.553574358897045)</v>
      </c>
      <c r="L6" t="str">
        <f t="shared" si="5"/>
        <v>(1.90211303259031;90°;31.717474411461°)</v>
      </c>
      <c r="M6" t="str">
        <f t="shared" si="6"/>
        <v>(1.90211303259031;90°;31.717474411461°)</v>
      </c>
      <c r="N6" t="str">
        <f t="shared" si="7"/>
        <v>(1,1.61803398874989,0)</v>
      </c>
      <c r="O6" t="s">
        <v>37</v>
      </c>
      <c r="R6" t="str">
        <f t="shared" si="8"/>
        <v>31.717474411461°</v>
      </c>
      <c r="S6" t="str">
        <f t="shared" si="9"/>
        <v>0°</v>
      </c>
      <c r="AH6" t="str">
        <f t="shared" si="10"/>
        <v>31.717474411461°</v>
      </c>
      <c r="AI6" t="str">
        <f t="shared" si="11"/>
        <v>0°</v>
      </c>
      <c r="AJ6">
        <f t="shared" si="12"/>
        <v>31.717474411461005</v>
      </c>
      <c r="AK6">
        <f t="shared" si="13"/>
        <v>0</v>
      </c>
      <c r="AL6" t="s">
        <v>8</v>
      </c>
      <c r="AM6">
        <f t="shared" si="14"/>
        <v>31.717474411461005</v>
      </c>
      <c r="AN6">
        <f t="shared" si="15"/>
        <v>0</v>
      </c>
      <c r="AP6" t="str">
        <f t="shared" si="16"/>
        <v>&lt;Placemark&gt; &lt;name&gt;E&lt;/name&gt; &lt;styleUrl&gt;#m_ylw-pushpin&lt;/styleUrl&gt; &lt;Point&gt; &lt;coordinates&gt;31.717474411461,0,0&lt;/coordinates&gt; &lt;/Point&gt; &lt;/Placemark&gt;</v>
      </c>
    </row>
    <row r="7" spans="1:42" x14ac:dyDescent="0.2">
      <c r="B7" t="s">
        <v>9</v>
      </c>
      <c r="C7">
        <v>-1</v>
      </c>
      <c r="D7">
        <f>Phi</f>
        <v>1.6180339887498949</v>
      </c>
      <c r="E7">
        <v>0</v>
      </c>
      <c r="F7" t="str">
        <f t="shared" si="0"/>
        <v>(-1;1.61803398874989;0)</v>
      </c>
      <c r="H7">
        <f t="shared" si="1"/>
        <v>1.9021130325903071</v>
      </c>
      <c r="I7">
        <f t="shared" si="2"/>
        <v>1.5707963267948966</v>
      </c>
      <c r="J7">
        <f t="shared" si="3"/>
        <v>-0.5535743588970452</v>
      </c>
      <c r="K7" t="str">
        <f t="shared" si="4"/>
        <v>(1.90211303259031;1.5707963267949;-0.553574358897045)</v>
      </c>
      <c r="L7" t="str">
        <f t="shared" si="5"/>
        <v>(1.90211303259031;90°;-31.717474411461°)</v>
      </c>
      <c r="M7" t="str">
        <f t="shared" si="6"/>
        <v>(1.90211303259031;90°;-31.717474411461°)</v>
      </c>
      <c r="N7" t="str">
        <f t="shared" si="7"/>
        <v>(-1,1.61803398874989,0)</v>
      </c>
      <c r="O7" t="s">
        <v>38</v>
      </c>
      <c r="R7" t="str">
        <f t="shared" si="8"/>
        <v>-31.717474411461°</v>
      </c>
      <c r="S7" t="str">
        <f t="shared" si="9"/>
        <v>0°</v>
      </c>
      <c r="AH7" t="str">
        <f t="shared" si="10"/>
        <v>-31.717474411461°</v>
      </c>
      <c r="AI7" t="str">
        <f t="shared" si="11"/>
        <v>0°</v>
      </c>
      <c r="AJ7">
        <f t="shared" si="12"/>
        <v>-31.717474411461005</v>
      </c>
      <c r="AK7">
        <f t="shared" si="13"/>
        <v>0</v>
      </c>
      <c r="AL7" t="s">
        <v>9</v>
      </c>
      <c r="AM7">
        <f t="shared" si="14"/>
        <v>-31.717474411461005</v>
      </c>
      <c r="AN7">
        <f t="shared" si="15"/>
        <v>0</v>
      </c>
      <c r="AP7" t="str">
        <f t="shared" si="16"/>
        <v>&lt;Placemark&gt; &lt;name&gt;F&lt;/name&gt; &lt;styleUrl&gt;#m_ylw-pushpin&lt;/styleUrl&gt; &lt;Point&gt; &lt;coordinates&gt;-31.717474411461,0,0&lt;/coordinates&gt; &lt;/Point&gt; &lt;/Placemark&gt;</v>
      </c>
    </row>
    <row r="8" spans="1:42" x14ac:dyDescent="0.2">
      <c r="B8" t="s">
        <v>10</v>
      </c>
      <c r="C8">
        <v>1</v>
      </c>
      <c r="D8">
        <f>-Phi</f>
        <v>-1.6180339887498949</v>
      </c>
      <c r="E8">
        <v>0</v>
      </c>
      <c r="F8" t="str">
        <f t="shared" si="0"/>
        <v>(1;-1.61803398874989;0)</v>
      </c>
      <c r="H8">
        <f t="shared" si="1"/>
        <v>1.9021130325903071</v>
      </c>
      <c r="I8">
        <f t="shared" si="2"/>
        <v>1.5707963267948966</v>
      </c>
      <c r="J8">
        <f t="shared" si="3"/>
        <v>2.5880182946927479</v>
      </c>
      <c r="K8" t="str">
        <f t="shared" si="4"/>
        <v>(1.90211303259031;1.5707963267949;2.58801829469275)</v>
      </c>
      <c r="L8" t="str">
        <f t="shared" si="5"/>
        <v>(1.90211303259031;90°;148.282525588539°)</v>
      </c>
      <c r="M8" t="str">
        <f t="shared" si="6"/>
        <v>(1.90211303259031;90°;148.282525588539°)</v>
      </c>
      <c r="N8" t="str">
        <f t="shared" si="7"/>
        <v>(1,-1.61803398874989,0)</v>
      </c>
      <c r="O8" t="s">
        <v>39</v>
      </c>
      <c r="R8" t="str">
        <f t="shared" si="8"/>
        <v>148.282525588539°</v>
      </c>
      <c r="S8" t="str">
        <f t="shared" si="9"/>
        <v>0°</v>
      </c>
      <c r="AH8" t="str">
        <f t="shared" si="10"/>
        <v>148.282525588539°</v>
      </c>
      <c r="AI8" t="str">
        <f t="shared" si="11"/>
        <v>0°</v>
      </c>
      <c r="AJ8">
        <f t="shared" si="12"/>
        <v>148.28252558853899</v>
      </c>
      <c r="AK8">
        <f t="shared" si="13"/>
        <v>0</v>
      </c>
      <c r="AL8" t="s">
        <v>10</v>
      </c>
      <c r="AM8">
        <f t="shared" si="14"/>
        <v>148.28252558853899</v>
      </c>
      <c r="AN8">
        <f t="shared" si="15"/>
        <v>0</v>
      </c>
      <c r="AP8" t="str">
        <f t="shared" si="16"/>
        <v>&lt;Placemark&gt; &lt;name&gt;G&lt;/name&gt; &lt;styleUrl&gt;#m_ylw-pushpin&lt;/styleUrl&gt; &lt;Point&gt; &lt;coordinates&gt;148.282525588539,0,0&lt;/coordinates&gt; &lt;/Point&gt; &lt;/Placemark&gt;</v>
      </c>
    </row>
    <row r="9" spans="1:42" x14ac:dyDescent="0.2">
      <c r="B9" t="s">
        <v>11</v>
      </c>
      <c r="C9">
        <v>-1</v>
      </c>
      <c r="D9">
        <f>-Phi</f>
        <v>-1.6180339887498949</v>
      </c>
      <c r="E9">
        <v>0</v>
      </c>
      <c r="F9" t="str">
        <f t="shared" si="0"/>
        <v>(-1;-1.61803398874989;0)</v>
      </c>
      <c r="H9">
        <f t="shared" si="1"/>
        <v>1.9021130325903071</v>
      </c>
      <c r="I9">
        <f t="shared" si="2"/>
        <v>1.5707963267948966</v>
      </c>
      <c r="J9">
        <f t="shared" si="3"/>
        <v>-2.5880182946927479</v>
      </c>
      <c r="K9" t="str">
        <f t="shared" si="4"/>
        <v>(1.90211303259031;1.5707963267949;-2.58801829469275)</v>
      </c>
      <c r="L9" t="str">
        <f t="shared" si="5"/>
        <v>(1.90211303259031;90°;-148.282525588539°)</v>
      </c>
      <c r="M9" t="str">
        <f t="shared" si="6"/>
        <v>(1.90211303259031;90°;-148.282525588539°)</v>
      </c>
      <c r="N9" t="str">
        <f t="shared" si="7"/>
        <v>(-1,-1.61803398874989,0)</v>
      </c>
      <c r="O9" t="s">
        <v>40</v>
      </c>
      <c r="R9" t="str">
        <f t="shared" si="8"/>
        <v>-148.282525588539°</v>
      </c>
      <c r="S9" t="str">
        <f t="shared" si="9"/>
        <v>0°</v>
      </c>
      <c r="AH9" t="str">
        <f t="shared" si="10"/>
        <v>-148.282525588539°</v>
      </c>
      <c r="AI9" t="str">
        <f t="shared" si="11"/>
        <v>0°</v>
      </c>
      <c r="AJ9">
        <f t="shared" si="12"/>
        <v>-148.28252558853899</v>
      </c>
      <c r="AK9">
        <f t="shared" si="13"/>
        <v>0</v>
      </c>
      <c r="AL9" t="s">
        <v>11</v>
      </c>
      <c r="AM9">
        <f t="shared" si="14"/>
        <v>-148.28252558853899</v>
      </c>
      <c r="AN9">
        <f t="shared" si="15"/>
        <v>0</v>
      </c>
      <c r="AP9" t="str">
        <f t="shared" si="16"/>
        <v>&lt;Placemark&gt; &lt;name&gt;H&lt;/name&gt; &lt;styleUrl&gt;#m_ylw-pushpin&lt;/styleUrl&gt; &lt;Point&gt; &lt;coordinates&gt;-148.282525588539,0,0&lt;/coordinates&gt; &lt;/Point&gt; &lt;/Placemark&gt;</v>
      </c>
    </row>
    <row r="10" spans="1:42" x14ac:dyDescent="0.2">
      <c r="B10" t="s">
        <v>12</v>
      </c>
      <c r="C10">
        <f>Phi</f>
        <v>1.6180339887498949</v>
      </c>
      <c r="D10">
        <v>0</v>
      </c>
      <c r="E10">
        <v>1</v>
      </c>
      <c r="F10" t="str">
        <f t="shared" si="0"/>
        <v>(1.61803398874989;0;1)</v>
      </c>
      <c r="H10">
        <f t="shared" si="1"/>
        <v>1.9021130325903071</v>
      </c>
      <c r="I10">
        <f t="shared" si="2"/>
        <v>1.0172219678978514</v>
      </c>
      <c r="J10">
        <f t="shared" si="3"/>
        <v>1.5707963267948966</v>
      </c>
      <c r="K10" t="str">
        <f t="shared" si="4"/>
        <v>(1.90211303259031;1.01722196789785;1.5707963267949)</v>
      </c>
      <c r="L10" t="str">
        <f t="shared" si="5"/>
        <v>(1.90211303259031;58.282525588539°;90°)</v>
      </c>
      <c r="M10" t="str">
        <f t="shared" si="6"/>
        <v>(1.90211303259031;58.282525588539°;90°)</v>
      </c>
      <c r="N10" t="str">
        <f t="shared" si="7"/>
        <v>(1.61803398874989,0,1)</v>
      </c>
      <c r="O10" t="s">
        <v>41</v>
      </c>
      <c r="R10" t="str">
        <f t="shared" si="8"/>
        <v>90°</v>
      </c>
      <c r="S10" t="str">
        <f t="shared" si="9"/>
        <v>31.717474411461°</v>
      </c>
      <c r="AH10" t="str">
        <f t="shared" si="10"/>
        <v>90°</v>
      </c>
      <c r="AI10" t="str">
        <f t="shared" si="11"/>
        <v>31.717474411461°</v>
      </c>
      <c r="AJ10">
        <f t="shared" si="12"/>
        <v>90</v>
      </c>
      <c r="AK10">
        <f t="shared" si="13"/>
        <v>31.717474411461005</v>
      </c>
      <c r="AL10" t="s">
        <v>12</v>
      </c>
      <c r="AM10">
        <f t="shared" si="14"/>
        <v>90</v>
      </c>
      <c r="AN10">
        <f t="shared" si="15"/>
        <v>-31.717474411461005</v>
      </c>
      <c r="AP10" t="str">
        <f t="shared" si="16"/>
        <v>&lt;Placemark&gt; &lt;name&gt;I&lt;/name&gt; &lt;styleUrl&gt;#m_ylw-pushpin&lt;/styleUrl&gt; &lt;Point&gt; &lt;coordinates&gt;90,-31.717474411461,0&lt;/coordinates&gt; &lt;/Point&gt; &lt;/Placemark&gt;</v>
      </c>
    </row>
    <row r="11" spans="1:42" x14ac:dyDescent="0.2">
      <c r="B11" t="s">
        <v>13</v>
      </c>
      <c r="C11">
        <f>Phi</f>
        <v>1.6180339887498949</v>
      </c>
      <c r="D11">
        <v>0</v>
      </c>
      <c r="E11">
        <v>-1</v>
      </c>
      <c r="F11" t="str">
        <f t="shared" si="0"/>
        <v>(1.61803398874989;0;-1)</v>
      </c>
      <c r="H11">
        <f t="shared" si="1"/>
        <v>1.9021130325903071</v>
      </c>
      <c r="I11">
        <f t="shared" si="2"/>
        <v>2.1243706856919418</v>
      </c>
      <c r="J11">
        <f t="shared" si="3"/>
        <v>1.5707963267948966</v>
      </c>
      <c r="K11" t="str">
        <f t="shared" si="4"/>
        <v>(1.90211303259031;2.12437068569194;1.5707963267949)</v>
      </c>
      <c r="L11" t="str">
        <f t="shared" si="5"/>
        <v>(1.90211303259031;121.717474411461°;90°)</v>
      </c>
      <c r="M11" t="str">
        <f t="shared" si="6"/>
        <v>(1.90211303259031;121.717474411461°;90°)</v>
      </c>
      <c r="N11" t="str">
        <f t="shared" si="7"/>
        <v>(1.61803398874989,0,-1)</v>
      </c>
      <c r="O11" t="s">
        <v>42</v>
      </c>
      <c r="R11" t="str">
        <f t="shared" si="8"/>
        <v>90°</v>
      </c>
      <c r="S11" t="str">
        <f t="shared" si="9"/>
        <v>-31.717474411461°</v>
      </c>
      <c r="AH11" t="str">
        <f t="shared" si="10"/>
        <v>90°</v>
      </c>
      <c r="AI11" t="str">
        <f t="shared" si="11"/>
        <v>-31.717474411461°</v>
      </c>
      <c r="AJ11">
        <f t="shared" si="12"/>
        <v>90</v>
      </c>
      <c r="AK11">
        <f t="shared" si="13"/>
        <v>-31.717474411461012</v>
      </c>
      <c r="AL11" t="s">
        <v>13</v>
      </c>
      <c r="AM11">
        <f t="shared" si="14"/>
        <v>90</v>
      </c>
      <c r="AN11">
        <f t="shared" si="15"/>
        <v>31.717474411461012</v>
      </c>
      <c r="AP11" t="str">
        <f t="shared" si="16"/>
        <v>&lt;Placemark&gt; &lt;name&gt;J&lt;/name&gt; &lt;styleUrl&gt;#m_ylw-pushpin&lt;/styleUrl&gt; &lt;Point&gt; &lt;coordinates&gt;90,31.717474411461,0&lt;/coordinates&gt; &lt;/Point&gt; &lt;/Placemark&gt;</v>
      </c>
    </row>
    <row r="12" spans="1:42" x14ac:dyDescent="0.2">
      <c r="B12" t="s">
        <v>14</v>
      </c>
      <c r="C12">
        <f>-Phi</f>
        <v>-1.6180339887498949</v>
      </c>
      <c r="D12">
        <v>0</v>
      </c>
      <c r="E12">
        <v>1</v>
      </c>
      <c r="F12" t="str">
        <f t="shared" si="0"/>
        <v>(-1.61803398874989;0;1)</v>
      </c>
      <c r="H12">
        <f t="shared" si="1"/>
        <v>1.9021130325903071</v>
      </c>
      <c r="I12">
        <f t="shared" si="2"/>
        <v>1.0172219678978514</v>
      </c>
      <c r="J12">
        <f t="shared" si="3"/>
        <v>-1.5707963267948966</v>
      </c>
      <c r="K12" t="str">
        <f t="shared" si="4"/>
        <v>(1.90211303259031;1.01722196789785;-1.5707963267949)</v>
      </c>
      <c r="L12" t="str">
        <f t="shared" si="5"/>
        <v>(1.90211303259031;58.282525588539°;-90°)</v>
      </c>
      <c r="M12" t="str">
        <f t="shared" si="6"/>
        <v>(1.90211303259031;58.282525588539°;-90°)</v>
      </c>
      <c r="N12" t="str">
        <f t="shared" si="7"/>
        <v>(-1.61803398874989,0,1)</v>
      </c>
      <c r="O12" t="s">
        <v>43</v>
      </c>
      <c r="R12" t="str">
        <f t="shared" si="8"/>
        <v>-90°</v>
      </c>
      <c r="S12" t="str">
        <f t="shared" si="9"/>
        <v>31.717474411461°</v>
      </c>
      <c r="AH12" t="str">
        <f t="shared" si="10"/>
        <v>-90°</v>
      </c>
      <c r="AI12" t="str">
        <f t="shared" si="11"/>
        <v>31.717474411461°</v>
      </c>
      <c r="AJ12">
        <f t="shared" si="12"/>
        <v>-90</v>
      </c>
      <c r="AK12">
        <f t="shared" si="13"/>
        <v>31.717474411461005</v>
      </c>
      <c r="AL12" t="s">
        <v>14</v>
      </c>
      <c r="AM12">
        <f t="shared" si="14"/>
        <v>-90</v>
      </c>
      <c r="AN12">
        <f t="shared" si="15"/>
        <v>-31.717474411461005</v>
      </c>
      <c r="AP12" t="str">
        <f t="shared" si="16"/>
        <v>&lt;Placemark&gt; &lt;name&gt;K&lt;/name&gt; &lt;styleUrl&gt;#m_ylw-pushpin&lt;/styleUrl&gt; &lt;Point&gt; &lt;coordinates&gt;-90,-31.717474411461,0&lt;/coordinates&gt; &lt;/Point&gt; &lt;/Placemark&gt;</v>
      </c>
    </row>
    <row r="13" spans="1:42" x14ac:dyDescent="0.2">
      <c r="B13" t="s">
        <v>15</v>
      </c>
      <c r="C13">
        <f>-Phi</f>
        <v>-1.6180339887498949</v>
      </c>
      <c r="D13">
        <v>0</v>
      </c>
      <c r="E13">
        <v>-1</v>
      </c>
      <c r="F13" t="str">
        <f t="shared" si="0"/>
        <v>(-1.61803398874989;0;-1)</v>
      </c>
      <c r="H13">
        <f t="shared" si="1"/>
        <v>1.9021130325903071</v>
      </c>
      <c r="I13">
        <f t="shared" si="2"/>
        <v>2.1243706856919418</v>
      </c>
      <c r="J13">
        <f t="shared" si="3"/>
        <v>-1.5707963267948966</v>
      </c>
      <c r="K13" t="str">
        <f t="shared" si="4"/>
        <v>(1.90211303259031;2.12437068569194;-1.5707963267949)</v>
      </c>
      <c r="L13" t="str">
        <f t="shared" si="5"/>
        <v>(1.90211303259031;121.717474411461°;-90°)</v>
      </c>
      <c r="M13" t="str">
        <f t="shared" si="6"/>
        <v>(1.90211303259031;121.717474411461°;-90°)</v>
      </c>
      <c r="N13" t="str">
        <f t="shared" si="7"/>
        <v>(-1.61803398874989,0,-1)</v>
      </c>
      <c r="O13" t="s">
        <v>44</v>
      </c>
      <c r="R13" t="str">
        <f t="shared" si="8"/>
        <v>-90°</v>
      </c>
      <c r="S13" t="str">
        <f t="shared" si="9"/>
        <v>-31.717474411461°</v>
      </c>
      <c r="AH13" t="str">
        <f t="shared" si="10"/>
        <v>-90°</v>
      </c>
      <c r="AI13" t="str">
        <f t="shared" si="11"/>
        <v>-31.717474411461°</v>
      </c>
      <c r="AJ13">
        <f t="shared" si="12"/>
        <v>-90</v>
      </c>
      <c r="AK13">
        <f t="shared" si="13"/>
        <v>-31.717474411461012</v>
      </c>
      <c r="AL13" t="s">
        <v>15</v>
      </c>
      <c r="AM13">
        <f t="shared" si="14"/>
        <v>-90</v>
      </c>
      <c r="AN13">
        <f t="shared" si="15"/>
        <v>31.717474411461012</v>
      </c>
      <c r="AP13" t="str">
        <f t="shared" si="16"/>
        <v>&lt;Placemark&gt; &lt;name&gt;L&lt;/name&gt; &lt;styleUrl&gt;#m_ylw-pushpin&lt;/styleUrl&gt; &lt;Point&gt; &lt;coordinates&gt;-90,31.717474411461,0&lt;/coordinates&gt; &lt;/Point&gt; &lt;/Placemark&gt;</v>
      </c>
    </row>
    <row r="15" spans="1:42" x14ac:dyDescent="0.2">
      <c r="H15" t="s">
        <v>24</v>
      </c>
      <c r="R15" t="s">
        <v>27</v>
      </c>
      <c r="AP15" t="str">
        <f>_xlfn.TEXTJOIN(CHAR(10),TRUE,AP2:AP13)</f>
        <v>&lt;Placemark&gt; &lt;name&gt;A&lt;/name&gt; &lt;styleUrl&gt;#m_ylw-pushpin&lt;/styleUrl&gt; &lt;Point&gt; &lt;coordinates&gt;0,-58.282525588539,0&lt;/coordinates&gt; &lt;/Point&gt; &lt;/Placemark&gt;
&lt;Placemark&gt; &lt;name&gt;B&lt;/name&gt; &lt;styleUrl&gt;#m_ylw-pushpin&lt;/styleUrl&gt; &lt;Point&gt; &lt;coordinates&gt;180,-58.282525588539,0&lt;/coordinates&gt; &lt;/Point&gt; &lt;/Placemark&gt;
&lt;Placemark&gt; &lt;name&gt;C&lt;/name&gt; &lt;styleUrl&gt;#m_ylw-pushpin&lt;/styleUrl&gt; &lt;Point&gt; &lt;coordinates&gt;0,58.282525588539,0&lt;/coordinates&gt; &lt;/Point&gt; &lt;/Placemark&gt;
&lt;Placemark&gt; &lt;name&gt;D&lt;/name&gt; &lt;styleUrl&gt;#m_ylw-pushpin&lt;/styleUrl&gt; &lt;Point&gt; &lt;coordinates&gt;180,58.282525588539,0&lt;/coordinates&gt; &lt;/Point&gt; &lt;/Placemark&gt;
&lt;Placemark&gt; &lt;name&gt;E&lt;/name&gt; &lt;styleUrl&gt;#m_ylw-pushpin&lt;/styleUrl&gt; &lt;Point&gt; &lt;coordinates&gt;31.717474411461,0,0&lt;/coordinates&gt; &lt;/Point&gt; &lt;/Placemark&gt;
&lt;Placemark&gt; &lt;name&gt;F&lt;/name&gt; &lt;styleUrl&gt;#m_ylw-pushpin&lt;/styleUrl&gt; &lt;Point&gt; &lt;coordinates&gt;-31.717474411461,0,0&lt;/coordinates&gt; &lt;/Point&gt; &lt;/Placemark&gt;
&lt;Placemark&gt; &lt;name&gt;G&lt;/name&gt; &lt;styleUrl&gt;#m_ylw-pushpin&lt;/styleUrl&gt; &lt;Point&gt; &lt;coordinates&gt;148.282525588539,0,0&lt;/coordinates&gt; &lt;/Point&gt; &lt;/Placemark&gt;
&lt;Placemark&gt; &lt;name&gt;H&lt;/name&gt; &lt;styleUrl&gt;#m_ylw-pushpin&lt;/styleUrl&gt; &lt;Point&gt; &lt;coordinates&gt;-148.282525588539,0,0&lt;/coordinates&gt; &lt;/Point&gt; &lt;/Placemark&gt;
&lt;Placemark&gt; &lt;name&gt;I&lt;/name&gt; &lt;styleUrl&gt;#m_ylw-pushpin&lt;/styleUrl&gt; &lt;Point&gt; &lt;coordinates&gt;90,-31.717474411461,0&lt;/coordinates&gt; &lt;/Point&gt; &lt;/Placemark&gt;
&lt;Placemark&gt; &lt;name&gt;J&lt;/name&gt; &lt;styleUrl&gt;#m_ylw-pushpin&lt;/styleUrl&gt; &lt;Point&gt; &lt;coordinates&gt;90,31.717474411461,0&lt;/coordinates&gt; &lt;/Point&gt; &lt;/Placemark&gt;
&lt;Placemark&gt; &lt;name&gt;K&lt;/name&gt; &lt;styleUrl&gt;#m_ylw-pushpin&lt;/styleUrl&gt; &lt;Point&gt; &lt;coordinates&gt;-90,-31.717474411461,0&lt;/coordinates&gt; &lt;/Point&gt; &lt;/Placemark&gt;
&lt;Placemark&gt; &lt;name&gt;L&lt;/name&gt; &lt;styleUrl&gt;#m_ylw-pushpin&lt;/styleUrl&gt; &lt;Point&gt; &lt;coordinates&gt;-90,31.717474411461,0&lt;/coordinates&gt; &lt;/Point&gt; &lt;/Placemark&gt;</v>
      </c>
    </row>
    <row r="16" spans="1:42" x14ac:dyDescent="0.2">
      <c r="C16" t="s">
        <v>21</v>
      </c>
      <c r="E16" t="s">
        <v>22</v>
      </c>
      <c r="G16" t="s">
        <v>23</v>
      </c>
      <c r="H16" t="s">
        <v>1</v>
      </c>
      <c r="I16" t="s">
        <v>2</v>
      </c>
      <c r="J16" t="s">
        <v>3</v>
      </c>
      <c r="L16" t="s">
        <v>25</v>
      </c>
      <c r="M16" t="s">
        <v>18</v>
      </c>
      <c r="N16" t="s">
        <v>19</v>
      </c>
      <c r="O16" t="s">
        <v>20</v>
      </c>
      <c r="P16" t="s">
        <v>26</v>
      </c>
      <c r="R16" t="s">
        <v>28</v>
      </c>
      <c r="T16" s="5" t="s">
        <v>26</v>
      </c>
      <c r="U16" t="s">
        <v>29</v>
      </c>
      <c r="AB16" t="s">
        <v>1</v>
      </c>
      <c r="AD16" t="s">
        <v>2</v>
      </c>
      <c r="AE16" t="s">
        <v>3</v>
      </c>
      <c r="AF16" t="s">
        <v>32</v>
      </c>
      <c r="AG16" t="s">
        <v>48</v>
      </c>
      <c r="AH16" t="s">
        <v>75</v>
      </c>
      <c r="AI16" t="s">
        <v>76</v>
      </c>
    </row>
    <row r="17" spans="2:42" x14ac:dyDescent="0.2">
      <c r="B17" t="str">
        <f>C17&amp;D17</f>
        <v>AB</v>
      </c>
      <c r="C17" t="s">
        <v>4</v>
      </c>
      <c r="D17" t="s">
        <v>5</v>
      </c>
      <c r="E17" t="str">
        <f>VLOOKUP(C17,$B$2:$F$13,5)</f>
        <v>(0;1;1.61803398874989)</v>
      </c>
      <c r="F17" t="str">
        <f>VLOOKUP(D17,$B$2:$F$13,5)</f>
        <v>(0;-1;1.61803398874989)</v>
      </c>
      <c r="G17">
        <f>SQRT((VLOOKUP(C17,$B$2:$F$13,2)-VLOOKUP(D17,$B$2:$F$13,2))^2+(VLOOKUP(C17,$B$2:$F$13,3)-VLOOKUP(D17,$B$2:$F$13,3))^2+(VLOOKUP(C17,$B$2:$F$13,4)-VLOOKUP(D17,$B$2:$F$13,4))^2)</f>
        <v>2</v>
      </c>
      <c r="H17">
        <f>(VLOOKUP(C17,$B$2:$F$13,2,FALSE)+VLOOKUP(D17,$B$2:$F$13,2,FALSE))/2</f>
        <v>0</v>
      </c>
      <c r="I17">
        <f>(VLOOKUP(C17,$B$2:$F$13,3)+VLOOKUP(D17,$B$2:$F$13,3))/2</f>
        <v>0</v>
      </c>
      <c r="J17" s="1">
        <f>(VLOOKUP(C17,$B$2:$F$13,4)+VLOOKUP(D17,$B$2:$F$13,4))/2</f>
        <v>1.6180339887498949</v>
      </c>
      <c r="K17" t="s">
        <v>1</v>
      </c>
      <c r="L17">
        <f>SQRT(H17^2+I17^2+J17^2)</f>
        <v>1.6180339887498949</v>
      </c>
      <c r="M17">
        <f>ACOS(J17/L17)</f>
        <v>0</v>
      </c>
      <c r="N17">
        <v>0</v>
      </c>
      <c r="O17" t="str">
        <f>"("&amp;L17&amp;";"&amp;M17&amp;";"&amp;N17&amp;")"</f>
        <v>(1.61803398874989;0;0)</v>
      </c>
      <c r="P17" t="str">
        <f>"("&amp;L17&amp;";"&amp;M17/PI()*180&amp;"°;"&amp;N17/PI()*180&amp;"°)"</f>
        <v>(1.61803398874989;0°;0°)</v>
      </c>
      <c r="R17" t="str">
        <f t="shared" ref="R17:R46" si="17">"("&amp;Radius&amp;";"&amp;M17&amp;";"&amp;N17&amp;")"</f>
        <v>(1.90211303259031;0;0)</v>
      </c>
      <c r="T17" t="str">
        <f>"("&amp;Radius&amp;";"&amp;M17/PI()*180&amp;"°;"&amp;N17/PI()*180&amp;"°)"</f>
        <v>(1.90211303259031;0°;0°)</v>
      </c>
      <c r="U17" t="str">
        <f>SUBSTITUTE(T17,",",".")</f>
        <v>(1.90211303259031;0°;0°)</v>
      </c>
      <c r="AB17">
        <f t="shared" ref="AB17:AB46" si="18">Radius*SIN(M17)*COS(N17)</f>
        <v>0</v>
      </c>
      <c r="AD17">
        <f t="shared" ref="AD17:AD46" si="19">Radius*SIN(M17)*SIN(N17)</f>
        <v>0</v>
      </c>
      <c r="AE17">
        <f t="shared" ref="AE17:AE46" si="20">Radius*COS(M17)</f>
        <v>1.9021130325903071</v>
      </c>
      <c r="AF17" s="1" t="str">
        <f>"("&amp;AB17&amp;";"&amp;AD17&amp;";"&amp;AE17&amp;")"</f>
        <v>(0;0;1.90211303259031)</v>
      </c>
      <c r="AG17" s="5" t="str">
        <f>SUBSTITUTE(SUBSTITUTE(AF17,",","."),";",",")</f>
        <v>(0,0,1.90211303259031)</v>
      </c>
      <c r="AH17" t="str">
        <f>N17/PI()*180&amp;"°"</f>
        <v>0°</v>
      </c>
      <c r="AI17" t="str">
        <f>90-(M17/PI()*180)&amp;"°"</f>
        <v>90°</v>
      </c>
      <c r="AL17" t="s">
        <v>169</v>
      </c>
      <c r="AM17">
        <f>N17/PI()*180</f>
        <v>0</v>
      </c>
      <c r="AN17">
        <f>(M17/PI()*180)-90</f>
        <v>-90</v>
      </c>
      <c r="AP17" t="str">
        <f>"&lt;Placemark&gt; &lt;name&gt;"&amp;AL17&amp;"&lt;/name&gt; &lt;styleUrl&gt;#m_ylw-pushpin&lt;/styleUrl&gt; &lt;Point&gt; &lt;coordinates&gt;"&amp;AM17&amp;","&amp;AN17&amp;",0&lt;/coordinates&gt; &lt;/Point&gt; &lt;/Placemark&gt;"</f>
        <v>&lt;Placemark&gt; &lt;name&gt;AB&lt;/name&gt; &lt;styleUrl&gt;#m_ylw-pushpin&lt;/styleUrl&gt; &lt;Point&gt; &lt;coordinates&gt;0,-90,0&lt;/coordinates&gt; &lt;/Point&gt; &lt;/Placemark&gt;</v>
      </c>
    </row>
    <row r="18" spans="2:42" x14ac:dyDescent="0.2">
      <c r="B18" t="str">
        <f t="shared" ref="B18:B46" si="21">C18&amp;D18</f>
        <v>AE</v>
      </c>
      <c r="C18" t="s">
        <v>4</v>
      </c>
      <c r="D18" t="s">
        <v>8</v>
      </c>
      <c r="E18" t="str">
        <f t="shared" ref="E18:E46" si="22">VLOOKUP(C18,$B$2:$F$13,5)</f>
        <v>(0;1;1.61803398874989)</v>
      </c>
      <c r="F18" t="str">
        <f t="shared" ref="F18:F46" si="23">VLOOKUP(D18,$B$2:$F$13,5)</f>
        <v>(1;1.61803398874989;0)</v>
      </c>
      <c r="G18">
        <f>SQRT((VLOOKUP(C18,$B$2:$F$13,2)-VLOOKUP(D18,$B$2:$F$13,2))^2+(VLOOKUP(C18,$B$2:$F$13,3)-VLOOKUP(D18,$B$2:$F$13,3))^2+(VLOOKUP(C18,$B$2:$F$13,4)-VLOOKUP(D18,$B$2:$F$13,4))^2)</f>
        <v>2</v>
      </c>
      <c r="H18">
        <f t="shared" ref="H18:H46" si="24">(VLOOKUP(C18,$B$2:$F$13,2,FALSE)+VLOOKUP(D18,$B$2:$F$13,2,FALSE))/2</f>
        <v>0.5</v>
      </c>
      <c r="I18">
        <f t="shared" ref="I18:I46" si="25">(VLOOKUP(C18,$B$2:$F$13,3)+VLOOKUP(D18,$B$2:$F$13,3))/2</f>
        <v>1.3090169943749475</v>
      </c>
      <c r="J18" s="1">
        <f t="shared" ref="J18:J46" si="26">(VLOOKUP(C18,$B$2:$F$13,4)+VLOOKUP(D18,$B$2:$F$13,4))/2</f>
        <v>0.80901699437494745</v>
      </c>
      <c r="L18">
        <f t="shared" ref="L18:L46" si="27">SQRT(H18^2+I18^2+J18^2)</f>
        <v>1.6180339887498949</v>
      </c>
      <c r="M18">
        <f t="shared" ref="M18:M46" si="28">ACOS(J18/L18)</f>
        <v>1.0471975511965976</v>
      </c>
      <c r="N18" s="4">
        <f>ATAN2(I18,H18)</f>
        <v>0.36486382811348317</v>
      </c>
      <c r="O18" t="str">
        <f>"("&amp;L18&amp;";"&amp;M18&amp;";"&amp;N18&amp;")"</f>
        <v>(1.61803398874989;1.0471975511966;0.364863828113483)</v>
      </c>
      <c r="P18" t="str">
        <f>"("&amp;L18&amp;";"&amp;M18/PI()*180&amp;"°;"&amp;N18/PI()*180&amp;"°)"</f>
        <v>(1.61803398874989;60°;20.9051574478893°)</v>
      </c>
      <c r="R18" t="str">
        <f t="shared" si="17"/>
        <v>(1.90211303259031;1.0471975511966;0.364863828113483)</v>
      </c>
      <c r="T18" t="str">
        <f t="shared" ref="T17:T46" si="29">"("&amp;Radius&amp;";"&amp;M18/PI()*180&amp;"°;"&amp;N18/PI()*180&amp;"°)"</f>
        <v>(1.90211303259031;60°;20.9051574478893°)</v>
      </c>
      <c r="U18" t="str">
        <f t="shared" ref="U18:U46" si="30">SUBSTITUTE(T18,",",".")</f>
        <v>(1.90211303259031;60°;20.9051574478893°)</v>
      </c>
      <c r="AB18">
        <f t="shared" si="18"/>
        <v>1.5388417685876266</v>
      </c>
      <c r="AD18">
        <f t="shared" si="19"/>
        <v>0.58778525229247303</v>
      </c>
      <c r="AE18">
        <f t="shared" si="20"/>
        <v>0.95105651629515375</v>
      </c>
      <c r="AF18" s="1" t="str">
        <f t="shared" ref="AF18:AF46" si="31">"("&amp;AB18&amp;";"&amp;AD18&amp;";"&amp;AE18&amp;")"</f>
        <v>(1.53884176858763;0.587785252292473;0.951056516295154)</v>
      </c>
      <c r="AG18" s="5" t="str">
        <f t="shared" ref="AG18:AG46" si="32">SUBSTITUTE(SUBSTITUTE(AF18,",","."),";",",")</f>
        <v>(1.53884176858763,0.587785252292473,0.951056516295154)</v>
      </c>
      <c r="AH18" t="str">
        <f t="shared" ref="AH18:AH46" si="33">N18/PI()*180&amp;"°"</f>
        <v>20.9051574478893°</v>
      </c>
      <c r="AI18" t="str">
        <f t="shared" ref="AI18:AI46" si="34">90-(M18/PI()*180)&amp;"°"</f>
        <v>30°</v>
      </c>
      <c r="AL18" t="s">
        <v>170</v>
      </c>
      <c r="AM18">
        <f t="shared" ref="AM18:AM46" si="35">N18/PI()*180</f>
        <v>20.905157447889298</v>
      </c>
      <c r="AN18">
        <f t="shared" ref="AN18:AN46" si="36">(M18/PI()*180)-90</f>
        <v>-30</v>
      </c>
      <c r="AP18" t="str">
        <f t="shared" ref="AP18:AP46" si="37">"&lt;Placemark&gt; &lt;name&gt;"&amp;AL18&amp;"&lt;/name&gt; &lt;styleUrl&gt;#m_ylw-pushpin&lt;/styleUrl&gt; &lt;Point&gt; &lt;coordinates&gt;"&amp;AM18&amp;","&amp;AN18&amp;",0&lt;/coordinates&gt; &lt;/Point&gt; &lt;/Placemark&gt;"</f>
        <v>&lt;Placemark&gt; &lt;name&gt;AE&lt;/name&gt; &lt;styleUrl&gt;#m_ylw-pushpin&lt;/styleUrl&gt; &lt;Point&gt; &lt;coordinates&gt;20.9051574478893,-30,0&lt;/coordinates&gt; &lt;/Point&gt; &lt;/Placemark&gt;</v>
      </c>
    </row>
    <row r="19" spans="2:42" x14ac:dyDescent="0.2">
      <c r="B19" t="str">
        <f t="shared" si="21"/>
        <v>AF</v>
      </c>
      <c r="C19" t="s">
        <v>4</v>
      </c>
      <c r="D19" t="s">
        <v>9</v>
      </c>
      <c r="E19" t="str">
        <f t="shared" si="22"/>
        <v>(0;1;1.61803398874989)</v>
      </c>
      <c r="F19" t="str">
        <f t="shared" si="23"/>
        <v>(-1;1.61803398874989;0)</v>
      </c>
      <c r="G19">
        <f t="shared" ref="G19:G46" si="38">SQRT((VLOOKUP(C19,$B$2:$F$13,2)-VLOOKUP(D19,$B$2:$F$13,2))^2+(VLOOKUP(C19,$B$2:$F$13,3)-VLOOKUP(D19,$B$2:$F$13,3))^2+(VLOOKUP(C19,$B$2:$F$13,4)-VLOOKUP(D19,$B$2:$F$13,4))^2)</f>
        <v>2</v>
      </c>
      <c r="H19">
        <f t="shared" si="24"/>
        <v>-0.5</v>
      </c>
      <c r="I19">
        <f t="shared" si="25"/>
        <v>1.3090169943749475</v>
      </c>
      <c r="J19" s="1">
        <f t="shared" si="26"/>
        <v>0.80901699437494745</v>
      </c>
      <c r="L19">
        <f t="shared" si="27"/>
        <v>1.6180339887498949</v>
      </c>
      <c r="M19">
        <f t="shared" si="28"/>
        <v>1.0471975511965976</v>
      </c>
      <c r="N19" s="4">
        <f t="shared" ref="N19:N46" si="39">ATAN2(I19,H19)</f>
        <v>-0.36486382811348317</v>
      </c>
      <c r="O19" t="str">
        <f t="shared" ref="O19:O46" si="40">"("&amp;L19&amp;";"&amp;M19&amp;";"&amp;N19&amp;")"</f>
        <v>(1.61803398874989;1.0471975511966;-0.364863828113483)</v>
      </c>
      <c r="P19" t="str">
        <f t="shared" ref="P19:P21" si="41">"("&amp;L19&amp;";"&amp;M19/PI()*180&amp;"°;"&amp;N19/PI()*180&amp;"°)"</f>
        <v>(1.61803398874989;60°;-20.9051574478893°)</v>
      </c>
      <c r="R19" t="str">
        <f t="shared" si="17"/>
        <v>(1.90211303259031;1.0471975511966;-0.364863828113483)</v>
      </c>
      <c r="T19" t="str">
        <f t="shared" si="29"/>
        <v>(1.90211303259031;60°;-20.9051574478893°)</v>
      </c>
      <c r="U19" t="str">
        <f t="shared" si="30"/>
        <v>(1.90211303259031;60°;-20.9051574478893°)</v>
      </c>
      <c r="AB19">
        <f t="shared" si="18"/>
        <v>1.5388417685876266</v>
      </c>
      <c r="AD19">
        <f t="shared" si="19"/>
        <v>-0.58778525229247303</v>
      </c>
      <c r="AE19">
        <f t="shared" si="20"/>
        <v>0.95105651629515375</v>
      </c>
      <c r="AF19" s="1" t="str">
        <f t="shared" si="31"/>
        <v>(1.53884176858763;-0.587785252292473;0.951056516295154)</v>
      </c>
      <c r="AG19" s="5" t="str">
        <f t="shared" si="32"/>
        <v>(1.53884176858763,-0.587785252292473,0.951056516295154)</v>
      </c>
      <c r="AH19" t="str">
        <f t="shared" si="33"/>
        <v>-20.9051574478893°</v>
      </c>
      <c r="AI19" t="str">
        <f t="shared" si="34"/>
        <v>30°</v>
      </c>
      <c r="AL19" t="s">
        <v>171</v>
      </c>
      <c r="AM19">
        <f t="shared" si="35"/>
        <v>-20.905157447889298</v>
      </c>
      <c r="AN19">
        <f t="shared" si="36"/>
        <v>-30</v>
      </c>
      <c r="AP19" t="str">
        <f t="shared" si="37"/>
        <v>&lt;Placemark&gt; &lt;name&gt;AF&lt;/name&gt; &lt;styleUrl&gt;#m_ylw-pushpin&lt;/styleUrl&gt; &lt;Point&gt; &lt;coordinates&gt;-20.9051574478893,-30,0&lt;/coordinates&gt; &lt;/Point&gt; &lt;/Placemark&gt;</v>
      </c>
    </row>
    <row r="20" spans="2:42" s="2" customFormat="1" x14ac:dyDescent="0.2">
      <c r="B20" t="str">
        <f t="shared" si="21"/>
        <v>AI</v>
      </c>
      <c r="C20" s="2" t="s">
        <v>4</v>
      </c>
      <c r="D20" s="2" t="s">
        <v>12</v>
      </c>
      <c r="E20" s="2" t="str">
        <f t="shared" si="22"/>
        <v>(0;1;1.61803398874989)</v>
      </c>
      <c r="F20" s="2" t="str">
        <f t="shared" si="23"/>
        <v>(1.61803398874989;0;1)</v>
      </c>
      <c r="G20" s="2">
        <f t="shared" si="38"/>
        <v>2</v>
      </c>
      <c r="H20">
        <f t="shared" si="24"/>
        <v>0.80901699437494745</v>
      </c>
      <c r="I20" s="2">
        <f t="shared" si="25"/>
        <v>0.5</v>
      </c>
      <c r="J20" s="3">
        <f t="shared" si="26"/>
        <v>1.3090169943749475</v>
      </c>
      <c r="L20" s="2">
        <f t="shared" si="27"/>
        <v>1.6180339887498949</v>
      </c>
      <c r="M20" s="2">
        <f t="shared" si="28"/>
        <v>0.62831853071795851</v>
      </c>
      <c r="N20" s="4">
        <f t="shared" si="39"/>
        <v>1.0172219678978514</v>
      </c>
      <c r="O20" s="2" t="str">
        <f t="shared" si="40"/>
        <v>(1.61803398874989;0.628318530717959;1.01722196789785)</v>
      </c>
      <c r="P20" t="str">
        <f t="shared" si="41"/>
        <v>(1.61803398874989;36°;58.282525588539°)</v>
      </c>
      <c r="R20" s="2" t="str">
        <f t="shared" si="17"/>
        <v>(1.90211303259031;0.628318530717959;1.01722196789785)</v>
      </c>
      <c r="T20" s="2" t="str">
        <f t="shared" si="29"/>
        <v>(1.90211303259031;36°;58.282525588539°)</v>
      </c>
      <c r="U20" s="2" t="str">
        <f t="shared" si="30"/>
        <v>(1.90211303259031;36°;58.282525588539°)</v>
      </c>
      <c r="AA20" s="7"/>
      <c r="AB20">
        <f t="shared" si="18"/>
        <v>0.58778525229247303</v>
      </c>
      <c r="AC20"/>
      <c r="AD20">
        <f t="shared" si="19"/>
        <v>0.95105651629515342</v>
      </c>
      <c r="AE20">
        <f t="shared" si="20"/>
        <v>1.5388417685876268</v>
      </c>
      <c r="AF20" s="3" t="str">
        <f t="shared" si="31"/>
        <v>(0.587785252292473;0.951056516295153;1.53884176858763)</v>
      </c>
      <c r="AG20" s="9" t="str">
        <f t="shared" si="32"/>
        <v>(0.587785252292473,0.951056516295153,1.53884176858763)</v>
      </c>
      <c r="AH20" t="str">
        <f t="shared" si="33"/>
        <v>58.282525588539°</v>
      </c>
      <c r="AI20" t="str">
        <f t="shared" si="34"/>
        <v>54°</v>
      </c>
      <c r="AL20" t="s">
        <v>172</v>
      </c>
      <c r="AM20">
        <f t="shared" si="35"/>
        <v>58.282525588538995</v>
      </c>
      <c r="AN20">
        <f t="shared" si="36"/>
        <v>-54.000000000000007</v>
      </c>
      <c r="AP20" t="str">
        <f t="shared" si="37"/>
        <v>&lt;Placemark&gt; &lt;name&gt;AI&lt;/name&gt; &lt;styleUrl&gt;#m_ylw-pushpin&lt;/styleUrl&gt; &lt;Point&gt; &lt;coordinates&gt;58.282525588539,-54,0&lt;/coordinates&gt; &lt;/Point&gt; &lt;/Placemark&gt;</v>
      </c>
    </row>
    <row r="21" spans="2:42" x14ac:dyDescent="0.2">
      <c r="B21" t="str">
        <f t="shared" si="21"/>
        <v>AK</v>
      </c>
      <c r="C21" t="s">
        <v>4</v>
      </c>
      <c r="D21" t="s">
        <v>14</v>
      </c>
      <c r="E21" t="str">
        <f t="shared" si="22"/>
        <v>(0;1;1.61803398874989)</v>
      </c>
      <c r="F21" t="str">
        <f t="shared" si="23"/>
        <v>(-1.61803398874989;0;1)</v>
      </c>
      <c r="G21">
        <f t="shared" si="38"/>
        <v>2</v>
      </c>
      <c r="H21">
        <f t="shared" si="24"/>
        <v>-0.80901699437494745</v>
      </c>
      <c r="I21">
        <f t="shared" si="25"/>
        <v>0.5</v>
      </c>
      <c r="J21" s="1">
        <f t="shared" si="26"/>
        <v>1.3090169943749475</v>
      </c>
      <c r="L21">
        <f t="shared" si="27"/>
        <v>1.6180339887498949</v>
      </c>
      <c r="M21">
        <f t="shared" si="28"/>
        <v>0.62831853071795851</v>
      </c>
      <c r="N21" s="4">
        <f t="shared" si="39"/>
        <v>-1.0172219678978514</v>
      </c>
      <c r="O21" t="str">
        <f t="shared" si="40"/>
        <v>(1.61803398874989;0.628318530717959;-1.01722196789785)</v>
      </c>
      <c r="P21" t="str">
        <f t="shared" si="41"/>
        <v>(1.61803398874989;36°;-58.282525588539°)</v>
      </c>
      <c r="R21" t="str">
        <f t="shared" si="17"/>
        <v>(1.90211303259031;0.628318530717959;-1.01722196789785)</v>
      </c>
      <c r="T21" t="str">
        <f t="shared" si="29"/>
        <v>(1.90211303259031;36°;-58.282525588539°)</v>
      </c>
      <c r="U21" t="str">
        <f t="shared" si="30"/>
        <v>(1.90211303259031;36°;-58.282525588539°)</v>
      </c>
      <c r="AB21">
        <f t="shared" si="18"/>
        <v>0.58778525229247303</v>
      </c>
      <c r="AD21">
        <f t="shared" si="19"/>
        <v>-0.95105651629515342</v>
      </c>
      <c r="AE21">
        <f t="shared" si="20"/>
        <v>1.5388417685876268</v>
      </c>
      <c r="AF21" s="1" t="str">
        <f t="shared" si="31"/>
        <v>(0.587785252292473;-0.951056516295153;1.53884176858763)</v>
      </c>
      <c r="AG21" s="5" t="str">
        <f t="shared" si="32"/>
        <v>(0.587785252292473,-0.951056516295153,1.53884176858763)</v>
      </c>
      <c r="AH21" t="str">
        <f t="shared" si="33"/>
        <v>-58.282525588539°</v>
      </c>
      <c r="AI21" t="str">
        <f t="shared" si="34"/>
        <v>54°</v>
      </c>
      <c r="AL21" t="s">
        <v>173</v>
      </c>
      <c r="AM21">
        <f t="shared" si="35"/>
        <v>-58.282525588538995</v>
      </c>
      <c r="AN21">
        <f t="shared" si="36"/>
        <v>-54.000000000000007</v>
      </c>
      <c r="AP21" t="str">
        <f t="shared" si="37"/>
        <v>&lt;Placemark&gt; &lt;name&gt;AK&lt;/name&gt; &lt;styleUrl&gt;#m_ylw-pushpin&lt;/styleUrl&gt; &lt;Point&gt; &lt;coordinates&gt;-58.282525588539,-54,0&lt;/coordinates&gt; &lt;/Point&gt; &lt;/Placemark&gt;</v>
      </c>
    </row>
    <row r="22" spans="2:42" x14ac:dyDescent="0.2">
      <c r="B22" t="str">
        <f t="shared" si="21"/>
        <v>BG</v>
      </c>
      <c r="C22" t="s">
        <v>5</v>
      </c>
      <c r="D22" t="s">
        <v>10</v>
      </c>
      <c r="E22" t="str">
        <f t="shared" si="22"/>
        <v>(0;-1;1.61803398874989)</v>
      </c>
      <c r="F22" t="str">
        <f t="shared" si="23"/>
        <v>(1;-1.61803398874989;0)</v>
      </c>
      <c r="G22">
        <f t="shared" si="38"/>
        <v>2</v>
      </c>
      <c r="H22">
        <f t="shared" si="24"/>
        <v>0.5</v>
      </c>
      <c r="I22">
        <f t="shared" si="25"/>
        <v>-1.3090169943749475</v>
      </c>
      <c r="J22" s="1">
        <f t="shared" si="26"/>
        <v>0.80901699437494745</v>
      </c>
      <c r="L22">
        <f t="shared" si="27"/>
        <v>1.6180339887498949</v>
      </c>
      <c r="M22">
        <f t="shared" si="28"/>
        <v>1.0471975511965976</v>
      </c>
      <c r="N22" s="4">
        <f t="shared" si="39"/>
        <v>2.7767288254763098</v>
      </c>
      <c r="O22" t="str">
        <f t="shared" si="40"/>
        <v>(1.61803398874989;1.0471975511966;2.77672882547631)</v>
      </c>
      <c r="P22" t="str">
        <f t="shared" ref="P22:P46" si="42">"("&amp;L22&amp;";"&amp;M22/PI()*180&amp;"°;"&amp;N22/PI()*180&amp;"°)"</f>
        <v>(1.61803398874989;60°;159.094842552111°)</v>
      </c>
      <c r="R22" t="str">
        <f t="shared" si="17"/>
        <v>(1.90211303259031;1.0471975511966;2.77672882547631)</v>
      </c>
      <c r="T22" t="str">
        <f t="shared" si="29"/>
        <v>(1.90211303259031;60°;159.094842552111°)</v>
      </c>
      <c r="U22" t="str">
        <f t="shared" si="30"/>
        <v>(1.90211303259031;60°;159.094842552111°)</v>
      </c>
      <c r="AB22">
        <f t="shared" si="18"/>
        <v>-1.5388417685876266</v>
      </c>
      <c r="AD22">
        <f t="shared" si="19"/>
        <v>0.58778525229247347</v>
      </c>
      <c r="AE22">
        <f t="shared" si="20"/>
        <v>0.95105651629515375</v>
      </c>
      <c r="AF22" s="1" t="str">
        <f t="shared" si="31"/>
        <v>(-1.53884176858763;0.587785252292473;0.951056516295154)</v>
      </c>
      <c r="AG22" s="5" t="str">
        <f t="shared" si="32"/>
        <v>(-1.53884176858763,0.587785252292473,0.951056516295154)</v>
      </c>
      <c r="AH22" t="str">
        <f t="shared" si="33"/>
        <v>159.094842552111°</v>
      </c>
      <c r="AI22" t="str">
        <f t="shared" si="34"/>
        <v>30°</v>
      </c>
      <c r="AL22" t="s">
        <v>174</v>
      </c>
      <c r="AM22">
        <f t="shared" si="35"/>
        <v>159.09484255211069</v>
      </c>
      <c r="AN22">
        <f t="shared" si="36"/>
        <v>-30</v>
      </c>
      <c r="AP22" t="str">
        <f t="shared" si="37"/>
        <v>&lt;Placemark&gt; &lt;name&gt;BG&lt;/name&gt; &lt;styleUrl&gt;#m_ylw-pushpin&lt;/styleUrl&gt; &lt;Point&gt; &lt;coordinates&gt;159.094842552111,-30,0&lt;/coordinates&gt; &lt;/Point&gt; &lt;/Placemark&gt;</v>
      </c>
    </row>
    <row r="23" spans="2:42" x14ac:dyDescent="0.2">
      <c r="B23" t="str">
        <f t="shared" si="21"/>
        <v>BH</v>
      </c>
      <c r="C23" t="s">
        <v>5</v>
      </c>
      <c r="D23" t="s">
        <v>11</v>
      </c>
      <c r="E23" t="str">
        <f t="shared" si="22"/>
        <v>(0;-1;1.61803398874989)</v>
      </c>
      <c r="F23" t="str">
        <f t="shared" si="23"/>
        <v>(-1;-1.61803398874989;0)</v>
      </c>
      <c r="G23">
        <f t="shared" si="38"/>
        <v>2</v>
      </c>
      <c r="H23">
        <f t="shared" si="24"/>
        <v>-0.5</v>
      </c>
      <c r="I23">
        <f t="shared" si="25"/>
        <v>-1.3090169943749475</v>
      </c>
      <c r="J23" s="1">
        <f t="shared" si="26"/>
        <v>0.80901699437494745</v>
      </c>
      <c r="L23">
        <f t="shared" si="27"/>
        <v>1.6180339887498949</v>
      </c>
      <c r="M23">
        <f t="shared" si="28"/>
        <v>1.0471975511965976</v>
      </c>
      <c r="N23" s="4">
        <f t="shared" si="39"/>
        <v>-2.7767288254763098</v>
      </c>
      <c r="O23" t="str">
        <f t="shared" si="40"/>
        <v>(1.61803398874989;1.0471975511966;-2.77672882547631)</v>
      </c>
      <c r="P23" t="str">
        <f t="shared" si="42"/>
        <v>(1.61803398874989;60°;-159.094842552111°)</v>
      </c>
      <c r="R23" t="str">
        <f t="shared" si="17"/>
        <v>(1.90211303259031;1.0471975511966;-2.77672882547631)</v>
      </c>
      <c r="T23" t="str">
        <f t="shared" si="29"/>
        <v>(1.90211303259031;60°;-159.094842552111°)</v>
      </c>
      <c r="U23" t="str">
        <f t="shared" si="30"/>
        <v>(1.90211303259031;60°;-159.094842552111°)</v>
      </c>
      <c r="AB23">
        <f t="shared" si="18"/>
        <v>-1.5388417685876266</v>
      </c>
      <c r="AD23">
        <f t="shared" si="19"/>
        <v>-0.58778525229247347</v>
      </c>
      <c r="AE23">
        <f t="shared" si="20"/>
        <v>0.95105651629515375</v>
      </c>
      <c r="AF23" s="1" t="str">
        <f t="shared" si="31"/>
        <v>(-1.53884176858763;-0.587785252292473;0.951056516295154)</v>
      </c>
      <c r="AG23" s="5" t="str">
        <f t="shared" si="32"/>
        <v>(-1.53884176858763,-0.587785252292473,0.951056516295154)</v>
      </c>
      <c r="AH23" t="str">
        <f t="shared" si="33"/>
        <v>-159.094842552111°</v>
      </c>
      <c r="AI23" t="str">
        <f t="shared" si="34"/>
        <v>30°</v>
      </c>
      <c r="AL23" t="s">
        <v>175</v>
      </c>
      <c r="AM23">
        <f t="shared" si="35"/>
        <v>-159.09484255211069</v>
      </c>
      <c r="AN23">
        <f t="shared" si="36"/>
        <v>-30</v>
      </c>
      <c r="AP23" t="str">
        <f t="shared" si="37"/>
        <v>&lt;Placemark&gt; &lt;name&gt;BH&lt;/name&gt; &lt;styleUrl&gt;#m_ylw-pushpin&lt;/styleUrl&gt; &lt;Point&gt; &lt;coordinates&gt;-159.094842552111,-30,0&lt;/coordinates&gt; &lt;/Point&gt; &lt;/Placemark&gt;</v>
      </c>
    </row>
    <row r="24" spans="2:42" x14ac:dyDescent="0.2">
      <c r="B24" t="str">
        <f t="shared" si="21"/>
        <v>BI</v>
      </c>
      <c r="C24" t="s">
        <v>5</v>
      </c>
      <c r="D24" t="s">
        <v>12</v>
      </c>
      <c r="E24" t="str">
        <f t="shared" si="22"/>
        <v>(0;-1;1.61803398874989)</v>
      </c>
      <c r="F24" t="str">
        <f t="shared" si="23"/>
        <v>(1.61803398874989;0;1)</v>
      </c>
      <c r="G24">
        <f t="shared" si="38"/>
        <v>2</v>
      </c>
      <c r="H24">
        <f t="shared" si="24"/>
        <v>0.80901699437494745</v>
      </c>
      <c r="I24">
        <f t="shared" si="25"/>
        <v>-0.5</v>
      </c>
      <c r="J24" s="1">
        <f t="shared" si="26"/>
        <v>1.3090169943749475</v>
      </c>
      <c r="L24">
        <f t="shared" si="27"/>
        <v>1.6180339887498949</v>
      </c>
      <c r="M24">
        <f t="shared" si="28"/>
        <v>0.62831853071795851</v>
      </c>
      <c r="N24" s="4">
        <f t="shared" si="39"/>
        <v>2.1243706856919418</v>
      </c>
      <c r="O24" t="str">
        <f t="shared" si="40"/>
        <v>(1.61803398874989;0.628318530717959;2.12437068569194)</v>
      </c>
      <c r="P24" t="str">
        <f t="shared" si="42"/>
        <v>(1.61803398874989;36°;121.717474411461°)</v>
      </c>
      <c r="R24" t="str">
        <f t="shared" si="17"/>
        <v>(1.90211303259031;0.628318530717959;2.12437068569194)</v>
      </c>
      <c r="T24" t="str">
        <f t="shared" si="29"/>
        <v>(1.90211303259031;36°;121.717474411461°)</v>
      </c>
      <c r="U24" t="str">
        <f t="shared" si="30"/>
        <v>(1.90211303259031;36°;121.717474411461°)</v>
      </c>
      <c r="AB24">
        <f t="shared" si="18"/>
        <v>-0.58778525229247292</v>
      </c>
      <c r="AD24">
        <f t="shared" si="19"/>
        <v>0.95105651629515353</v>
      </c>
      <c r="AE24">
        <f t="shared" si="20"/>
        <v>1.5388417685876268</v>
      </c>
      <c r="AF24" s="1" t="str">
        <f t="shared" si="31"/>
        <v>(-0.587785252292473;0.951056516295154;1.53884176858763)</v>
      </c>
      <c r="AG24" s="5" t="str">
        <f t="shared" si="32"/>
        <v>(-0.587785252292473,0.951056516295154,1.53884176858763)</v>
      </c>
      <c r="AH24" t="str">
        <f t="shared" si="33"/>
        <v>121.717474411461°</v>
      </c>
      <c r="AI24" t="str">
        <f t="shared" si="34"/>
        <v>54°</v>
      </c>
      <c r="AL24" t="s">
        <v>176</v>
      </c>
      <c r="AM24">
        <f t="shared" si="35"/>
        <v>121.71747441146101</v>
      </c>
      <c r="AN24">
        <f t="shared" si="36"/>
        <v>-54.000000000000007</v>
      </c>
      <c r="AP24" t="str">
        <f t="shared" si="37"/>
        <v>&lt;Placemark&gt; &lt;name&gt;BI&lt;/name&gt; &lt;styleUrl&gt;#m_ylw-pushpin&lt;/styleUrl&gt; &lt;Point&gt; &lt;coordinates&gt;121.717474411461,-54,0&lt;/coordinates&gt; &lt;/Point&gt; &lt;/Placemark&gt;</v>
      </c>
    </row>
    <row r="25" spans="2:42" x14ac:dyDescent="0.2">
      <c r="B25" t="str">
        <f t="shared" si="21"/>
        <v>BK</v>
      </c>
      <c r="C25" t="s">
        <v>5</v>
      </c>
      <c r="D25" t="s">
        <v>14</v>
      </c>
      <c r="E25" t="str">
        <f t="shared" si="22"/>
        <v>(0;-1;1.61803398874989)</v>
      </c>
      <c r="F25" t="str">
        <f t="shared" si="23"/>
        <v>(-1.61803398874989;0;1)</v>
      </c>
      <c r="G25">
        <f t="shared" si="38"/>
        <v>2</v>
      </c>
      <c r="H25">
        <f t="shared" si="24"/>
        <v>-0.80901699437494745</v>
      </c>
      <c r="I25">
        <f t="shared" si="25"/>
        <v>-0.5</v>
      </c>
      <c r="J25" s="1">
        <f t="shared" si="26"/>
        <v>1.3090169943749475</v>
      </c>
      <c r="L25">
        <f t="shared" si="27"/>
        <v>1.6180339887498949</v>
      </c>
      <c r="M25">
        <f t="shared" si="28"/>
        <v>0.62831853071795851</v>
      </c>
      <c r="N25" s="4">
        <f t="shared" si="39"/>
        <v>-2.1243706856919418</v>
      </c>
      <c r="O25" t="str">
        <f>"("&amp;L25&amp;";"&amp;M25&amp;";"&amp;N25&amp;")"</f>
        <v>(1.61803398874989;0.628318530717959;-2.12437068569194)</v>
      </c>
      <c r="P25" t="str">
        <f>"("&amp;L25&amp;";"&amp;M25/PI()*180&amp;"°;"&amp;N25/PI()*180&amp;"°)"</f>
        <v>(1.61803398874989;36°;-121.717474411461°)</v>
      </c>
      <c r="R25" t="str">
        <f t="shared" si="17"/>
        <v>(1.90211303259031;0.628318530717959;-2.12437068569194)</v>
      </c>
      <c r="T25" t="str">
        <f t="shared" si="29"/>
        <v>(1.90211303259031;36°;-121.717474411461°)</v>
      </c>
      <c r="U25" t="str">
        <f t="shared" si="30"/>
        <v>(1.90211303259031;36°;-121.717474411461°)</v>
      </c>
      <c r="AB25">
        <f t="shared" si="18"/>
        <v>-0.58778525229247292</v>
      </c>
      <c r="AD25">
        <f t="shared" si="19"/>
        <v>-0.95105651629515353</v>
      </c>
      <c r="AE25">
        <f t="shared" si="20"/>
        <v>1.5388417685876268</v>
      </c>
      <c r="AF25" s="1" t="str">
        <f t="shared" si="31"/>
        <v>(-0.587785252292473;-0.951056516295154;1.53884176858763)</v>
      </c>
      <c r="AG25" s="5" t="str">
        <f t="shared" si="32"/>
        <v>(-0.587785252292473,-0.951056516295154,1.53884176858763)</v>
      </c>
      <c r="AH25" t="str">
        <f t="shared" si="33"/>
        <v>-121.717474411461°</v>
      </c>
      <c r="AI25" t="str">
        <f t="shared" si="34"/>
        <v>54°</v>
      </c>
      <c r="AL25" t="s">
        <v>177</v>
      </c>
      <c r="AM25">
        <f t="shared" si="35"/>
        <v>-121.71747441146101</v>
      </c>
      <c r="AN25">
        <f t="shared" si="36"/>
        <v>-54.000000000000007</v>
      </c>
      <c r="AP25" t="str">
        <f t="shared" si="37"/>
        <v>&lt;Placemark&gt; &lt;name&gt;BK&lt;/name&gt; &lt;styleUrl&gt;#m_ylw-pushpin&lt;/styleUrl&gt; &lt;Point&gt; &lt;coordinates&gt;-121.717474411461,-54,0&lt;/coordinates&gt; &lt;/Point&gt; &lt;/Placemark&gt;</v>
      </c>
    </row>
    <row r="26" spans="2:42" x14ac:dyDescent="0.2">
      <c r="B26" t="str">
        <f t="shared" si="21"/>
        <v>CD</v>
      </c>
      <c r="C26" t="s">
        <v>6</v>
      </c>
      <c r="D26" t="s">
        <v>7</v>
      </c>
      <c r="E26" t="str">
        <f t="shared" si="22"/>
        <v>(0;1;-1.61803398874989)</v>
      </c>
      <c r="F26" t="str">
        <f t="shared" si="23"/>
        <v>(0;-1;-1.61803398874989)</v>
      </c>
      <c r="G26">
        <f t="shared" si="38"/>
        <v>2</v>
      </c>
      <c r="H26">
        <f t="shared" si="24"/>
        <v>0</v>
      </c>
      <c r="I26">
        <f t="shared" si="25"/>
        <v>0</v>
      </c>
      <c r="J26" s="1">
        <f t="shared" si="26"/>
        <v>-1.6180339887498949</v>
      </c>
      <c r="K26" t="s">
        <v>1</v>
      </c>
      <c r="L26">
        <f t="shared" si="27"/>
        <v>1.6180339887498949</v>
      </c>
      <c r="M26">
        <f t="shared" si="28"/>
        <v>3.1415926535897931</v>
      </c>
      <c r="N26" s="4">
        <v>0</v>
      </c>
      <c r="O26" t="str">
        <f t="shared" si="40"/>
        <v>(1.61803398874989;3.14159265358979;0)</v>
      </c>
      <c r="P26" t="str">
        <f t="shared" si="42"/>
        <v>(1.61803398874989;180°;0°)</v>
      </c>
      <c r="R26" t="str">
        <f t="shared" si="17"/>
        <v>(1.90211303259031;3.14159265358979;0)</v>
      </c>
      <c r="T26" t="str">
        <f t="shared" si="29"/>
        <v>(1.90211303259031;180°;0°)</v>
      </c>
      <c r="U26" t="str">
        <f t="shared" si="30"/>
        <v>(1.90211303259031;180°;0°)</v>
      </c>
      <c r="AB26">
        <f t="shared" si="18"/>
        <v>2.3303708429395644E-16</v>
      </c>
      <c r="AD26">
        <f t="shared" si="19"/>
        <v>0</v>
      </c>
      <c r="AE26">
        <f t="shared" si="20"/>
        <v>-1.9021130325903071</v>
      </c>
      <c r="AF26" s="1" t="str">
        <f t="shared" si="31"/>
        <v>(2.33037084293956E-16;0;-1.90211303259031)</v>
      </c>
      <c r="AG26" s="5" t="str">
        <f t="shared" si="32"/>
        <v>(2.33037084293956E-16,0,-1.90211303259031)</v>
      </c>
      <c r="AH26" t="str">
        <f t="shared" si="33"/>
        <v>0°</v>
      </c>
      <c r="AI26" t="str">
        <f t="shared" si="34"/>
        <v>-90°</v>
      </c>
      <c r="AL26" t="s">
        <v>178</v>
      </c>
      <c r="AM26">
        <f t="shared" si="35"/>
        <v>0</v>
      </c>
      <c r="AN26">
        <f t="shared" si="36"/>
        <v>90</v>
      </c>
      <c r="AP26" t="str">
        <f t="shared" si="37"/>
        <v>&lt;Placemark&gt; &lt;name&gt;CD&lt;/name&gt; &lt;styleUrl&gt;#m_ylw-pushpin&lt;/styleUrl&gt; &lt;Point&gt; &lt;coordinates&gt;0,90,0&lt;/coordinates&gt; &lt;/Point&gt; &lt;/Placemark&gt;</v>
      </c>
    </row>
    <row r="27" spans="2:42" x14ac:dyDescent="0.2">
      <c r="B27" t="str">
        <f t="shared" si="21"/>
        <v>CE</v>
      </c>
      <c r="C27" t="s">
        <v>6</v>
      </c>
      <c r="D27" t="s">
        <v>8</v>
      </c>
      <c r="E27" t="str">
        <f t="shared" si="22"/>
        <v>(0;1;-1.61803398874989)</v>
      </c>
      <c r="F27" t="str">
        <f t="shared" si="23"/>
        <v>(1;1.61803398874989;0)</v>
      </c>
      <c r="G27">
        <f t="shared" si="38"/>
        <v>2</v>
      </c>
      <c r="H27">
        <f t="shared" si="24"/>
        <v>0.5</v>
      </c>
      <c r="I27">
        <f t="shared" si="25"/>
        <v>1.3090169943749475</v>
      </c>
      <c r="J27" s="1">
        <f t="shared" si="26"/>
        <v>-0.80901699437494745</v>
      </c>
      <c r="L27">
        <f t="shared" si="27"/>
        <v>1.6180339887498949</v>
      </c>
      <c r="M27">
        <f t="shared" si="28"/>
        <v>2.0943951023931957</v>
      </c>
      <c r="N27" s="4">
        <f t="shared" si="39"/>
        <v>0.36486382811348317</v>
      </c>
      <c r="O27" t="str">
        <f t="shared" si="40"/>
        <v>(1.61803398874989;2.0943951023932;0.364863828113483)</v>
      </c>
      <c r="P27" t="str">
        <f t="shared" si="42"/>
        <v>(1.61803398874989;120°;20.9051574478893°)</v>
      </c>
      <c r="R27" t="str">
        <f t="shared" si="17"/>
        <v>(1.90211303259031;2.0943951023932;0.364863828113483)</v>
      </c>
      <c r="T27" t="str">
        <f t="shared" si="29"/>
        <v>(1.90211303259031;120°;20.9051574478893°)</v>
      </c>
      <c r="U27" t="str">
        <f t="shared" si="30"/>
        <v>(1.90211303259031;120°;20.9051574478893°)</v>
      </c>
      <c r="AB27">
        <f t="shared" si="18"/>
        <v>1.5388417685876263</v>
      </c>
      <c r="AD27">
        <f t="shared" si="19"/>
        <v>0.58778525229247303</v>
      </c>
      <c r="AE27">
        <f t="shared" si="20"/>
        <v>-0.95105651629515398</v>
      </c>
      <c r="AF27" s="1" t="str">
        <f t="shared" si="31"/>
        <v>(1.53884176858763;0.587785252292473;-0.951056516295154)</v>
      </c>
      <c r="AG27" s="5" t="str">
        <f t="shared" si="32"/>
        <v>(1.53884176858763,0.587785252292473,-0.951056516295154)</v>
      </c>
      <c r="AH27" t="str">
        <f t="shared" si="33"/>
        <v>20.9051574478893°</v>
      </c>
      <c r="AI27" t="str">
        <f t="shared" si="34"/>
        <v>-30°</v>
      </c>
      <c r="AL27" t="s">
        <v>179</v>
      </c>
      <c r="AM27">
        <f t="shared" si="35"/>
        <v>20.905157447889298</v>
      </c>
      <c r="AN27">
        <f t="shared" si="36"/>
        <v>30.000000000000014</v>
      </c>
      <c r="AP27" t="str">
        <f t="shared" si="37"/>
        <v>&lt;Placemark&gt; &lt;name&gt;CE&lt;/name&gt; &lt;styleUrl&gt;#m_ylw-pushpin&lt;/styleUrl&gt; &lt;Point&gt; &lt;coordinates&gt;20.9051574478893,30,0&lt;/coordinates&gt; &lt;/Point&gt; &lt;/Placemark&gt;</v>
      </c>
    </row>
    <row r="28" spans="2:42" x14ac:dyDescent="0.2">
      <c r="B28" t="str">
        <f t="shared" si="21"/>
        <v>CF</v>
      </c>
      <c r="C28" t="s">
        <v>6</v>
      </c>
      <c r="D28" t="s">
        <v>9</v>
      </c>
      <c r="E28" t="str">
        <f t="shared" si="22"/>
        <v>(0;1;-1.61803398874989)</v>
      </c>
      <c r="F28" t="str">
        <f t="shared" si="23"/>
        <v>(-1;1.61803398874989;0)</v>
      </c>
      <c r="G28">
        <f t="shared" si="38"/>
        <v>2</v>
      </c>
      <c r="H28">
        <f t="shared" si="24"/>
        <v>-0.5</v>
      </c>
      <c r="I28">
        <f t="shared" si="25"/>
        <v>1.3090169943749475</v>
      </c>
      <c r="J28" s="1">
        <f t="shared" si="26"/>
        <v>-0.80901699437494745</v>
      </c>
      <c r="L28">
        <f t="shared" si="27"/>
        <v>1.6180339887498949</v>
      </c>
      <c r="M28">
        <f t="shared" si="28"/>
        <v>2.0943951023931957</v>
      </c>
      <c r="N28" s="4">
        <f t="shared" si="39"/>
        <v>-0.36486382811348317</v>
      </c>
      <c r="O28" t="str">
        <f t="shared" si="40"/>
        <v>(1.61803398874989;2.0943951023932;-0.364863828113483)</v>
      </c>
      <c r="P28" t="str">
        <f t="shared" si="42"/>
        <v>(1.61803398874989;120°;-20.9051574478893°)</v>
      </c>
      <c r="R28" t="str">
        <f t="shared" si="17"/>
        <v>(1.90211303259031;2.0943951023932;-0.364863828113483)</v>
      </c>
      <c r="T28" t="str">
        <f t="shared" si="29"/>
        <v>(1.90211303259031;120°;-20.9051574478893°)</v>
      </c>
      <c r="U28" t="str">
        <f t="shared" si="30"/>
        <v>(1.90211303259031;120°;-20.9051574478893°)</v>
      </c>
      <c r="AB28">
        <f t="shared" si="18"/>
        <v>1.5388417685876263</v>
      </c>
      <c r="AD28">
        <f t="shared" si="19"/>
        <v>-0.58778525229247303</v>
      </c>
      <c r="AE28">
        <f t="shared" si="20"/>
        <v>-0.95105651629515398</v>
      </c>
      <c r="AF28" s="1" t="str">
        <f t="shared" si="31"/>
        <v>(1.53884176858763;-0.587785252292473;-0.951056516295154)</v>
      </c>
      <c r="AG28" s="5" t="str">
        <f t="shared" si="32"/>
        <v>(1.53884176858763,-0.587785252292473,-0.951056516295154)</v>
      </c>
      <c r="AH28" t="str">
        <f t="shared" si="33"/>
        <v>-20.9051574478893°</v>
      </c>
      <c r="AI28" t="str">
        <f t="shared" si="34"/>
        <v>-30°</v>
      </c>
      <c r="AL28" t="s">
        <v>180</v>
      </c>
      <c r="AM28">
        <f t="shared" si="35"/>
        <v>-20.905157447889298</v>
      </c>
      <c r="AN28">
        <f t="shared" si="36"/>
        <v>30.000000000000014</v>
      </c>
      <c r="AP28" t="str">
        <f t="shared" si="37"/>
        <v>&lt;Placemark&gt; &lt;name&gt;CF&lt;/name&gt; &lt;styleUrl&gt;#m_ylw-pushpin&lt;/styleUrl&gt; &lt;Point&gt; &lt;coordinates&gt;-20.9051574478893,30,0&lt;/coordinates&gt; &lt;/Point&gt; &lt;/Placemark&gt;</v>
      </c>
    </row>
    <row r="29" spans="2:42" x14ac:dyDescent="0.2">
      <c r="B29" t="str">
        <f t="shared" si="21"/>
        <v>CJ</v>
      </c>
      <c r="C29" t="s">
        <v>6</v>
      </c>
      <c r="D29" t="s">
        <v>13</v>
      </c>
      <c r="E29" t="str">
        <f t="shared" si="22"/>
        <v>(0;1;-1.61803398874989)</v>
      </c>
      <c r="F29" t="str">
        <f t="shared" si="23"/>
        <v>(1.61803398874989;0;-1)</v>
      </c>
      <c r="G29">
        <f t="shared" si="38"/>
        <v>2</v>
      </c>
      <c r="H29">
        <f t="shared" si="24"/>
        <v>0.80901699437494745</v>
      </c>
      <c r="I29">
        <f t="shared" si="25"/>
        <v>0.5</v>
      </c>
      <c r="J29" s="1">
        <f t="shared" si="26"/>
        <v>-1.3090169943749475</v>
      </c>
      <c r="L29">
        <f t="shared" si="27"/>
        <v>1.6180339887498949</v>
      </c>
      <c r="M29">
        <f t="shared" si="28"/>
        <v>2.5132741228718345</v>
      </c>
      <c r="N29" s="4">
        <f t="shared" si="39"/>
        <v>1.0172219678978514</v>
      </c>
      <c r="O29" t="str">
        <f t="shared" si="40"/>
        <v>(1.61803398874989;2.51327412287183;1.01722196789785)</v>
      </c>
      <c r="P29" t="str">
        <f t="shared" si="42"/>
        <v>(1.61803398874989;144°;58.282525588539°)</v>
      </c>
      <c r="R29" t="str">
        <f t="shared" si="17"/>
        <v>(1.90211303259031;2.51327412287183;1.01722196789785)</v>
      </c>
      <c r="T29" t="str">
        <f t="shared" si="29"/>
        <v>(1.90211303259031;144°;58.282525588539°)</v>
      </c>
      <c r="U29" t="str">
        <f t="shared" si="30"/>
        <v>(1.90211303259031;144°;58.282525588539°)</v>
      </c>
      <c r="AB29">
        <f t="shared" si="18"/>
        <v>0.58778525229247325</v>
      </c>
      <c r="AD29">
        <f t="shared" si="19"/>
        <v>0.95105651629515375</v>
      </c>
      <c r="AE29">
        <f t="shared" si="20"/>
        <v>-1.5388417685876266</v>
      </c>
      <c r="AF29" s="1" t="str">
        <f t="shared" si="31"/>
        <v>(0.587785252292473;0.951056516295154;-1.53884176858763)</v>
      </c>
      <c r="AG29" s="5" t="str">
        <f t="shared" si="32"/>
        <v>(0.587785252292473,0.951056516295154,-1.53884176858763)</v>
      </c>
      <c r="AH29" t="str">
        <f t="shared" si="33"/>
        <v>58.282525588539°</v>
      </c>
      <c r="AI29" t="str">
        <f t="shared" si="34"/>
        <v>-54°</v>
      </c>
      <c r="AL29" t="s">
        <v>181</v>
      </c>
      <c r="AM29">
        <f t="shared" si="35"/>
        <v>58.282525588538995</v>
      </c>
      <c r="AN29">
        <f t="shared" si="36"/>
        <v>54</v>
      </c>
      <c r="AP29" t="str">
        <f t="shared" si="37"/>
        <v>&lt;Placemark&gt; &lt;name&gt;CJ&lt;/name&gt; &lt;styleUrl&gt;#m_ylw-pushpin&lt;/styleUrl&gt; &lt;Point&gt; &lt;coordinates&gt;58.282525588539,54,0&lt;/coordinates&gt; &lt;/Point&gt; &lt;/Placemark&gt;</v>
      </c>
    </row>
    <row r="30" spans="2:42" x14ac:dyDescent="0.2">
      <c r="B30" t="str">
        <f t="shared" si="21"/>
        <v>CL</v>
      </c>
      <c r="C30" t="s">
        <v>6</v>
      </c>
      <c r="D30" t="s">
        <v>15</v>
      </c>
      <c r="E30" t="str">
        <f t="shared" si="22"/>
        <v>(0;1;-1.61803398874989)</v>
      </c>
      <c r="F30" t="str">
        <f t="shared" si="23"/>
        <v>(-1.61803398874989;0;-1)</v>
      </c>
      <c r="G30">
        <f t="shared" si="38"/>
        <v>2</v>
      </c>
      <c r="H30">
        <f t="shared" si="24"/>
        <v>-0.80901699437494745</v>
      </c>
      <c r="I30">
        <f t="shared" si="25"/>
        <v>0.5</v>
      </c>
      <c r="J30" s="1">
        <f t="shared" si="26"/>
        <v>-1.3090169943749475</v>
      </c>
      <c r="L30">
        <f t="shared" si="27"/>
        <v>1.6180339887498949</v>
      </c>
      <c r="M30">
        <f t="shared" si="28"/>
        <v>2.5132741228718345</v>
      </c>
      <c r="N30" s="4">
        <f t="shared" si="39"/>
        <v>-1.0172219678978514</v>
      </c>
      <c r="O30" t="str">
        <f t="shared" si="40"/>
        <v>(1.61803398874989;2.51327412287183;-1.01722196789785)</v>
      </c>
      <c r="P30" t="str">
        <f t="shared" si="42"/>
        <v>(1.61803398874989;144°;-58.282525588539°)</v>
      </c>
      <c r="R30" t="str">
        <f t="shared" si="17"/>
        <v>(1.90211303259031;2.51327412287183;-1.01722196789785)</v>
      </c>
      <c r="T30" t="str">
        <f t="shared" si="29"/>
        <v>(1.90211303259031;144°;-58.282525588539°)</v>
      </c>
      <c r="U30" t="str">
        <f t="shared" si="30"/>
        <v>(1.90211303259031;144°;-58.282525588539°)</v>
      </c>
      <c r="AB30">
        <f t="shared" si="18"/>
        <v>0.58778525229247325</v>
      </c>
      <c r="AD30">
        <f t="shared" si="19"/>
        <v>-0.95105651629515375</v>
      </c>
      <c r="AE30">
        <f t="shared" si="20"/>
        <v>-1.5388417685876266</v>
      </c>
      <c r="AF30" s="1" t="str">
        <f t="shared" si="31"/>
        <v>(0.587785252292473;-0.951056516295154;-1.53884176858763)</v>
      </c>
      <c r="AG30" s="5" t="str">
        <f t="shared" si="32"/>
        <v>(0.587785252292473,-0.951056516295154,-1.53884176858763)</v>
      </c>
      <c r="AH30" t="str">
        <f t="shared" si="33"/>
        <v>-58.282525588539°</v>
      </c>
      <c r="AI30" t="str">
        <f t="shared" si="34"/>
        <v>-54°</v>
      </c>
      <c r="AL30" t="s">
        <v>182</v>
      </c>
      <c r="AM30">
        <f t="shared" si="35"/>
        <v>-58.282525588538995</v>
      </c>
      <c r="AN30">
        <f t="shared" si="36"/>
        <v>54</v>
      </c>
      <c r="AP30" t="str">
        <f t="shared" si="37"/>
        <v>&lt;Placemark&gt; &lt;name&gt;CL&lt;/name&gt; &lt;styleUrl&gt;#m_ylw-pushpin&lt;/styleUrl&gt; &lt;Point&gt; &lt;coordinates&gt;-58.282525588539,54,0&lt;/coordinates&gt; &lt;/Point&gt; &lt;/Placemark&gt;</v>
      </c>
    </row>
    <row r="31" spans="2:42" x14ac:dyDescent="0.2">
      <c r="B31" t="str">
        <f t="shared" si="21"/>
        <v>DG</v>
      </c>
      <c r="C31" t="s">
        <v>7</v>
      </c>
      <c r="D31" t="s">
        <v>10</v>
      </c>
      <c r="E31" t="str">
        <f t="shared" si="22"/>
        <v>(0;-1;-1.61803398874989)</v>
      </c>
      <c r="F31" t="str">
        <f t="shared" si="23"/>
        <v>(1;-1.61803398874989;0)</v>
      </c>
      <c r="G31">
        <f t="shared" si="38"/>
        <v>2</v>
      </c>
      <c r="H31">
        <f t="shared" si="24"/>
        <v>0.5</v>
      </c>
      <c r="I31">
        <f t="shared" si="25"/>
        <v>-1.3090169943749475</v>
      </c>
      <c r="J31" s="1">
        <f t="shared" si="26"/>
        <v>-0.80901699437494745</v>
      </c>
      <c r="L31">
        <f t="shared" si="27"/>
        <v>1.6180339887498949</v>
      </c>
      <c r="M31">
        <f t="shared" si="28"/>
        <v>2.0943951023931957</v>
      </c>
      <c r="N31" s="4">
        <f t="shared" si="39"/>
        <v>2.7767288254763098</v>
      </c>
      <c r="O31" t="str">
        <f t="shared" si="40"/>
        <v>(1.61803398874989;2.0943951023932;2.77672882547631)</v>
      </c>
      <c r="P31" t="str">
        <f t="shared" si="42"/>
        <v>(1.61803398874989;120°;159.094842552111°)</v>
      </c>
      <c r="R31" t="str">
        <f t="shared" si="17"/>
        <v>(1.90211303259031;2.0943951023932;2.77672882547631)</v>
      </c>
      <c r="T31" t="str">
        <f t="shared" si="29"/>
        <v>(1.90211303259031;120°;159.094842552111°)</v>
      </c>
      <c r="U31" t="str">
        <f t="shared" si="30"/>
        <v>(1.90211303259031;120°;159.094842552111°)</v>
      </c>
      <c r="AB31">
        <f t="shared" si="18"/>
        <v>-1.5388417685876263</v>
      </c>
      <c r="AD31">
        <f t="shared" si="19"/>
        <v>0.58778525229247336</v>
      </c>
      <c r="AE31">
        <f t="shared" si="20"/>
        <v>-0.95105651629515398</v>
      </c>
      <c r="AF31" s="1" t="str">
        <f t="shared" si="31"/>
        <v>(-1.53884176858763;0.587785252292473;-0.951056516295154)</v>
      </c>
      <c r="AG31" s="5" t="str">
        <f t="shared" si="32"/>
        <v>(-1.53884176858763,0.587785252292473,-0.951056516295154)</v>
      </c>
      <c r="AH31" t="str">
        <f t="shared" si="33"/>
        <v>159.094842552111°</v>
      </c>
      <c r="AI31" t="str">
        <f t="shared" si="34"/>
        <v>-30°</v>
      </c>
      <c r="AL31" t="s">
        <v>183</v>
      </c>
      <c r="AM31">
        <f t="shared" si="35"/>
        <v>159.09484255211069</v>
      </c>
      <c r="AN31">
        <f t="shared" si="36"/>
        <v>30.000000000000014</v>
      </c>
      <c r="AP31" t="str">
        <f t="shared" si="37"/>
        <v>&lt;Placemark&gt; &lt;name&gt;DG&lt;/name&gt; &lt;styleUrl&gt;#m_ylw-pushpin&lt;/styleUrl&gt; &lt;Point&gt; &lt;coordinates&gt;159.094842552111,30,0&lt;/coordinates&gt; &lt;/Point&gt; &lt;/Placemark&gt;</v>
      </c>
    </row>
    <row r="32" spans="2:42" x14ac:dyDescent="0.2">
      <c r="B32" t="str">
        <f t="shared" si="21"/>
        <v>DH</v>
      </c>
      <c r="C32" t="s">
        <v>7</v>
      </c>
      <c r="D32" t="s">
        <v>11</v>
      </c>
      <c r="E32" t="str">
        <f t="shared" si="22"/>
        <v>(0;-1;-1.61803398874989)</v>
      </c>
      <c r="F32" t="str">
        <f t="shared" si="23"/>
        <v>(-1;-1.61803398874989;0)</v>
      </c>
      <c r="G32">
        <f t="shared" si="38"/>
        <v>2</v>
      </c>
      <c r="H32">
        <f t="shared" si="24"/>
        <v>-0.5</v>
      </c>
      <c r="I32">
        <f t="shared" si="25"/>
        <v>-1.3090169943749475</v>
      </c>
      <c r="J32" s="1">
        <f t="shared" si="26"/>
        <v>-0.80901699437494745</v>
      </c>
      <c r="L32">
        <f t="shared" si="27"/>
        <v>1.6180339887498949</v>
      </c>
      <c r="M32">
        <f t="shared" si="28"/>
        <v>2.0943951023931957</v>
      </c>
      <c r="N32" s="4">
        <f t="shared" si="39"/>
        <v>-2.7767288254763098</v>
      </c>
      <c r="O32" t="str">
        <f t="shared" si="40"/>
        <v>(1.61803398874989;2.0943951023932;-2.77672882547631)</v>
      </c>
      <c r="P32" t="str">
        <f t="shared" si="42"/>
        <v>(1.61803398874989;120°;-159.094842552111°)</v>
      </c>
      <c r="R32" t="str">
        <f t="shared" si="17"/>
        <v>(1.90211303259031;2.0943951023932;-2.77672882547631)</v>
      </c>
      <c r="T32" t="str">
        <f t="shared" si="29"/>
        <v>(1.90211303259031;120°;-159.094842552111°)</v>
      </c>
      <c r="U32" t="str">
        <f t="shared" si="30"/>
        <v>(1.90211303259031;120°;-159.094842552111°)</v>
      </c>
      <c r="AB32">
        <f t="shared" si="18"/>
        <v>-1.5388417685876263</v>
      </c>
      <c r="AD32">
        <f t="shared" si="19"/>
        <v>-0.58778525229247336</v>
      </c>
      <c r="AE32">
        <f t="shared" si="20"/>
        <v>-0.95105651629515398</v>
      </c>
      <c r="AF32" s="1" t="str">
        <f t="shared" si="31"/>
        <v>(-1.53884176858763;-0.587785252292473;-0.951056516295154)</v>
      </c>
      <c r="AG32" s="5" t="str">
        <f t="shared" si="32"/>
        <v>(-1.53884176858763,-0.587785252292473,-0.951056516295154)</v>
      </c>
      <c r="AH32" t="str">
        <f t="shared" si="33"/>
        <v>-159.094842552111°</v>
      </c>
      <c r="AI32" t="str">
        <f t="shared" si="34"/>
        <v>-30°</v>
      </c>
      <c r="AL32" t="s">
        <v>184</v>
      </c>
      <c r="AM32">
        <f t="shared" si="35"/>
        <v>-159.09484255211069</v>
      </c>
      <c r="AN32">
        <f t="shared" si="36"/>
        <v>30.000000000000014</v>
      </c>
      <c r="AP32" t="str">
        <f t="shared" si="37"/>
        <v>&lt;Placemark&gt; &lt;name&gt;DH&lt;/name&gt; &lt;styleUrl&gt;#m_ylw-pushpin&lt;/styleUrl&gt; &lt;Point&gt; &lt;coordinates&gt;-159.094842552111,30,0&lt;/coordinates&gt; &lt;/Point&gt; &lt;/Placemark&gt;</v>
      </c>
    </row>
    <row r="33" spans="2:42" x14ac:dyDescent="0.2">
      <c r="B33" t="str">
        <f t="shared" si="21"/>
        <v>DJ</v>
      </c>
      <c r="C33" t="s">
        <v>7</v>
      </c>
      <c r="D33" t="s">
        <v>13</v>
      </c>
      <c r="E33" t="str">
        <f t="shared" si="22"/>
        <v>(0;-1;-1.61803398874989)</v>
      </c>
      <c r="F33" t="str">
        <f t="shared" si="23"/>
        <v>(1.61803398874989;0;-1)</v>
      </c>
      <c r="G33">
        <f t="shared" si="38"/>
        <v>2</v>
      </c>
      <c r="H33">
        <f t="shared" si="24"/>
        <v>0.80901699437494745</v>
      </c>
      <c r="I33">
        <f t="shared" si="25"/>
        <v>-0.5</v>
      </c>
      <c r="J33" s="1">
        <f t="shared" si="26"/>
        <v>-1.3090169943749475</v>
      </c>
      <c r="L33">
        <f t="shared" si="27"/>
        <v>1.6180339887498949</v>
      </c>
      <c r="M33">
        <f t="shared" si="28"/>
        <v>2.5132741228718345</v>
      </c>
      <c r="N33" s="4">
        <f t="shared" si="39"/>
        <v>2.1243706856919418</v>
      </c>
      <c r="O33" t="str">
        <f t="shared" si="40"/>
        <v>(1.61803398874989;2.51327412287183;2.12437068569194)</v>
      </c>
      <c r="P33" t="str">
        <f t="shared" si="42"/>
        <v>(1.61803398874989;144°;121.717474411461°)</v>
      </c>
      <c r="R33" t="str">
        <f t="shared" si="17"/>
        <v>(1.90211303259031;2.51327412287183;2.12437068569194)</v>
      </c>
      <c r="T33" t="str">
        <f t="shared" si="29"/>
        <v>(1.90211303259031;144°;121.717474411461°)</v>
      </c>
      <c r="U33" t="str">
        <f t="shared" si="30"/>
        <v>(1.90211303259031;144°;121.717474411461°)</v>
      </c>
      <c r="AB33">
        <f t="shared" si="18"/>
        <v>-0.58778525229247314</v>
      </c>
      <c r="AD33">
        <f t="shared" si="19"/>
        <v>0.95105651629515386</v>
      </c>
      <c r="AE33">
        <f t="shared" si="20"/>
        <v>-1.5388417685876266</v>
      </c>
      <c r="AF33" s="1" t="str">
        <f t="shared" si="31"/>
        <v>(-0.587785252292473;0.951056516295154;-1.53884176858763)</v>
      </c>
      <c r="AG33" s="5" t="str">
        <f t="shared" si="32"/>
        <v>(-0.587785252292473,0.951056516295154,-1.53884176858763)</v>
      </c>
      <c r="AH33" t="str">
        <f t="shared" si="33"/>
        <v>121.717474411461°</v>
      </c>
      <c r="AI33" t="str">
        <f t="shared" si="34"/>
        <v>-54°</v>
      </c>
      <c r="AL33" t="s">
        <v>185</v>
      </c>
      <c r="AM33">
        <f t="shared" si="35"/>
        <v>121.71747441146101</v>
      </c>
      <c r="AN33">
        <f t="shared" si="36"/>
        <v>54</v>
      </c>
      <c r="AP33" t="str">
        <f t="shared" si="37"/>
        <v>&lt;Placemark&gt; &lt;name&gt;DJ&lt;/name&gt; &lt;styleUrl&gt;#m_ylw-pushpin&lt;/styleUrl&gt; &lt;Point&gt; &lt;coordinates&gt;121.717474411461,54,0&lt;/coordinates&gt; &lt;/Point&gt; &lt;/Placemark&gt;</v>
      </c>
    </row>
    <row r="34" spans="2:42" x14ac:dyDescent="0.2">
      <c r="B34" t="str">
        <f t="shared" si="21"/>
        <v>DL</v>
      </c>
      <c r="C34" t="s">
        <v>7</v>
      </c>
      <c r="D34" t="s">
        <v>15</v>
      </c>
      <c r="E34" t="str">
        <f t="shared" si="22"/>
        <v>(0;-1;-1.61803398874989)</v>
      </c>
      <c r="F34" t="str">
        <f t="shared" si="23"/>
        <v>(-1.61803398874989;0;-1)</v>
      </c>
      <c r="G34">
        <f t="shared" si="38"/>
        <v>2</v>
      </c>
      <c r="H34">
        <f t="shared" si="24"/>
        <v>-0.80901699437494745</v>
      </c>
      <c r="I34">
        <f t="shared" si="25"/>
        <v>-0.5</v>
      </c>
      <c r="J34" s="1">
        <f t="shared" si="26"/>
        <v>-1.3090169943749475</v>
      </c>
      <c r="L34">
        <f t="shared" si="27"/>
        <v>1.6180339887498949</v>
      </c>
      <c r="M34">
        <f t="shared" si="28"/>
        <v>2.5132741228718345</v>
      </c>
      <c r="N34" s="4">
        <f t="shared" si="39"/>
        <v>-2.1243706856919418</v>
      </c>
      <c r="O34" t="str">
        <f t="shared" si="40"/>
        <v>(1.61803398874989;2.51327412287183;-2.12437068569194)</v>
      </c>
      <c r="P34" t="str">
        <f t="shared" si="42"/>
        <v>(1.61803398874989;144°;-121.717474411461°)</v>
      </c>
      <c r="R34" t="str">
        <f t="shared" si="17"/>
        <v>(1.90211303259031;2.51327412287183;-2.12437068569194)</v>
      </c>
      <c r="T34" t="str">
        <f t="shared" si="29"/>
        <v>(1.90211303259031;144°;-121.717474411461°)</v>
      </c>
      <c r="U34" t="str">
        <f t="shared" si="30"/>
        <v>(1.90211303259031;144°;-121.717474411461°)</v>
      </c>
      <c r="AB34">
        <f t="shared" si="18"/>
        <v>-0.58778525229247314</v>
      </c>
      <c r="AD34">
        <f t="shared" si="19"/>
        <v>-0.95105651629515386</v>
      </c>
      <c r="AE34">
        <f t="shared" si="20"/>
        <v>-1.5388417685876266</v>
      </c>
      <c r="AF34" s="1" t="str">
        <f t="shared" si="31"/>
        <v>(-0.587785252292473;-0.951056516295154;-1.53884176858763)</v>
      </c>
      <c r="AG34" s="5" t="str">
        <f t="shared" si="32"/>
        <v>(-0.587785252292473,-0.951056516295154,-1.53884176858763)</v>
      </c>
      <c r="AH34" t="str">
        <f t="shared" si="33"/>
        <v>-121.717474411461°</v>
      </c>
      <c r="AI34" t="str">
        <f t="shared" si="34"/>
        <v>-54°</v>
      </c>
      <c r="AL34" t="s">
        <v>186</v>
      </c>
      <c r="AM34">
        <f t="shared" si="35"/>
        <v>-121.71747441146101</v>
      </c>
      <c r="AN34">
        <f t="shared" si="36"/>
        <v>54</v>
      </c>
      <c r="AP34" t="str">
        <f t="shared" si="37"/>
        <v>&lt;Placemark&gt; &lt;name&gt;DL&lt;/name&gt; &lt;styleUrl&gt;#m_ylw-pushpin&lt;/styleUrl&gt; &lt;Point&gt; &lt;coordinates&gt;-121.717474411461,54,0&lt;/coordinates&gt; &lt;/Point&gt; &lt;/Placemark&gt;</v>
      </c>
    </row>
    <row r="35" spans="2:42" x14ac:dyDescent="0.2">
      <c r="B35" t="str">
        <f t="shared" si="21"/>
        <v>EF</v>
      </c>
      <c r="C35" t="s">
        <v>8</v>
      </c>
      <c r="D35" t="s">
        <v>9</v>
      </c>
      <c r="E35" t="str">
        <f t="shared" si="22"/>
        <v>(1;1.61803398874989;0)</v>
      </c>
      <c r="F35" t="str">
        <f t="shared" si="23"/>
        <v>(-1;1.61803398874989;0)</v>
      </c>
      <c r="G35">
        <f t="shared" si="38"/>
        <v>2</v>
      </c>
      <c r="H35">
        <f t="shared" si="24"/>
        <v>0</v>
      </c>
      <c r="I35">
        <f t="shared" si="25"/>
        <v>1.6180339887498949</v>
      </c>
      <c r="J35" s="1">
        <f t="shared" si="26"/>
        <v>0</v>
      </c>
      <c r="L35">
        <f t="shared" si="27"/>
        <v>1.6180339887498949</v>
      </c>
      <c r="M35">
        <f t="shared" si="28"/>
        <v>1.5707963267948966</v>
      </c>
      <c r="N35" s="4">
        <f t="shared" si="39"/>
        <v>0</v>
      </c>
      <c r="O35" t="str">
        <f t="shared" si="40"/>
        <v>(1.61803398874989;1.5707963267949;0)</v>
      </c>
      <c r="P35" t="str">
        <f t="shared" si="42"/>
        <v>(1.61803398874989;90°;0°)</v>
      </c>
      <c r="R35" t="str">
        <f t="shared" si="17"/>
        <v>(1.90211303259031;1.5707963267949;0)</v>
      </c>
      <c r="T35" t="str">
        <f t="shared" si="29"/>
        <v>(1.90211303259031;90°;0°)</v>
      </c>
      <c r="U35" t="str">
        <f t="shared" si="30"/>
        <v>(1.90211303259031;90°;0°)</v>
      </c>
      <c r="AB35">
        <f t="shared" si="18"/>
        <v>1.9021130325903071</v>
      </c>
      <c r="AD35">
        <f t="shared" si="19"/>
        <v>0</v>
      </c>
      <c r="AE35">
        <f t="shared" si="20"/>
        <v>1.1651854214697822E-16</v>
      </c>
      <c r="AF35" s="1" t="str">
        <f t="shared" si="31"/>
        <v>(1.90211303259031;0;1.16518542146978E-16)</v>
      </c>
      <c r="AG35" s="5" t="str">
        <f t="shared" si="32"/>
        <v>(1.90211303259031,0,1.16518542146978E-16)</v>
      </c>
      <c r="AH35" t="str">
        <f t="shared" si="33"/>
        <v>0°</v>
      </c>
      <c r="AI35" t="str">
        <f t="shared" si="34"/>
        <v>0°</v>
      </c>
      <c r="AL35" t="s">
        <v>187</v>
      </c>
      <c r="AM35">
        <f t="shared" si="35"/>
        <v>0</v>
      </c>
      <c r="AN35">
        <f t="shared" si="36"/>
        <v>0</v>
      </c>
      <c r="AP35" t="str">
        <f t="shared" si="37"/>
        <v>&lt;Placemark&gt; &lt;name&gt;EF&lt;/name&gt; &lt;styleUrl&gt;#m_ylw-pushpin&lt;/styleUrl&gt; &lt;Point&gt; &lt;coordinates&gt;0,0,0&lt;/coordinates&gt; &lt;/Point&gt; &lt;/Placemark&gt;</v>
      </c>
    </row>
    <row r="36" spans="2:42" x14ac:dyDescent="0.2">
      <c r="B36" t="str">
        <f t="shared" si="21"/>
        <v>EI</v>
      </c>
      <c r="C36" t="s">
        <v>8</v>
      </c>
      <c r="D36" t="s">
        <v>12</v>
      </c>
      <c r="E36" t="str">
        <f t="shared" si="22"/>
        <v>(1;1.61803398874989;0)</v>
      </c>
      <c r="F36" t="str">
        <f t="shared" si="23"/>
        <v>(1.61803398874989;0;1)</v>
      </c>
      <c r="G36">
        <f t="shared" si="38"/>
        <v>2</v>
      </c>
      <c r="H36">
        <f t="shared" si="24"/>
        <v>1.3090169943749475</v>
      </c>
      <c r="I36">
        <f t="shared" si="25"/>
        <v>0.80901699437494745</v>
      </c>
      <c r="J36" s="1">
        <f t="shared" si="26"/>
        <v>0.5</v>
      </c>
      <c r="L36">
        <f t="shared" si="27"/>
        <v>1.6180339887498949</v>
      </c>
      <c r="M36">
        <f t="shared" si="28"/>
        <v>1.2566370614359172</v>
      </c>
      <c r="N36" s="4">
        <f t="shared" si="39"/>
        <v>1.0172219678978514</v>
      </c>
      <c r="O36" t="str">
        <f t="shared" si="40"/>
        <v>(1.61803398874989;1.25663706143592;1.01722196789785)</v>
      </c>
      <c r="P36" t="str">
        <f t="shared" si="42"/>
        <v>(1.61803398874989;72°;58.282525588539°)</v>
      </c>
      <c r="R36" t="str">
        <f t="shared" si="17"/>
        <v>(1.90211303259031;1.25663706143592;1.01722196789785)</v>
      </c>
      <c r="T36" t="str">
        <f t="shared" si="29"/>
        <v>(1.90211303259031;72°;58.282525588539°)</v>
      </c>
      <c r="U36" t="str">
        <f t="shared" si="30"/>
        <v>(1.90211303259031;72°;58.282525588539°)</v>
      </c>
      <c r="AB36">
        <f t="shared" si="18"/>
        <v>0.95105651629515342</v>
      </c>
      <c r="AD36">
        <f t="shared" si="19"/>
        <v>1.5388417685876263</v>
      </c>
      <c r="AE36">
        <f t="shared" si="20"/>
        <v>0.58778525229247314</v>
      </c>
      <c r="AF36" s="1" t="str">
        <f t="shared" si="31"/>
        <v>(0.951056516295153;1.53884176858763;0.587785252292473)</v>
      </c>
      <c r="AG36" s="5" t="str">
        <f t="shared" si="32"/>
        <v>(0.951056516295153,1.53884176858763,0.587785252292473)</v>
      </c>
      <c r="AH36" t="str">
        <f t="shared" si="33"/>
        <v>58.282525588539°</v>
      </c>
      <c r="AI36" t="str">
        <f t="shared" si="34"/>
        <v>18°</v>
      </c>
      <c r="AL36" t="s">
        <v>188</v>
      </c>
      <c r="AM36">
        <f t="shared" si="35"/>
        <v>58.282525588538995</v>
      </c>
      <c r="AN36">
        <f t="shared" si="36"/>
        <v>-18</v>
      </c>
      <c r="AP36" t="str">
        <f t="shared" si="37"/>
        <v>&lt;Placemark&gt; &lt;name&gt;EI&lt;/name&gt; &lt;styleUrl&gt;#m_ylw-pushpin&lt;/styleUrl&gt; &lt;Point&gt; &lt;coordinates&gt;58.282525588539,-18,0&lt;/coordinates&gt; &lt;/Point&gt; &lt;/Placemark&gt;</v>
      </c>
    </row>
    <row r="37" spans="2:42" x14ac:dyDescent="0.2">
      <c r="B37" t="str">
        <f t="shared" si="21"/>
        <v>EJ</v>
      </c>
      <c r="C37" t="s">
        <v>8</v>
      </c>
      <c r="D37" t="s">
        <v>13</v>
      </c>
      <c r="E37" t="str">
        <f t="shared" si="22"/>
        <v>(1;1.61803398874989;0)</v>
      </c>
      <c r="F37" t="str">
        <f t="shared" si="23"/>
        <v>(1.61803398874989;0;-1)</v>
      </c>
      <c r="G37">
        <f t="shared" si="38"/>
        <v>2</v>
      </c>
      <c r="H37">
        <f t="shared" si="24"/>
        <v>1.3090169943749475</v>
      </c>
      <c r="I37">
        <f t="shared" si="25"/>
        <v>0.80901699437494745</v>
      </c>
      <c r="J37" s="1">
        <f t="shared" si="26"/>
        <v>-0.5</v>
      </c>
      <c r="L37">
        <f t="shared" si="27"/>
        <v>1.6180339887498949</v>
      </c>
      <c r="M37">
        <f t="shared" si="28"/>
        <v>1.8849555921538759</v>
      </c>
      <c r="N37" s="4">
        <f t="shared" si="39"/>
        <v>1.0172219678978514</v>
      </c>
      <c r="O37" t="str">
        <f t="shared" si="40"/>
        <v>(1.61803398874989;1.88495559215388;1.01722196789785)</v>
      </c>
      <c r="P37" t="str">
        <f t="shared" si="42"/>
        <v>(1.61803398874989;108°;58.282525588539°)</v>
      </c>
      <c r="R37" t="str">
        <f t="shared" si="17"/>
        <v>(1.90211303259031;1.88495559215388;1.01722196789785)</v>
      </c>
      <c r="T37" t="str">
        <f t="shared" si="29"/>
        <v>(1.90211303259031;108°;58.282525588539°)</v>
      </c>
      <c r="U37" t="str">
        <f t="shared" si="30"/>
        <v>(1.90211303259031;108°;58.282525588539°)</v>
      </c>
      <c r="AB37">
        <f t="shared" si="18"/>
        <v>0.95105651629515353</v>
      </c>
      <c r="AD37">
        <f t="shared" si="19"/>
        <v>1.5388417685876266</v>
      </c>
      <c r="AE37">
        <f t="shared" si="20"/>
        <v>-0.58778525229247292</v>
      </c>
      <c r="AF37" s="1" t="str">
        <f t="shared" si="31"/>
        <v>(0.951056516295154;1.53884176858763;-0.587785252292473)</v>
      </c>
      <c r="AG37" s="5" t="str">
        <f t="shared" si="32"/>
        <v>(0.951056516295154,1.53884176858763,-0.587785252292473)</v>
      </c>
      <c r="AH37" t="str">
        <f t="shared" si="33"/>
        <v>58.282525588539°</v>
      </c>
      <c r="AI37" t="str">
        <f t="shared" si="34"/>
        <v>-18°</v>
      </c>
      <c r="AL37" t="s">
        <v>189</v>
      </c>
      <c r="AM37">
        <f t="shared" si="35"/>
        <v>58.282525588538995</v>
      </c>
      <c r="AN37">
        <f t="shared" si="36"/>
        <v>18</v>
      </c>
      <c r="AP37" t="str">
        <f t="shared" si="37"/>
        <v>&lt;Placemark&gt; &lt;name&gt;EJ&lt;/name&gt; &lt;styleUrl&gt;#m_ylw-pushpin&lt;/styleUrl&gt; &lt;Point&gt; &lt;coordinates&gt;58.282525588539,18,0&lt;/coordinates&gt; &lt;/Point&gt; &lt;/Placemark&gt;</v>
      </c>
    </row>
    <row r="38" spans="2:42" x14ac:dyDescent="0.2">
      <c r="B38" t="str">
        <f t="shared" si="21"/>
        <v>FK</v>
      </c>
      <c r="C38" t="s">
        <v>9</v>
      </c>
      <c r="D38" t="s">
        <v>14</v>
      </c>
      <c r="E38" t="str">
        <f t="shared" si="22"/>
        <v>(-1;1.61803398874989;0)</v>
      </c>
      <c r="F38" t="str">
        <f t="shared" si="23"/>
        <v>(-1.61803398874989;0;1)</v>
      </c>
      <c r="G38">
        <f t="shared" si="38"/>
        <v>2</v>
      </c>
      <c r="H38">
        <f t="shared" si="24"/>
        <v>-1.3090169943749475</v>
      </c>
      <c r="I38">
        <f t="shared" si="25"/>
        <v>0.80901699437494745</v>
      </c>
      <c r="J38" s="1">
        <f t="shared" si="26"/>
        <v>0.5</v>
      </c>
      <c r="L38">
        <f t="shared" si="27"/>
        <v>1.6180339887498949</v>
      </c>
      <c r="M38">
        <f t="shared" si="28"/>
        <v>1.2566370614359172</v>
      </c>
      <c r="N38" s="4">
        <f t="shared" si="39"/>
        <v>-1.0172219678978514</v>
      </c>
      <c r="O38" t="str">
        <f t="shared" si="40"/>
        <v>(1.61803398874989;1.25663706143592;-1.01722196789785)</v>
      </c>
      <c r="P38" t="str">
        <f t="shared" si="42"/>
        <v>(1.61803398874989;72°;-58.282525588539°)</v>
      </c>
      <c r="R38" t="str">
        <f t="shared" si="17"/>
        <v>(1.90211303259031;1.25663706143592;-1.01722196789785)</v>
      </c>
      <c r="T38" t="str">
        <f t="shared" si="29"/>
        <v>(1.90211303259031;72°;-58.282525588539°)</v>
      </c>
      <c r="U38" t="str">
        <f t="shared" si="30"/>
        <v>(1.90211303259031;72°;-58.282525588539°)</v>
      </c>
      <c r="AB38">
        <f t="shared" si="18"/>
        <v>0.95105651629515342</v>
      </c>
      <c r="AD38">
        <f t="shared" si="19"/>
        <v>-1.5388417685876263</v>
      </c>
      <c r="AE38">
        <f t="shared" si="20"/>
        <v>0.58778525229247314</v>
      </c>
      <c r="AF38" s="1" t="str">
        <f t="shared" si="31"/>
        <v>(0.951056516295153;-1.53884176858763;0.587785252292473)</v>
      </c>
      <c r="AG38" s="5" t="str">
        <f t="shared" si="32"/>
        <v>(0.951056516295153,-1.53884176858763,0.587785252292473)</v>
      </c>
      <c r="AH38" t="str">
        <f t="shared" si="33"/>
        <v>-58.282525588539°</v>
      </c>
      <c r="AI38" t="str">
        <f t="shared" si="34"/>
        <v>18°</v>
      </c>
      <c r="AL38" t="s">
        <v>190</v>
      </c>
      <c r="AM38">
        <f t="shared" si="35"/>
        <v>-58.282525588538995</v>
      </c>
      <c r="AN38">
        <f t="shared" si="36"/>
        <v>-18</v>
      </c>
      <c r="AP38" t="str">
        <f t="shared" si="37"/>
        <v>&lt;Placemark&gt; &lt;name&gt;FK&lt;/name&gt; &lt;styleUrl&gt;#m_ylw-pushpin&lt;/styleUrl&gt; &lt;Point&gt; &lt;coordinates&gt;-58.282525588539,-18,0&lt;/coordinates&gt; &lt;/Point&gt; &lt;/Placemark&gt;</v>
      </c>
    </row>
    <row r="39" spans="2:42" x14ac:dyDescent="0.2">
      <c r="B39" t="str">
        <f t="shared" si="21"/>
        <v>FL</v>
      </c>
      <c r="C39" t="s">
        <v>9</v>
      </c>
      <c r="D39" t="s">
        <v>15</v>
      </c>
      <c r="E39" t="str">
        <f t="shared" si="22"/>
        <v>(-1;1.61803398874989;0)</v>
      </c>
      <c r="F39" t="str">
        <f t="shared" si="23"/>
        <v>(-1.61803398874989;0;-1)</v>
      </c>
      <c r="G39">
        <f t="shared" si="38"/>
        <v>2</v>
      </c>
      <c r="H39">
        <f t="shared" si="24"/>
        <v>-1.3090169943749475</v>
      </c>
      <c r="I39">
        <f t="shared" si="25"/>
        <v>0.80901699437494745</v>
      </c>
      <c r="J39" s="1">
        <f t="shared" si="26"/>
        <v>-0.5</v>
      </c>
      <c r="L39">
        <f t="shared" si="27"/>
        <v>1.6180339887498949</v>
      </c>
      <c r="M39">
        <f t="shared" si="28"/>
        <v>1.8849555921538759</v>
      </c>
      <c r="N39" s="4">
        <f t="shared" si="39"/>
        <v>-1.0172219678978514</v>
      </c>
      <c r="O39" t="str">
        <f t="shared" si="40"/>
        <v>(1.61803398874989;1.88495559215388;-1.01722196789785)</v>
      </c>
      <c r="P39" t="str">
        <f t="shared" si="42"/>
        <v>(1.61803398874989;108°;-58.282525588539°)</v>
      </c>
      <c r="R39" t="str">
        <f t="shared" si="17"/>
        <v>(1.90211303259031;1.88495559215388;-1.01722196789785)</v>
      </c>
      <c r="T39" t="str">
        <f t="shared" si="29"/>
        <v>(1.90211303259031;108°;-58.282525588539°)</v>
      </c>
      <c r="U39" t="str">
        <f t="shared" si="30"/>
        <v>(1.90211303259031;108°;-58.282525588539°)</v>
      </c>
      <c r="AB39">
        <f t="shared" si="18"/>
        <v>0.95105651629515353</v>
      </c>
      <c r="AD39">
        <f t="shared" si="19"/>
        <v>-1.5388417685876266</v>
      </c>
      <c r="AE39">
        <f t="shared" si="20"/>
        <v>-0.58778525229247292</v>
      </c>
      <c r="AF39" s="1" t="str">
        <f t="shared" si="31"/>
        <v>(0.951056516295154;-1.53884176858763;-0.587785252292473)</v>
      </c>
      <c r="AG39" s="5" t="str">
        <f t="shared" si="32"/>
        <v>(0.951056516295154,-1.53884176858763,-0.587785252292473)</v>
      </c>
      <c r="AH39" t="str">
        <f t="shared" si="33"/>
        <v>-58.282525588539°</v>
      </c>
      <c r="AI39" t="str">
        <f t="shared" si="34"/>
        <v>-18°</v>
      </c>
      <c r="AL39" t="s">
        <v>191</v>
      </c>
      <c r="AM39">
        <f t="shared" si="35"/>
        <v>-58.282525588538995</v>
      </c>
      <c r="AN39">
        <f t="shared" si="36"/>
        <v>18</v>
      </c>
      <c r="AP39" t="str">
        <f t="shared" si="37"/>
        <v>&lt;Placemark&gt; &lt;name&gt;FL&lt;/name&gt; &lt;styleUrl&gt;#m_ylw-pushpin&lt;/styleUrl&gt; &lt;Point&gt; &lt;coordinates&gt;-58.282525588539,18,0&lt;/coordinates&gt; &lt;/Point&gt; &lt;/Placemark&gt;</v>
      </c>
    </row>
    <row r="40" spans="2:42" x14ac:dyDescent="0.2">
      <c r="B40" t="str">
        <f t="shared" si="21"/>
        <v>GH</v>
      </c>
      <c r="C40" t="s">
        <v>10</v>
      </c>
      <c r="D40" t="s">
        <v>11</v>
      </c>
      <c r="E40" t="str">
        <f t="shared" si="22"/>
        <v>(1;-1.61803398874989;0)</v>
      </c>
      <c r="F40" t="str">
        <f t="shared" si="23"/>
        <v>(-1;-1.61803398874989;0)</v>
      </c>
      <c r="G40">
        <f t="shared" si="38"/>
        <v>2</v>
      </c>
      <c r="H40">
        <f t="shared" si="24"/>
        <v>0</v>
      </c>
      <c r="I40">
        <f t="shared" si="25"/>
        <v>-1.6180339887498949</v>
      </c>
      <c r="J40" s="1">
        <f t="shared" si="26"/>
        <v>0</v>
      </c>
      <c r="L40">
        <f t="shared" si="27"/>
        <v>1.6180339887498949</v>
      </c>
      <c r="M40">
        <f t="shared" si="28"/>
        <v>1.5707963267948966</v>
      </c>
      <c r="N40" s="4">
        <f t="shared" si="39"/>
        <v>3.1415926535897931</v>
      </c>
      <c r="O40" t="str">
        <f t="shared" si="40"/>
        <v>(1.61803398874989;1.5707963267949;3.14159265358979)</v>
      </c>
      <c r="P40" t="str">
        <f t="shared" si="42"/>
        <v>(1.61803398874989;90°;180°)</v>
      </c>
      <c r="R40" t="str">
        <f t="shared" si="17"/>
        <v>(1.90211303259031;1.5707963267949;3.14159265358979)</v>
      </c>
      <c r="T40" t="str">
        <f t="shared" si="29"/>
        <v>(1.90211303259031;90°;180°)</v>
      </c>
      <c r="U40" t="str">
        <f t="shared" si="30"/>
        <v>(1.90211303259031;90°;180°)</v>
      </c>
      <c r="AB40">
        <f t="shared" si="18"/>
        <v>-1.9021130325903071</v>
      </c>
      <c r="AD40">
        <f t="shared" si="19"/>
        <v>2.3303708429395644E-16</v>
      </c>
      <c r="AE40">
        <f t="shared" si="20"/>
        <v>1.1651854214697822E-16</v>
      </c>
      <c r="AF40" s="1" t="str">
        <f t="shared" si="31"/>
        <v>(-1.90211303259031;2.33037084293956E-16;1.16518542146978E-16)</v>
      </c>
      <c r="AG40" s="5" t="str">
        <f t="shared" si="32"/>
        <v>(-1.90211303259031,2.33037084293956E-16,1.16518542146978E-16)</v>
      </c>
      <c r="AH40" t="str">
        <f t="shared" si="33"/>
        <v>180°</v>
      </c>
      <c r="AI40" t="str">
        <f t="shared" si="34"/>
        <v>0°</v>
      </c>
      <c r="AL40" t="s">
        <v>192</v>
      </c>
      <c r="AM40">
        <f t="shared" si="35"/>
        <v>180</v>
      </c>
      <c r="AN40">
        <f t="shared" si="36"/>
        <v>0</v>
      </c>
      <c r="AP40" t="str">
        <f t="shared" si="37"/>
        <v>&lt;Placemark&gt; &lt;name&gt;GH&lt;/name&gt; &lt;styleUrl&gt;#m_ylw-pushpin&lt;/styleUrl&gt; &lt;Point&gt; &lt;coordinates&gt;180,0,0&lt;/coordinates&gt; &lt;/Point&gt; &lt;/Placemark&gt;</v>
      </c>
    </row>
    <row r="41" spans="2:42" x14ac:dyDescent="0.2">
      <c r="B41" t="str">
        <f t="shared" si="21"/>
        <v>GI</v>
      </c>
      <c r="C41" t="s">
        <v>10</v>
      </c>
      <c r="D41" t="s">
        <v>12</v>
      </c>
      <c r="E41" t="str">
        <f t="shared" si="22"/>
        <v>(1;-1.61803398874989;0)</v>
      </c>
      <c r="F41" t="str">
        <f t="shared" si="23"/>
        <v>(1.61803398874989;0;1)</v>
      </c>
      <c r="G41">
        <f t="shared" si="38"/>
        <v>2</v>
      </c>
      <c r="H41">
        <f t="shared" si="24"/>
        <v>1.3090169943749475</v>
      </c>
      <c r="I41">
        <f t="shared" si="25"/>
        <v>-0.80901699437494745</v>
      </c>
      <c r="J41" s="1">
        <f t="shared" si="26"/>
        <v>0.5</v>
      </c>
      <c r="L41">
        <f t="shared" si="27"/>
        <v>1.6180339887498949</v>
      </c>
      <c r="M41">
        <f t="shared" si="28"/>
        <v>1.2566370614359172</v>
      </c>
      <c r="N41" s="4">
        <f t="shared" si="39"/>
        <v>2.1243706856919418</v>
      </c>
      <c r="O41" t="str">
        <f t="shared" si="40"/>
        <v>(1.61803398874989;1.25663706143592;2.12437068569194)</v>
      </c>
      <c r="P41" t="str">
        <f t="shared" si="42"/>
        <v>(1.61803398874989;72°;121.717474411461°)</v>
      </c>
      <c r="R41" t="str">
        <f t="shared" si="17"/>
        <v>(1.90211303259031;1.25663706143592;2.12437068569194)</v>
      </c>
      <c r="T41" t="str">
        <f t="shared" si="29"/>
        <v>(1.90211303259031;72°;121.717474411461°)</v>
      </c>
      <c r="U41" t="str">
        <f t="shared" si="30"/>
        <v>(1.90211303259031;72°;121.717474411461°)</v>
      </c>
      <c r="AB41">
        <f t="shared" si="18"/>
        <v>-0.9510565162951532</v>
      </c>
      <c r="AD41">
        <f t="shared" si="19"/>
        <v>1.5388417685876266</v>
      </c>
      <c r="AE41">
        <f t="shared" si="20"/>
        <v>0.58778525229247314</v>
      </c>
      <c r="AF41" s="1" t="str">
        <f t="shared" si="31"/>
        <v>(-0.951056516295153;1.53884176858763;0.587785252292473)</v>
      </c>
      <c r="AG41" s="5" t="str">
        <f t="shared" si="32"/>
        <v>(-0.951056516295153,1.53884176858763,0.587785252292473)</v>
      </c>
      <c r="AH41" t="str">
        <f t="shared" si="33"/>
        <v>121.717474411461°</v>
      </c>
      <c r="AI41" t="str">
        <f t="shared" si="34"/>
        <v>18°</v>
      </c>
      <c r="AL41" t="s">
        <v>193</v>
      </c>
      <c r="AM41">
        <f t="shared" si="35"/>
        <v>121.71747441146101</v>
      </c>
      <c r="AN41">
        <f t="shared" si="36"/>
        <v>-18</v>
      </c>
      <c r="AP41" t="str">
        <f t="shared" si="37"/>
        <v>&lt;Placemark&gt; &lt;name&gt;GI&lt;/name&gt; &lt;styleUrl&gt;#m_ylw-pushpin&lt;/styleUrl&gt; &lt;Point&gt; &lt;coordinates&gt;121.717474411461,-18,0&lt;/coordinates&gt; &lt;/Point&gt; &lt;/Placemark&gt;</v>
      </c>
    </row>
    <row r="42" spans="2:42" x14ac:dyDescent="0.2">
      <c r="B42" t="str">
        <f t="shared" si="21"/>
        <v>GJ</v>
      </c>
      <c r="C42" t="s">
        <v>10</v>
      </c>
      <c r="D42" t="s">
        <v>13</v>
      </c>
      <c r="E42" t="str">
        <f t="shared" si="22"/>
        <v>(1;-1.61803398874989;0)</v>
      </c>
      <c r="F42" t="str">
        <f t="shared" si="23"/>
        <v>(1.61803398874989;0;-1)</v>
      </c>
      <c r="G42">
        <f t="shared" si="38"/>
        <v>2</v>
      </c>
      <c r="H42">
        <f t="shared" si="24"/>
        <v>1.3090169943749475</v>
      </c>
      <c r="I42">
        <f t="shared" si="25"/>
        <v>-0.80901699437494745</v>
      </c>
      <c r="J42" s="1">
        <f t="shared" si="26"/>
        <v>-0.5</v>
      </c>
      <c r="L42">
        <f t="shared" si="27"/>
        <v>1.6180339887498949</v>
      </c>
      <c r="M42">
        <f t="shared" si="28"/>
        <v>1.8849555921538759</v>
      </c>
      <c r="N42" s="4">
        <f t="shared" si="39"/>
        <v>2.1243706856919418</v>
      </c>
      <c r="O42" t="str">
        <f t="shared" si="40"/>
        <v>(1.61803398874989;1.88495559215388;2.12437068569194)</v>
      </c>
      <c r="P42" t="str">
        <f t="shared" si="42"/>
        <v>(1.61803398874989;108°;121.717474411461°)</v>
      </c>
      <c r="R42" t="str">
        <f t="shared" si="17"/>
        <v>(1.90211303259031;1.88495559215388;2.12437068569194)</v>
      </c>
      <c r="T42" t="str">
        <f t="shared" si="29"/>
        <v>(1.90211303259031;108°;121.717474411461°)</v>
      </c>
      <c r="U42" t="str">
        <f t="shared" si="30"/>
        <v>(1.90211303259031;108°;121.717474411461°)</v>
      </c>
      <c r="AB42">
        <f t="shared" si="18"/>
        <v>-0.95105651629515331</v>
      </c>
      <c r="AD42">
        <f t="shared" si="19"/>
        <v>1.5388417685876268</v>
      </c>
      <c r="AE42">
        <f t="shared" si="20"/>
        <v>-0.58778525229247292</v>
      </c>
      <c r="AF42" s="1" t="str">
        <f t="shared" si="31"/>
        <v>(-0.951056516295153;1.53884176858763;-0.587785252292473)</v>
      </c>
      <c r="AG42" s="5" t="str">
        <f t="shared" si="32"/>
        <v>(-0.951056516295153,1.53884176858763,-0.587785252292473)</v>
      </c>
      <c r="AH42" t="str">
        <f t="shared" si="33"/>
        <v>121.717474411461°</v>
      </c>
      <c r="AI42" t="str">
        <f t="shared" si="34"/>
        <v>-18°</v>
      </c>
      <c r="AL42" t="s">
        <v>194</v>
      </c>
      <c r="AM42">
        <f t="shared" si="35"/>
        <v>121.71747441146101</v>
      </c>
      <c r="AN42">
        <f t="shared" si="36"/>
        <v>18</v>
      </c>
      <c r="AP42" t="str">
        <f t="shared" si="37"/>
        <v>&lt;Placemark&gt; &lt;name&gt;GJ&lt;/name&gt; &lt;styleUrl&gt;#m_ylw-pushpin&lt;/styleUrl&gt; &lt;Point&gt; &lt;coordinates&gt;121.717474411461,18,0&lt;/coordinates&gt; &lt;/Point&gt; &lt;/Placemark&gt;</v>
      </c>
    </row>
    <row r="43" spans="2:42" x14ac:dyDescent="0.2">
      <c r="B43" t="str">
        <f t="shared" si="21"/>
        <v>HK</v>
      </c>
      <c r="C43" t="s">
        <v>11</v>
      </c>
      <c r="D43" t="s">
        <v>14</v>
      </c>
      <c r="E43" t="str">
        <f t="shared" si="22"/>
        <v>(-1;-1.61803398874989;0)</v>
      </c>
      <c r="F43" t="str">
        <f t="shared" si="23"/>
        <v>(-1.61803398874989;0;1)</v>
      </c>
      <c r="G43">
        <f t="shared" si="38"/>
        <v>2</v>
      </c>
      <c r="H43">
        <f t="shared" si="24"/>
        <v>-1.3090169943749475</v>
      </c>
      <c r="I43">
        <f t="shared" si="25"/>
        <v>-0.80901699437494745</v>
      </c>
      <c r="J43" s="1">
        <f t="shared" si="26"/>
        <v>0.5</v>
      </c>
      <c r="L43">
        <f t="shared" si="27"/>
        <v>1.6180339887498949</v>
      </c>
      <c r="M43">
        <f t="shared" si="28"/>
        <v>1.2566370614359172</v>
      </c>
      <c r="N43" s="4">
        <f t="shared" si="39"/>
        <v>-2.1243706856919418</v>
      </c>
      <c r="O43" t="str">
        <f t="shared" si="40"/>
        <v>(1.61803398874989;1.25663706143592;-2.12437068569194)</v>
      </c>
      <c r="P43" t="str">
        <f t="shared" si="42"/>
        <v>(1.61803398874989;72°;-121.717474411461°)</v>
      </c>
      <c r="R43" t="str">
        <f t="shared" si="17"/>
        <v>(1.90211303259031;1.25663706143592;-2.12437068569194)</v>
      </c>
      <c r="T43" t="str">
        <f t="shared" si="29"/>
        <v>(1.90211303259031;72°;-121.717474411461°)</v>
      </c>
      <c r="U43" t="str">
        <f t="shared" si="30"/>
        <v>(1.90211303259031;72°;-121.717474411461°)</v>
      </c>
      <c r="AB43">
        <f t="shared" si="18"/>
        <v>-0.9510565162951532</v>
      </c>
      <c r="AD43">
        <f t="shared" si="19"/>
        <v>-1.5388417685876266</v>
      </c>
      <c r="AE43">
        <f t="shared" si="20"/>
        <v>0.58778525229247314</v>
      </c>
      <c r="AF43" s="1" t="str">
        <f t="shared" si="31"/>
        <v>(-0.951056516295153;-1.53884176858763;0.587785252292473)</v>
      </c>
      <c r="AG43" s="5" t="str">
        <f t="shared" si="32"/>
        <v>(-0.951056516295153,-1.53884176858763,0.587785252292473)</v>
      </c>
      <c r="AH43" t="str">
        <f t="shared" si="33"/>
        <v>-121.717474411461°</v>
      </c>
      <c r="AI43" t="str">
        <f t="shared" si="34"/>
        <v>18°</v>
      </c>
      <c r="AL43" t="s">
        <v>195</v>
      </c>
      <c r="AM43">
        <f t="shared" si="35"/>
        <v>-121.71747441146101</v>
      </c>
      <c r="AN43">
        <f t="shared" si="36"/>
        <v>-18</v>
      </c>
      <c r="AP43" t="str">
        <f t="shared" si="37"/>
        <v>&lt;Placemark&gt; &lt;name&gt;HK&lt;/name&gt; &lt;styleUrl&gt;#m_ylw-pushpin&lt;/styleUrl&gt; &lt;Point&gt; &lt;coordinates&gt;-121.717474411461,-18,0&lt;/coordinates&gt; &lt;/Point&gt; &lt;/Placemark&gt;</v>
      </c>
    </row>
    <row r="44" spans="2:42" x14ac:dyDescent="0.2">
      <c r="B44" t="str">
        <f t="shared" si="21"/>
        <v>HL</v>
      </c>
      <c r="C44" t="s">
        <v>11</v>
      </c>
      <c r="D44" t="s">
        <v>15</v>
      </c>
      <c r="E44" t="str">
        <f t="shared" si="22"/>
        <v>(-1;-1.61803398874989;0)</v>
      </c>
      <c r="F44" t="str">
        <f t="shared" si="23"/>
        <v>(-1.61803398874989;0;-1)</v>
      </c>
      <c r="G44">
        <f t="shared" si="38"/>
        <v>2</v>
      </c>
      <c r="H44">
        <f t="shared" si="24"/>
        <v>-1.3090169943749475</v>
      </c>
      <c r="I44">
        <f t="shared" si="25"/>
        <v>-0.80901699437494745</v>
      </c>
      <c r="J44" s="1">
        <f t="shared" si="26"/>
        <v>-0.5</v>
      </c>
      <c r="L44">
        <f t="shared" si="27"/>
        <v>1.6180339887498949</v>
      </c>
      <c r="M44">
        <f t="shared" si="28"/>
        <v>1.8849555921538759</v>
      </c>
      <c r="N44" s="4">
        <f t="shared" si="39"/>
        <v>-2.1243706856919418</v>
      </c>
      <c r="O44" t="str">
        <f t="shared" si="40"/>
        <v>(1.61803398874989;1.88495559215388;-2.12437068569194)</v>
      </c>
      <c r="P44" t="str">
        <f t="shared" si="42"/>
        <v>(1.61803398874989;108°;-121.717474411461°)</v>
      </c>
      <c r="R44" t="str">
        <f t="shared" si="17"/>
        <v>(1.90211303259031;1.88495559215388;-2.12437068569194)</v>
      </c>
      <c r="T44" t="str">
        <f t="shared" si="29"/>
        <v>(1.90211303259031;108°;-121.717474411461°)</v>
      </c>
      <c r="U44" t="str">
        <f t="shared" si="30"/>
        <v>(1.90211303259031;108°;-121.717474411461°)</v>
      </c>
      <c r="AB44">
        <f t="shared" si="18"/>
        <v>-0.95105651629515331</v>
      </c>
      <c r="AD44">
        <f t="shared" si="19"/>
        <v>-1.5388417685876268</v>
      </c>
      <c r="AE44">
        <f t="shared" si="20"/>
        <v>-0.58778525229247292</v>
      </c>
      <c r="AF44" s="1" t="str">
        <f t="shared" si="31"/>
        <v>(-0.951056516295153;-1.53884176858763;-0.587785252292473)</v>
      </c>
      <c r="AG44" s="5" t="str">
        <f t="shared" si="32"/>
        <v>(-0.951056516295153,-1.53884176858763,-0.587785252292473)</v>
      </c>
      <c r="AH44" t="str">
        <f t="shared" si="33"/>
        <v>-121.717474411461°</v>
      </c>
      <c r="AI44" t="str">
        <f t="shared" si="34"/>
        <v>-18°</v>
      </c>
      <c r="AL44" t="s">
        <v>196</v>
      </c>
      <c r="AM44">
        <f t="shared" si="35"/>
        <v>-121.71747441146101</v>
      </c>
      <c r="AN44">
        <f t="shared" si="36"/>
        <v>18</v>
      </c>
      <c r="AP44" t="str">
        <f t="shared" si="37"/>
        <v>&lt;Placemark&gt; &lt;name&gt;HL&lt;/name&gt; &lt;styleUrl&gt;#m_ylw-pushpin&lt;/styleUrl&gt; &lt;Point&gt; &lt;coordinates&gt;-121.717474411461,18,0&lt;/coordinates&gt; &lt;/Point&gt; &lt;/Placemark&gt;</v>
      </c>
    </row>
    <row r="45" spans="2:42" x14ac:dyDescent="0.2">
      <c r="B45" t="str">
        <f t="shared" si="21"/>
        <v>IJ</v>
      </c>
      <c r="C45" t="s">
        <v>12</v>
      </c>
      <c r="D45" t="s">
        <v>13</v>
      </c>
      <c r="E45" t="str">
        <f t="shared" si="22"/>
        <v>(1.61803398874989;0;1)</v>
      </c>
      <c r="F45" t="str">
        <f t="shared" si="23"/>
        <v>(1.61803398874989;0;-1)</v>
      </c>
      <c r="G45">
        <f t="shared" si="38"/>
        <v>2</v>
      </c>
      <c r="H45">
        <f t="shared" si="24"/>
        <v>1.6180339887498949</v>
      </c>
      <c r="I45">
        <f t="shared" si="25"/>
        <v>0</v>
      </c>
      <c r="J45" s="1">
        <f t="shared" si="26"/>
        <v>0</v>
      </c>
      <c r="L45">
        <f t="shared" si="27"/>
        <v>1.6180339887498949</v>
      </c>
      <c r="M45">
        <f t="shared" si="28"/>
        <v>1.5707963267948966</v>
      </c>
      <c r="N45" s="4">
        <f t="shared" si="39"/>
        <v>1.5707963267948966</v>
      </c>
      <c r="O45" t="str">
        <f t="shared" si="40"/>
        <v>(1.61803398874989;1.5707963267949;1.5707963267949)</v>
      </c>
      <c r="P45" t="str">
        <f t="shared" si="42"/>
        <v>(1.61803398874989;90°;90°)</v>
      </c>
      <c r="R45" t="str">
        <f t="shared" si="17"/>
        <v>(1.90211303259031;1.5707963267949;1.5707963267949)</v>
      </c>
      <c r="T45" t="str">
        <f t="shared" si="29"/>
        <v>(1.90211303259031;90°;90°)</v>
      </c>
      <c r="U45" t="str">
        <f t="shared" si="30"/>
        <v>(1.90211303259031;90°;90°)</v>
      </c>
      <c r="AB45">
        <f t="shared" si="18"/>
        <v>1.1651854214697822E-16</v>
      </c>
      <c r="AD45">
        <f t="shared" si="19"/>
        <v>1.9021130325903071</v>
      </c>
      <c r="AE45">
        <f t="shared" si="20"/>
        <v>1.1651854214697822E-16</v>
      </c>
      <c r="AF45" s="1" t="str">
        <f t="shared" si="31"/>
        <v>(1.16518542146978E-16;1.90211303259031;1.16518542146978E-16)</v>
      </c>
      <c r="AG45" s="5" t="str">
        <f t="shared" si="32"/>
        <v>(1.16518542146978E-16,1.90211303259031,1.16518542146978E-16)</v>
      </c>
      <c r="AH45" t="str">
        <f t="shared" si="33"/>
        <v>90°</v>
      </c>
      <c r="AI45" t="str">
        <f t="shared" si="34"/>
        <v>0°</v>
      </c>
      <c r="AL45" t="s">
        <v>197</v>
      </c>
      <c r="AM45">
        <f t="shared" si="35"/>
        <v>90</v>
      </c>
      <c r="AN45">
        <f t="shared" si="36"/>
        <v>0</v>
      </c>
      <c r="AP45" t="str">
        <f t="shared" si="37"/>
        <v>&lt;Placemark&gt; &lt;name&gt;IJ&lt;/name&gt; &lt;styleUrl&gt;#m_ylw-pushpin&lt;/styleUrl&gt; &lt;Point&gt; &lt;coordinates&gt;90,0,0&lt;/coordinates&gt; &lt;/Point&gt; &lt;/Placemark&gt;</v>
      </c>
    </row>
    <row r="46" spans="2:42" x14ac:dyDescent="0.2">
      <c r="B46" t="str">
        <f t="shared" si="21"/>
        <v>KL</v>
      </c>
      <c r="C46" t="s">
        <v>14</v>
      </c>
      <c r="D46" t="s">
        <v>15</v>
      </c>
      <c r="E46" t="str">
        <f t="shared" si="22"/>
        <v>(-1.61803398874989;0;1)</v>
      </c>
      <c r="F46" t="str">
        <f t="shared" si="23"/>
        <v>(-1.61803398874989;0;-1)</v>
      </c>
      <c r="G46">
        <f t="shared" si="38"/>
        <v>2</v>
      </c>
      <c r="H46">
        <f t="shared" si="24"/>
        <v>-1.6180339887498949</v>
      </c>
      <c r="I46">
        <f t="shared" si="25"/>
        <v>0</v>
      </c>
      <c r="J46" s="1">
        <f t="shared" si="26"/>
        <v>0</v>
      </c>
      <c r="L46">
        <f t="shared" si="27"/>
        <v>1.6180339887498949</v>
      </c>
      <c r="M46">
        <f t="shared" si="28"/>
        <v>1.5707963267948966</v>
      </c>
      <c r="N46" s="4">
        <f t="shared" si="39"/>
        <v>-1.5707963267948966</v>
      </c>
      <c r="O46" t="str">
        <f t="shared" si="40"/>
        <v>(1.61803398874989;1.5707963267949;-1.5707963267949)</v>
      </c>
      <c r="P46" t="str">
        <f t="shared" si="42"/>
        <v>(1.61803398874989;90°;-90°)</v>
      </c>
      <c r="R46" t="str">
        <f t="shared" si="17"/>
        <v>(1.90211303259031;1.5707963267949;-1.5707963267949)</v>
      </c>
      <c r="T46" t="str">
        <f t="shared" si="29"/>
        <v>(1.90211303259031;90°;-90°)</v>
      </c>
      <c r="U46" t="str">
        <f t="shared" si="30"/>
        <v>(1.90211303259031;90°;-90°)</v>
      </c>
      <c r="AB46">
        <f t="shared" si="18"/>
        <v>1.1651854214697822E-16</v>
      </c>
      <c r="AD46">
        <f t="shared" si="19"/>
        <v>-1.9021130325903071</v>
      </c>
      <c r="AE46">
        <f t="shared" si="20"/>
        <v>1.1651854214697822E-16</v>
      </c>
      <c r="AF46" s="1" t="str">
        <f t="shared" si="31"/>
        <v>(1.16518542146978E-16;-1.90211303259031;1.16518542146978E-16)</v>
      </c>
      <c r="AG46" s="5" t="str">
        <f t="shared" si="32"/>
        <v>(1.16518542146978E-16,-1.90211303259031,1.16518542146978E-16)</v>
      </c>
      <c r="AH46" t="str">
        <f t="shared" si="33"/>
        <v>-90°</v>
      </c>
      <c r="AI46" t="str">
        <f t="shared" si="34"/>
        <v>0°</v>
      </c>
      <c r="AL46" t="s">
        <v>198</v>
      </c>
      <c r="AM46">
        <f t="shared" si="35"/>
        <v>-90</v>
      </c>
      <c r="AN46">
        <f t="shared" si="36"/>
        <v>0</v>
      </c>
      <c r="AP46" t="str">
        <f t="shared" si="37"/>
        <v>&lt;Placemark&gt; &lt;name&gt;KL&lt;/name&gt; &lt;styleUrl&gt;#m_ylw-pushpin&lt;/styleUrl&gt; &lt;Point&gt; &lt;coordinates&gt;-90,0,0&lt;/coordinates&gt; &lt;/Point&gt; &lt;/Placemark&gt;</v>
      </c>
    </row>
    <row r="48" spans="2:42" x14ac:dyDescent="0.2">
      <c r="N48" s="5" t="s">
        <v>74</v>
      </c>
      <c r="W48" t="s">
        <v>78</v>
      </c>
      <c r="AC48" t="s">
        <v>79</v>
      </c>
      <c r="AH48" t="s">
        <v>80</v>
      </c>
      <c r="AP48" t="str">
        <f>_xlfn.TEXTJOIN(CHAR(10),TRUE,AP17:AP46)</f>
        <v>&lt;Placemark&gt; &lt;name&gt;AB&lt;/name&gt; &lt;styleUrl&gt;#m_ylw-pushpin&lt;/styleUrl&gt; &lt;Point&gt; &lt;coordinates&gt;0,-90,0&lt;/coordinates&gt; &lt;/Point&gt; &lt;/Placemark&gt;
&lt;Placemark&gt; &lt;name&gt;AE&lt;/name&gt; &lt;styleUrl&gt;#m_ylw-pushpin&lt;/styleUrl&gt; &lt;Point&gt; &lt;coordinates&gt;20.9051574478893,-30,0&lt;/coordinates&gt; &lt;/Point&gt; &lt;/Placemark&gt;
&lt;Placemark&gt; &lt;name&gt;AF&lt;/name&gt; &lt;styleUrl&gt;#m_ylw-pushpin&lt;/styleUrl&gt; &lt;Point&gt; &lt;coordinates&gt;-20.9051574478893,-30,0&lt;/coordinates&gt; &lt;/Point&gt; &lt;/Placemark&gt;
&lt;Placemark&gt; &lt;name&gt;AI&lt;/name&gt; &lt;styleUrl&gt;#m_ylw-pushpin&lt;/styleUrl&gt; &lt;Point&gt; &lt;coordinates&gt;58.282525588539,-54,0&lt;/coordinates&gt; &lt;/Point&gt; &lt;/Placemark&gt;
&lt;Placemark&gt; &lt;name&gt;AK&lt;/name&gt; &lt;styleUrl&gt;#m_ylw-pushpin&lt;/styleUrl&gt; &lt;Point&gt; &lt;coordinates&gt;-58.282525588539,-54,0&lt;/coordinates&gt; &lt;/Point&gt; &lt;/Placemark&gt;
&lt;Placemark&gt; &lt;name&gt;BG&lt;/name&gt; &lt;styleUrl&gt;#m_ylw-pushpin&lt;/styleUrl&gt; &lt;Point&gt; &lt;coordinates&gt;159.094842552111,-30,0&lt;/coordinates&gt; &lt;/Point&gt; &lt;/Placemark&gt;
&lt;Placemark&gt; &lt;name&gt;BH&lt;/name&gt; &lt;styleUrl&gt;#m_ylw-pushpin&lt;/styleUrl&gt; &lt;Point&gt; &lt;coordinates&gt;-159.094842552111,-30,0&lt;/coordinates&gt; &lt;/Point&gt; &lt;/Placemark&gt;
&lt;Placemark&gt; &lt;name&gt;BI&lt;/name&gt; &lt;styleUrl&gt;#m_ylw-pushpin&lt;/styleUrl&gt; &lt;Point&gt; &lt;coordinates&gt;121.717474411461,-54,0&lt;/coordinates&gt; &lt;/Point&gt; &lt;/Placemark&gt;
&lt;Placemark&gt; &lt;name&gt;BK&lt;/name&gt; &lt;styleUrl&gt;#m_ylw-pushpin&lt;/styleUrl&gt; &lt;Point&gt; &lt;coordinates&gt;-121.717474411461,-54,0&lt;/coordinates&gt; &lt;/Point&gt; &lt;/Placemark&gt;
&lt;Placemark&gt; &lt;name&gt;CD&lt;/name&gt; &lt;styleUrl&gt;#m_ylw-pushpin&lt;/styleUrl&gt; &lt;Point&gt; &lt;coordinates&gt;0,90,0&lt;/coordinates&gt; &lt;/Point&gt; &lt;/Placemark&gt;
&lt;Placemark&gt; &lt;name&gt;CE&lt;/name&gt; &lt;styleUrl&gt;#m_ylw-pushpin&lt;/styleUrl&gt; &lt;Point&gt; &lt;coordinates&gt;20.9051574478893,30,0&lt;/coordinates&gt; &lt;/Point&gt; &lt;/Placemark&gt;
&lt;Placemark&gt; &lt;name&gt;CF&lt;/name&gt; &lt;styleUrl&gt;#m_ylw-pushpin&lt;/styleUrl&gt; &lt;Point&gt; &lt;coordinates&gt;-20.9051574478893,30,0&lt;/coordinates&gt; &lt;/Point&gt; &lt;/Placemark&gt;
&lt;Placemark&gt; &lt;name&gt;CJ&lt;/name&gt; &lt;styleUrl&gt;#m_ylw-pushpin&lt;/styleUrl&gt; &lt;Point&gt; &lt;coordinates&gt;58.282525588539,54,0&lt;/coordinates&gt; &lt;/Point&gt; &lt;/Placemark&gt;
&lt;Placemark&gt; &lt;name&gt;CL&lt;/name&gt; &lt;styleUrl&gt;#m_ylw-pushpin&lt;/styleUrl&gt; &lt;Point&gt; &lt;coordinates&gt;-58.282525588539,54,0&lt;/coordinates&gt; &lt;/Point&gt; &lt;/Placemark&gt;
&lt;Placemark&gt; &lt;name&gt;DG&lt;/name&gt; &lt;styleUrl&gt;#m_ylw-pushpin&lt;/styleUrl&gt; &lt;Point&gt; &lt;coordinates&gt;159.094842552111,30,0&lt;/coordinates&gt; &lt;/Point&gt; &lt;/Placemark&gt;
&lt;Placemark&gt; &lt;name&gt;DH&lt;/name&gt; &lt;styleUrl&gt;#m_ylw-pushpin&lt;/styleUrl&gt; &lt;Point&gt; &lt;coordinates&gt;-159.094842552111,30,0&lt;/coordinates&gt; &lt;/Point&gt; &lt;/Placemark&gt;
&lt;Placemark&gt; &lt;name&gt;DJ&lt;/name&gt; &lt;styleUrl&gt;#m_ylw-pushpin&lt;/styleUrl&gt; &lt;Point&gt; &lt;coordinates&gt;121.717474411461,54,0&lt;/coordinates&gt; &lt;/Point&gt; &lt;/Placemark&gt;
&lt;Placemark&gt; &lt;name&gt;DL&lt;/name&gt; &lt;styleUrl&gt;#m_ylw-pushpin&lt;/styleUrl&gt; &lt;Point&gt; &lt;coordinates&gt;-121.717474411461,54,0&lt;/coordinates&gt; &lt;/Point&gt; &lt;/Placemark&gt;
&lt;Placemark&gt; &lt;name&gt;EF&lt;/name&gt; &lt;styleUrl&gt;#m_ylw-pushpin&lt;/styleUrl&gt; &lt;Point&gt; &lt;coordinates&gt;0,0,0&lt;/coordinates&gt; &lt;/Point&gt; &lt;/Placemark&gt;
&lt;Placemark&gt; &lt;name&gt;EI&lt;/name&gt; &lt;styleUrl&gt;#m_ylw-pushpin&lt;/styleUrl&gt; &lt;Point&gt; &lt;coordinates&gt;58.282525588539,-18,0&lt;/coordinates&gt; &lt;/Point&gt; &lt;/Placemark&gt;
&lt;Placemark&gt; &lt;name&gt;EJ&lt;/name&gt; &lt;styleUrl&gt;#m_ylw-pushpin&lt;/styleUrl&gt; &lt;Point&gt; &lt;coordinates&gt;58.282525588539,18,0&lt;/coordinates&gt; &lt;/Point&gt; &lt;/Placemark&gt;
&lt;Placemark&gt; &lt;name&gt;FK&lt;/name&gt; &lt;styleUrl&gt;#m_ylw-pushpin&lt;/styleUrl&gt; &lt;Point&gt; &lt;coordinates&gt;-58.282525588539,-18,0&lt;/coordinates&gt; &lt;/Point&gt; &lt;/Placemark&gt;
&lt;Placemark&gt; &lt;name&gt;FL&lt;/name&gt; &lt;styleUrl&gt;#m_ylw-pushpin&lt;/styleUrl&gt; &lt;Point&gt; &lt;coordinates&gt;-58.282525588539,18,0&lt;/coordinates&gt; &lt;/Point&gt; &lt;/Placemark&gt;
&lt;Placemark&gt; &lt;name&gt;GH&lt;/name&gt; &lt;styleUrl&gt;#m_ylw-pushpin&lt;/styleUrl&gt; &lt;Point&gt; &lt;coordinates&gt;180,0,0&lt;/coordinates&gt; &lt;/Point&gt; &lt;/Placemark&gt;
&lt;Placemark&gt; &lt;name&gt;GI&lt;/name&gt; &lt;styleUrl&gt;#m_ylw-pushpin&lt;/styleUrl&gt; &lt;Point&gt; &lt;coordinates&gt;121.717474411461,-18,0&lt;/coordinates&gt; &lt;/Point&gt; &lt;/Placemark&gt;
&lt;Placemark&gt; &lt;name&gt;GJ&lt;/name&gt; &lt;styleUrl&gt;#m_ylw-pushpin&lt;/styleUrl&gt; &lt;Point&gt; &lt;coordinates&gt;121.717474411461,18,0&lt;/coordinates&gt; &lt;/Point&gt; &lt;/Placemark&gt;
&lt;Placemark&gt; &lt;name&gt;HK&lt;/name&gt; &lt;styleUrl&gt;#m_ylw-pushpin&lt;/styleUrl&gt; &lt;Point&gt; &lt;coordinates&gt;-121.717474411461,-18,0&lt;/coordinates&gt; &lt;/Point&gt; &lt;/Placemark&gt;
&lt;Placemark&gt; &lt;name&gt;HL&lt;/name&gt; &lt;styleUrl&gt;#m_ylw-pushpin&lt;/styleUrl&gt; &lt;Point&gt; &lt;coordinates&gt;-121.717474411461,18,0&lt;/coordinates&gt; &lt;/Point&gt; &lt;/Placemark&gt;
&lt;Placemark&gt; &lt;name&gt;IJ&lt;/name&gt; &lt;styleUrl&gt;#m_ylw-pushpin&lt;/styleUrl&gt; &lt;Point&gt; &lt;coordinates&gt;90,0,0&lt;/coordinates&gt; &lt;/Point&gt; &lt;/Placemark&gt;
&lt;Placemark&gt; &lt;name&gt;KL&lt;/name&gt; &lt;styleUrl&gt;#m_ylw-pushpin&lt;/styleUrl&gt; &lt;Point&gt; &lt;coordinates&gt;-90,0,0&lt;/coordinates&gt; &lt;/Point&gt; &lt;/Placemark&gt;</v>
      </c>
    </row>
    <row r="49" spans="3:42" x14ac:dyDescent="0.2">
      <c r="C49" t="s">
        <v>50</v>
      </c>
      <c r="D49" t="s">
        <v>62</v>
      </c>
      <c r="G49" t="s">
        <v>63</v>
      </c>
      <c r="M49" t="s">
        <v>29</v>
      </c>
      <c r="N49" t="s">
        <v>77</v>
      </c>
      <c r="V49" s="6"/>
      <c r="W49" s="7" t="s">
        <v>84</v>
      </c>
      <c r="Y49" t="s">
        <v>84</v>
      </c>
      <c r="AA49" t="s">
        <v>84</v>
      </c>
      <c r="AC49" t="s">
        <v>84</v>
      </c>
      <c r="AK49" t="s">
        <v>204</v>
      </c>
    </row>
    <row r="50" spans="3:42" x14ac:dyDescent="0.2">
      <c r="C50" s="4" t="s">
        <v>51</v>
      </c>
      <c r="D50" t="str">
        <f>MID(C50,1,1)</f>
        <v>A</v>
      </c>
      <c r="E50" t="str">
        <f>MID(C50,2,1)</f>
        <v>B</v>
      </c>
      <c r="F50" t="str">
        <f>MID(C50,3,1)</f>
        <v>K</v>
      </c>
      <c r="G50" t="str">
        <f>D50&amp;E50</f>
        <v>AB</v>
      </c>
      <c r="H50" t="str">
        <f>E50&amp;F50</f>
        <v>BK</v>
      </c>
      <c r="I50" t="str">
        <f>D50&amp;F50</f>
        <v>AK</v>
      </c>
      <c r="J50" s="4" t="str">
        <f>"("&amp;SUBSTITUTE(VLOOKUP(D50,$B$2:$F$13,5),",",".")&amp;","&amp;SUBSTITUTE(VLOOKUP(E50,$B$2:$F$13,5),",",".")&amp;")"</f>
        <v>((0;1;1.61803398874989),(0;-1;1.61803398874989))</v>
      </c>
      <c r="K50" s="4" t="str">
        <f t="shared" ref="K50:L50" si="43">"("&amp;SUBSTITUTE(VLOOKUP(E50,$B$2:$F$13,5),",",".")&amp;","&amp;SUBSTITUTE(VLOOKUP(F50,$B$2:$F$13,5),",",".")&amp;")"</f>
        <v>((0;-1;1.61803398874989),(-1.61803398874989;0;1))</v>
      </c>
      <c r="L50" s="4" t="str">
        <f t="shared" si="43"/>
        <v>((-1.61803398874989;0;1),(0;1;1.61803398874989))</v>
      </c>
      <c r="N50" t="str">
        <f t="shared" ref="N50:N69" si="44">"("&amp;SUBSTITUTE(VLOOKUP(D50,$B$2:$F$13,5),",",".")&amp;","&amp;SUBSTITUTE(VLOOKUP(G50,$B$17:$AI$46,27),",",".")&amp;")"</f>
        <v>((0;1;1.61803398874989),0)</v>
      </c>
      <c r="O50" t="str">
        <f t="shared" ref="O50:O69" si="45">"("&amp;SUBSTITUTE(VLOOKUP(D50,$B$2:$F$13,5),",",".")&amp;","&amp;SUBSTITUTE(VLOOKUP(I50,$B$17:$AI$46,27),",",".")&amp;")"</f>
        <v>((0;1;1.61803398874989),0.587785252292473)</v>
      </c>
      <c r="P50" t="str">
        <f t="shared" ref="P50:P69" si="46">"("&amp;SUBSTITUTE(VLOOKUP(E50,$B$2:$F$13,5),",",".")&amp;","&amp;SUBSTITUTE(VLOOKUP(G50,$B$17:$AI$46,27),",",".")&amp;")"</f>
        <v>((0;-1;1.61803398874989),0)</v>
      </c>
      <c r="Q50" t="str">
        <f t="shared" ref="Q50:Q69" si="47">"("&amp;SUBSTITUTE(VLOOKUP(E50,$B$2:$F$13,5),",",".")&amp;","&amp;SUBSTITUTE(VLOOKUP(H50,$B$17:$AI$46,27),",",".")&amp;")"</f>
        <v>((0;-1;1.61803398874989),-0.587785252292473)</v>
      </c>
      <c r="R50" t="str">
        <f t="shared" ref="R50:R69" si="48">"("&amp;SUBSTITUTE(VLOOKUP(F50,$B$2:$F$13,5),",",".")&amp;","&amp;SUBSTITUTE(VLOOKUP(H50,$B$17:$AI$46,27),",",".")&amp;")"</f>
        <v>((-1.61803398874989;0;1),-0.587785252292473)</v>
      </c>
      <c r="S50" t="str">
        <f t="shared" ref="S50:S69" si="49">"("&amp;SUBSTITUTE(VLOOKUP(F50,$B$2:$F$13,5),",",".")&amp;","&amp;SUBSTITUTE(VLOOKUP(I50,$B$17:$AI$46,27),",",".")&amp;")"</f>
        <v>((-1.61803398874989;0;1),0.587785252292473)</v>
      </c>
      <c r="T50" t="str">
        <f t="shared" ref="T50:T69" si="50">"("&amp;SUBSTITUTE(VLOOKUP(G50,$B$17:$AI$46,5),",",".")&amp;","&amp;SUBSTITUTE(VLOOKUP(H50,$B$17:$AI$46,27),",",".")&amp;")"</f>
        <v>((0;-1;1.61803398874989),-0.587785252292473)</v>
      </c>
      <c r="U50" t="str">
        <f t="shared" ref="U50:U69" si="51">"("&amp;SUBSTITUTE(VLOOKUP(H50,$B$17:$AI$46,5),",",".")&amp;","&amp;SUBSTITUTE(VLOOKUP(I50,$B$17:$AI$46,27),",",".")&amp;")"</f>
        <v>((-1.61803398874989;0;1),0.587785252292473)</v>
      </c>
      <c r="V50" s="6" t="str">
        <f t="shared" ref="V50:V69" si="52">"("&amp;SUBSTITUTE(VLOOKUP(G50,$B$17:$AI$46,5),",",".")&amp;","&amp;SUBSTITUTE(VLOOKUP(I50,$B$17:$AI$46,27),",",".")&amp;")"</f>
        <v>((0;-1;1.61803398874989),0.587785252292473)</v>
      </c>
      <c r="W50" s="7" t="str">
        <f>_xlfn.TEXTJOIN("_",,D50,G50,I50)</f>
        <v>A_AB_AK</v>
      </c>
      <c r="X50" t="str">
        <f>"("&amp;SUBSTITUTE(VLOOKUP(D50,$B$2:$F$13,5),",",".")&amp;","&amp;SUBSTITUTE(VLOOKUP(G50,$B$17:$AI$46,27),",",".")&amp;","&amp;SUBSTITUTE(VLOOKUP(I50,$B$17:$AI$46,27),",",".")&amp;")"</f>
        <v>((0;1;1.61803398874989),0,0.587785252292473)</v>
      </c>
      <c r="Y50" s="7" t="str">
        <f>_xlfn.TEXTJOIN("_",,E50,G50,H50)</f>
        <v>B_AB_BK</v>
      </c>
      <c r="Z50" t="str">
        <f t="shared" ref="Z50:Z69" si="53">"("&amp;SUBSTITUTE(VLOOKUP(E50,$B$2:$F$13,5),",",".")&amp;","&amp;SUBSTITUTE(VLOOKUP(G50,$B$17:$AI$46,27),",",".")&amp;","&amp;SUBSTITUTE(VLOOKUP(H50,$B$17:$AI$46,27),",",".")&amp;")"</f>
        <v>((0;-1;1.61803398874989),0,-0.587785252292473)</v>
      </c>
      <c r="AA50" s="7" t="str">
        <f>_xlfn.TEXTJOIN("_",,F50,H50,I50)</f>
        <v>K_BK_AK</v>
      </c>
      <c r="AB50" t="str">
        <f t="shared" ref="AB50:AB69" si="54">"("&amp;SUBSTITUTE(VLOOKUP(F50,$B$2:$F$13,5),",",".")&amp;","&amp;SUBSTITUTE(VLOOKUP(H50,$B$17:$AI$46,27),",",".")&amp;","&amp;SUBSTITUTE(VLOOKUP(I50,$B$17:$AI$46,27),",",".")&amp;")"</f>
        <v>((-1.61803398874989;0;1),-0.587785252292473,0.587785252292473)</v>
      </c>
      <c r="AC50" t="str">
        <f>_xlfn.TEXTJOIN("_",,G50,H50,I50)</f>
        <v>AB_BK_AK</v>
      </c>
      <c r="AD50" t="str">
        <f t="shared" ref="AD50:AD69" si="55">"("&amp;SUBSTITUTE(VLOOKUP(G50,$B$17:$AI$46,27),",",".")&amp;","&amp;SUBSTITUTE(VLOOKUP(H50,$B$17:$AI$46,27),",",".")&amp;","&amp;SUBSTITUTE(VLOOKUP(I50,$B$17:$AI$46,27),",",".")&amp;")"</f>
        <v>(0,-0.587785252292473,0.587785252292473)</v>
      </c>
      <c r="AH50" s="4" t="str">
        <f>VLOOKUP(D50,$B$2:$T$13,17)</f>
        <v>0°</v>
      </c>
      <c r="AI50">
        <f>VLOOKUP(E50,$B$2:$T$13,16)</f>
        <v>0</v>
      </c>
      <c r="AK50" s="8"/>
      <c r="AM50" t="str">
        <f>VLOOKUP(D50,$AL$2:$AN$46,2,FALSE)&amp;","&amp;VLOOKUP(D50,$AL$2:$AN$46,3,FALSE)</f>
        <v>0,-58.282525588539</v>
      </c>
      <c r="AN50" t="str">
        <f>VLOOKUP(E50,$AL$2:$AN$46,2,FALSE)&amp;","&amp;VLOOKUP(E50,$AL$2:$AN$46,3,FALSE)</f>
        <v>180,-58.282525588539</v>
      </c>
      <c r="AO50" t="str">
        <f>VLOOKUP(F50,$AL$2:$AN$46,2,FALSE)&amp;","&amp;VLOOKUP(F50,$AL$2:$AN$46,3,FALSE)</f>
        <v>-90,-31.717474411461</v>
      </c>
      <c r="AP50" t="str">
        <f>"&lt;Placemark&gt;"&amp;CHAR(10)&amp;"&lt;name&gt;"&amp;C50&amp;"&lt;/name&gt;"&amp;CHAR(10)&amp;"&lt;styleUrl&gt;#isotriangle&lt;/styleUrl&gt;"&amp;CHAR(10)&amp;"&lt;Polygon&gt;"&amp;CHAR(10)&amp;"&lt;tessellate&gt;1&lt;/tessellate&gt;"&amp;CHAR(10)&amp;"&lt;outerBoundaryIs&gt; &lt;LinearRing&gt; &lt;coordinates&gt;"&amp;CHAR(10)&amp;AM50&amp;",0 "&amp;AN50&amp;",0 "&amp;AO50&amp;",0 "&amp;AM50&amp;",0 "&amp;CHAR(10)&amp;"&lt;/coordinates&gt; &lt;/LinearRing&gt; &lt;/outerBoundaryIs&gt; &lt;/Polygon&gt; &lt;/Placemark&gt;"</f>
        <v>&lt;Placemark&gt;
&lt;name&gt;ABK&lt;/name&gt;
&lt;styleUrl&gt;#isotriangle&lt;/styleUrl&gt;
&lt;Polygon&gt;
&lt;tessellate&gt;1&lt;/tessellate&gt;
&lt;outerBoundaryIs&gt; &lt;LinearRing&gt; &lt;coordinates&gt;
0,-58.282525588539,0 180,-58.282525588539,0 -90,-31.717474411461,0 0,-58.282525588539,0 
&lt;/coordinates&gt; &lt;/LinearRing&gt; &lt;/outerBoundaryIs&gt; &lt;/Polygon&gt; &lt;/Placemark&gt;</v>
      </c>
    </row>
    <row r="51" spans="3:42" x14ac:dyDescent="0.2">
      <c r="C51" s="4" t="s">
        <v>52</v>
      </c>
      <c r="D51" t="str">
        <f t="shared" ref="D51:D69" si="56">MID(C51,1,1)</f>
        <v>A</v>
      </c>
      <c r="E51" t="str">
        <f t="shared" ref="E51:E69" si="57">MID(C51,2,1)</f>
        <v>B</v>
      </c>
      <c r="F51" t="str">
        <f t="shared" ref="F51:F69" si="58">MID(C51,3,1)</f>
        <v>I</v>
      </c>
      <c r="G51" t="str">
        <f t="shared" ref="G51:G69" si="59">D51&amp;E51</f>
        <v>AB</v>
      </c>
      <c r="H51" t="str">
        <f t="shared" ref="H51:H69" si="60">E51&amp;F51</f>
        <v>BI</v>
      </c>
      <c r="I51" t="str">
        <f t="shared" ref="I51:I69" si="61">D51&amp;F51</f>
        <v>AI</v>
      </c>
      <c r="J51" s="4" t="str">
        <f t="shared" ref="J51:J69" si="62">"("&amp;SUBSTITUTE(VLOOKUP(D51,$B$2:$F$13,5),",",".")&amp;","&amp;SUBSTITUTE(VLOOKUP(E51,$B$2:$F$13,5),",",".")&amp;")"</f>
        <v>((0;1;1.61803398874989),(0;-1;1.61803398874989))</v>
      </c>
      <c r="K51" s="4" t="str">
        <f t="shared" ref="K51:K69" si="63">"("&amp;SUBSTITUTE(VLOOKUP(E51,$B$2:$F$13,5),",",".")&amp;","&amp;SUBSTITUTE(VLOOKUP(F51,$B$2:$F$13,5),",",".")&amp;")"</f>
        <v>((0;-1;1.61803398874989),(1.61803398874989;0;1))</v>
      </c>
      <c r="L51" s="4" t="str">
        <f t="shared" ref="L51:L69" si="64">"("&amp;SUBSTITUTE(VLOOKUP(F51,$B$2:$F$13,5),",",".")&amp;","&amp;SUBSTITUTE(VLOOKUP(G51,$B$2:$F$13,5),",",".")&amp;")"</f>
        <v>((1.61803398874989;0;1),(0;1;1.61803398874989))</v>
      </c>
      <c r="N51" t="str">
        <f t="shared" si="44"/>
        <v>((0;1;1.61803398874989),0)</v>
      </c>
      <c r="O51" t="str">
        <f t="shared" si="45"/>
        <v>((0;1;1.61803398874989),0.587785252292473)</v>
      </c>
      <c r="P51" t="str">
        <f t="shared" si="46"/>
        <v>((0;-1;1.61803398874989),0)</v>
      </c>
      <c r="Q51" t="str">
        <f t="shared" si="47"/>
        <v>((0;-1;1.61803398874989),-0.587785252292473)</v>
      </c>
      <c r="R51" t="str">
        <f t="shared" si="48"/>
        <v>((1.61803398874989;0;1),-0.587785252292473)</v>
      </c>
      <c r="S51" t="str">
        <f t="shared" si="49"/>
        <v>((1.61803398874989;0;1),0.587785252292473)</v>
      </c>
      <c r="T51" t="str">
        <f t="shared" si="50"/>
        <v>((0;-1;1.61803398874989),-0.587785252292473)</v>
      </c>
      <c r="U51" t="str">
        <f t="shared" si="51"/>
        <v>((1.61803398874989;0;1),0.587785252292473)</v>
      </c>
      <c r="V51" s="6" t="str">
        <f t="shared" si="52"/>
        <v>((0;-1;1.61803398874989),0.587785252292473)</v>
      </c>
      <c r="W51" s="7" t="str">
        <f t="shared" ref="W51:W69" si="65">_xlfn.TEXTJOIN("_",,D51,G51,I51)</f>
        <v>A_AB_AI</v>
      </c>
      <c r="X51" t="str">
        <f t="shared" ref="X51:X69" si="66">"("&amp;SUBSTITUTE(VLOOKUP(D51,$B$2:$F$13,5),",",".")&amp;","&amp;SUBSTITUTE(VLOOKUP(G51,$B$17:$AI$46,27),",",".")&amp;","&amp;SUBSTITUTE(VLOOKUP(I51,$B$17:$AI$46,27),",",".")&amp;")"</f>
        <v>((0;1;1.61803398874989),0,0.587785252292473)</v>
      </c>
      <c r="Y51" s="7" t="str">
        <f t="shared" ref="Y51:Y69" si="67">_xlfn.TEXTJOIN("_",,E51,G51,H51)</f>
        <v>B_AB_BI</v>
      </c>
      <c r="Z51" t="str">
        <f t="shared" si="53"/>
        <v>((0;-1;1.61803398874989),0,-0.587785252292473)</v>
      </c>
      <c r="AA51" s="7" t="str">
        <f t="shared" ref="AA51:AA69" si="68">_xlfn.TEXTJOIN("_",,F51,H51,I51)</f>
        <v>I_BI_AI</v>
      </c>
      <c r="AB51" t="str">
        <f t="shared" si="54"/>
        <v>((1.61803398874989;0;1),-0.587785252292473,0.587785252292473)</v>
      </c>
      <c r="AC51" t="str">
        <f t="shared" ref="AC51:AC69" si="69">_xlfn.TEXTJOIN("_",,G51,H51,I51)</f>
        <v>AB_BI_AI</v>
      </c>
      <c r="AD51" t="str">
        <f t="shared" si="55"/>
        <v>(0,-0.587785252292473,0.587785252292473)</v>
      </c>
      <c r="AH51">
        <f t="shared" ref="AH51:AH55" si="70">VLOOKUP(D51,$B$2:$T$13,16)</f>
        <v>0</v>
      </c>
      <c r="AI51">
        <f t="shared" ref="AI51:AI69" si="71">VLOOKUP(E51,$B$2:$T$13,16)</f>
        <v>0</v>
      </c>
      <c r="AM51" t="str">
        <f t="shared" ref="AM51:AM69" si="72">VLOOKUP(D51,$AL$2:$AN$46,2,FALSE)&amp;","&amp;VLOOKUP(D51,$AL$2:$AN$46,3,FALSE)</f>
        <v>0,-58.282525588539</v>
      </c>
      <c r="AN51" t="str">
        <f t="shared" ref="AN51:AN69" si="73">VLOOKUP(E51,$AL$2:$AN$46,2,FALSE)&amp;","&amp;VLOOKUP(E51,$AL$2:$AN$46,3,FALSE)</f>
        <v>180,-58.282525588539</v>
      </c>
      <c r="AO51" t="str">
        <f t="shared" ref="AO51:AO69" si="74">VLOOKUP(F51,$AL$2:$AN$46,2,FALSE)&amp;","&amp;VLOOKUP(F51,$AL$2:$AN$46,3,FALSE)</f>
        <v>90,-31.717474411461</v>
      </c>
      <c r="AP51" t="str">
        <f t="shared" ref="AP51:AP69" si="75">"&lt;Placemark&gt;"&amp;CHAR(10)&amp;"&lt;name&gt;"&amp;C51&amp;"&lt;/name&gt;"&amp;CHAR(10)&amp;"&lt;styleUrl&gt;#isotriangle&lt;/styleUrl&gt;"&amp;CHAR(10)&amp;"&lt;Polygon&gt;"&amp;CHAR(10)&amp;"&lt;tessellate&gt;1&lt;/tessellate&gt;"&amp;CHAR(10)&amp;"&lt;outerBoundaryIs&gt; &lt;LinearRing&gt; &lt;coordinates&gt;"&amp;CHAR(10)&amp;AM51&amp;",0 "&amp;AN51&amp;",0 "&amp;AO51&amp;",0 "&amp;AM51&amp;",0 "&amp;CHAR(10)&amp;"&lt;/coordinates&gt; &lt;/LinearRing&gt; &lt;/outerBoundaryIs&gt; &lt;/Polygon&gt; &lt;/Placemark&gt;"</f>
        <v>&lt;Placemark&gt;
&lt;name&gt;ABI&lt;/name&gt;
&lt;styleUrl&gt;#isotriangle&lt;/styleUrl&gt;
&lt;Polygon&gt;
&lt;tessellate&gt;1&lt;/tessellate&gt;
&lt;outerBoundaryIs&gt; &lt;LinearRing&gt; &lt;coordinates&gt;
0,-58.282525588539,0 180,-58.282525588539,0 90,-31.717474411461,0 0,-58.282525588539,0 
&lt;/coordinates&gt; &lt;/LinearRing&gt; &lt;/outerBoundaryIs&gt; &lt;/Polygon&gt; &lt;/Placemark&gt;</v>
      </c>
    </row>
    <row r="52" spans="3:42" x14ac:dyDescent="0.2">
      <c r="C52" s="4" t="s">
        <v>53</v>
      </c>
      <c r="D52" t="str">
        <f t="shared" si="56"/>
        <v>A</v>
      </c>
      <c r="E52" t="str">
        <f t="shared" si="57"/>
        <v>E</v>
      </c>
      <c r="F52" t="str">
        <f t="shared" si="58"/>
        <v>I</v>
      </c>
      <c r="G52" t="str">
        <f t="shared" si="59"/>
        <v>AE</v>
      </c>
      <c r="H52" t="str">
        <f t="shared" si="60"/>
        <v>EI</v>
      </c>
      <c r="I52" t="str">
        <f t="shared" si="61"/>
        <v>AI</v>
      </c>
      <c r="J52" s="4" t="str">
        <f t="shared" si="62"/>
        <v>((0;1;1.61803398874989),(1;1.61803398874989;0))</v>
      </c>
      <c r="K52" s="4" t="str">
        <f t="shared" si="63"/>
        <v>((1;1.61803398874989;0),(1.61803398874989;0;1))</v>
      </c>
      <c r="L52" s="4" t="str">
        <f t="shared" si="64"/>
        <v>((1.61803398874989;0;1),(0;1;1.61803398874989))</v>
      </c>
      <c r="N52" t="str">
        <f t="shared" si="44"/>
        <v>((0;1;1.61803398874989),1.53884176858763)</v>
      </c>
      <c r="O52" t="str">
        <f t="shared" si="45"/>
        <v>((0;1;1.61803398874989),0.587785252292473)</v>
      </c>
      <c r="P52" t="str">
        <f t="shared" si="46"/>
        <v>((1;1.61803398874989;0),1.53884176858763)</v>
      </c>
      <c r="Q52" t="str">
        <f t="shared" si="47"/>
        <v>((1;1.61803398874989;0),0.951056516295153)</v>
      </c>
      <c r="R52" t="str">
        <f t="shared" si="48"/>
        <v>((1.61803398874989;0;1),0.951056516295153)</v>
      </c>
      <c r="S52" t="str">
        <f t="shared" si="49"/>
        <v>((1.61803398874989;0;1),0.587785252292473)</v>
      </c>
      <c r="T52" t="str">
        <f t="shared" si="50"/>
        <v>((1;1.61803398874989;0),0.951056516295153)</v>
      </c>
      <c r="U52" t="str">
        <f t="shared" si="51"/>
        <v>((1.61803398874989;0;1),0.587785252292473)</v>
      </c>
      <c r="V52" s="6" t="str">
        <f t="shared" si="52"/>
        <v>((1;1.61803398874989;0),0.587785252292473)</v>
      </c>
      <c r="W52" s="7" t="str">
        <f t="shared" si="65"/>
        <v>A_AE_AI</v>
      </c>
      <c r="X52" t="str">
        <f t="shared" si="66"/>
        <v>((0;1;1.61803398874989),1.53884176858763,0.587785252292473)</v>
      </c>
      <c r="Y52" s="7" t="str">
        <f t="shared" si="67"/>
        <v>E_AE_EI</v>
      </c>
      <c r="Z52" t="str">
        <f t="shared" si="53"/>
        <v>((1;1.61803398874989;0),1.53884176858763,0.951056516295153)</v>
      </c>
      <c r="AA52" s="7" t="str">
        <f t="shared" si="68"/>
        <v>I_EI_AI</v>
      </c>
      <c r="AB52" t="str">
        <f t="shared" si="54"/>
        <v>((1.61803398874989;0;1),0.951056516295153,0.587785252292473)</v>
      </c>
      <c r="AC52" t="str">
        <f t="shared" si="69"/>
        <v>AE_EI_AI</v>
      </c>
      <c r="AD52" t="str">
        <f t="shared" si="55"/>
        <v>(1.53884176858763,0.951056516295153,0.587785252292473)</v>
      </c>
      <c r="AH52">
        <f t="shared" si="70"/>
        <v>0</v>
      </c>
      <c r="AI52">
        <f t="shared" si="71"/>
        <v>0</v>
      </c>
      <c r="AM52" t="str">
        <f t="shared" si="72"/>
        <v>0,-58.282525588539</v>
      </c>
      <c r="AN52" t="str">
        <f t="shared" si="73"/>
        <v>31.717474411461,0</v>
      </c>
      <c r="AO52" t="str">
        <f t="shared" si="74"/>
        <v>90,-31.717474411461</v>
      </c>
      <c r="AP52" t="str">
        <f t="shared" si="75"/>
        <v>&lt;Placemark&gt;
&lt;name&gt;AEI&lt;/name&gt;
&lt;styleUrl&gt;#isotriangle&lt;/styleUrl&gt;
&lt;Polygon&gt;
&lt;tessellate&gt;1&lt;/tessellate&gt;
&lt;outerBoundaryIs&gt; &lt;LinearRing&gt; &lt;coordinates&gt;
0,-58.282525588539,0 31.717474411461,0,0 90,-31.717474411461,0 0,-58.282525588539,0 
&lt;/coordinates&gt; &lt;/LinearRing&gt; &lt;/outerBoundaryIs&gt; &lt;/Polygon&gt; &lt;/Placemark&gt;</v>
      </c>
    </row>
    <row r="53" spans="3:42" x14ac:dyDescent="0.2">
      <c r="C53" s="4" t="s">
        <v>54</v>
      </c>
      <c r="D53" t="str">
        <f t="shared" si="56"/>
        <v>A</v>
      </c>
      <c r="E53" t="str">
        <f t="shared" si="57"/>
        <v>E</v>
      </c>
      <c r="F53" t="str">
        <f t="shared" si="58"/>
        <v>F</v>
      </c>
      <c r="G53" t="str">
        <f t="shared" si="59"/>
        <v>AE</v>
      </c>
      <c r="H53" t="str">
        <f t="shared" si="60"/>
        <v>EF</v>
      </c>
      <c r="I53" t="str">
        <f t="shared" si="61"/>
        <v>AF</v>
      </c>
      <c r="J53" s="4" t="str">
        <f t="shared" si="62"/>
        <v>((0;1;1.61803398874989),(1;1.61803398874989;0))</v>
      </c>
      <c r="K53" s="4" t="str">
        <f t="shared" si="63"/>
        <v>((1;1.61803398874989;0),(-1;1.61803398874989;0))</v>
      </c>
      <c r="L53" s="4" t="str">
        <f t="shared" si="64"/>
        <v>((-1;1.61803398874989;0),(0;1;1.61803398874989))</v>
      </c>
      <c r="N53" t="str">
        <f t="shared" si="44"/>
        <v>((0;1;1.61803398874989),1.53884176858763)</v>
      </c>
      <c r="O53" t="str">
        <f t="shared" si="45"/>
        <v>((0;1;1.61803398874989),1.53884176858763)</v>
      </c>
      <c r="P53" t="str">
        <f t="shared" si="46"/>
        <v>((1;1.61803398874989;0),1.53884176858763)</v>
      </c>
      <c r="Q53" t="str">
        <f t="shared" si="47"/>
        <v>((1;1.61803398874989;0),1.90211303259031)</v>
      </c>
      <c r="R53" t="str">
        <f t="shared" si="48"/>
        <v>((-1;1.61803398874989;0),1.90211303259031)</v>
      </c>
      <c r="S53" t="str">
        <f t="shared" si="49"/>
        <v>((-1;1.61803398874989;0),1.53884176858763)</v>
      </c>
      <c r="T53" t="str">
        <f t="shared" si="50"/>
        <v>((1;1.61803398874989;0),1.90211303259031)</v>
      </c>
      <c r="U53" t="str">
        <f t="shared" si="51"/>
        <v>((-1;1.61803398874989;0),1.53884176858763)</v>
      </c>
      <c r="V53" s="6" t="str">
        <f t="shared" si="52"/>
        <v>((1;1.61803398874989;0),1.53884176858763)</v>
      </c>
      <c r="W53" s="7" t="str">
        <f t="shared" si="65"/>
        <v>A_AE_AF</v>
      </c>
      <c r="X53" t="str">
        <f t="shared" si="66"/>
        <v>((0;1;1.61803398874989),1.53884176858763,1.53884176858763)</v>
      </c>
      <c r="Y53" s="7" t="str">
        <f t="shared" si="67"/>
        <v>E_AE_EF</v>
      </c>
      <c r="Z53" t="str">
        <f t="shared" si="53"/>
        <v>((1;1.61803398874989;0),1.53884176858763,1.90211303259031)</v>
      </c>
      <c r="AA53" s="7" t="str">
        <f t="shared" si="68"/>
        <v>F_EF_AF</v>
      </c>
      <c r="AB53" t="str">
        <f t="shared" si="54"/>
        <v>((-1;1.61803398874989;0),1.90211303259031,1.53884176858763)</v>
      </c>
      <c r="AC53" t="str">
        <f t="shared" si="69"/>
        <v>AE_EF_AF</v>
      </c>
      <c r="AD53" t="str">
        <f t="shared" si="55"/>
        <v>(1.53884176858763,1.90211303259031,1.53884176858763)</v>
      </c>
      <c r="AH53">
        <f t="shared" si="70"/>
        <v>0</v>
      </c>
      <c r="AI53">
        <f t="shared" si="71"/>
        <v>0</v>
      </c>
      <c r="AM53" t="str">
        <f t="shared" si="72"/>
        <v>0,-58.282525588539</v>
      </c>
      <c r="AN53" t="str">
        <f t="shared" si="73"/>
        <v>31.717474411461,0</v>
      </c>
      <c r="AO53" t="str">
        <f t="shared" si="74"/>
        <v>-31.717474411461,0</v>
      </c>
      <c r="AP53" t="str">
        <f t="shared" si="75"/>
        <v>&lt;Placemark&gt;
&lt;name&gt;AEF&lt;/name&gt;
&lt;styleUrl&gt;#isotriangle&lt;/styleUrl&gt;
&lt;Polygon&gt;
&lt;tessellate&gt;1&lt;/tessellate&gt;
&lt;outerBoundaryIs&gt; &lt;LinearRing&gt; &lt;coordinates&gt;
0,-58.282525588539,0 31.717474411461,0,0 -31.717474411461,0,0 0,-58.282525588539,0 
&lt;/coordinates&gt; &lt;/LinearRing&gt; &lt;/outerBoundaryIs&gt; &lt;/Polygon&gt; &lt;/Placemark&gt;</v>
      </c>
    </row>
    <row r="54" spans="3:42" x14ac:dyDescent="0.2">
      <c r="C54" s="4" t="s">
        <v>55</v>
      </c>
      <c r="D54" t="str">
        <f t="shared" si="56"/>
        <v>A</v>
      </c>
      <c r="E54" t="str">
        <f t="shared" si="57"/>
        <v>F</v>
      </c>
      <c r="F54" t="str">
        <f t="shared" si="58"/>
        <v>K</v>
      </c>
      <c r="G54" t="str">
        <f t="shared" si="59"/>
        <v>AF</v>
      </c>
      <c r="H54" t="str">
        <f t="shared" si="60"/>
        <v>FK</v>
      </c>
      <c r="I54" t="str">
        <f t="shared" si="61"/>
        <v>AK</v>
      </c>
      <c r="J54" s="4" t="str">
        <f t="shared" si="62"/>
        <v>((0;1;1.61803398874989),(-1;1.61803398874989;0))</v>
      </c>
      <c r="K54" s="4" t="str">
        <f t="shared" si="63"/>
        <v>((-1;1.61803398874989;0),(-1.61803398874989;0;1))</v>
      </c>
      <c r="L54" s="4" t="str">
        <f t="shared" si="64"/>
        <v>((-1.61803398874989;0;1),(0;1;1.61803398874989))</v>
      </c>
      <c r="N54" t="str">
        <f t="shared" si="44"/>
        <v>((0;1;1.61803398874989),1.53884176858763)</v>
      </c>
      <c r="O54" t="str">
        <f t="shared" si="45"/>
        <v>((0;1;1.61803398874989),0.587785252292473)</v>
      </c>
      <c r="P54" t="str">
        <f t="shared" si="46"/>
        <v>((-1;1.61803398874989;0),1.53884176858763)</v>
      </c>
      <c r="Q54" t="str">
        <f t="shared" si="47"/>
        <v>((-1;1.61803398874989;0),0.951056516295153)</v>
      </c>
      <c r="R54" t="str">
        <f t="shared" si="48"/>
        <v>((-1.61803398874989;0;1),0.951056516295153)</v>
      </c>
      <c r="S54" t="str">
        <f t="shared" si="49"/>
        <v>((-1.61803398874989;0;1),0.587785252292473)</v>
      </c>
      <c r="T54" t="str">
        <f t="shared" si="50"/>
        <v>((-1;1.61803398874989;0),0.951056516295153)</v>
      </c>
      <c r="U54" t="str">
        <f t="shared" si="51"/>
        <v>((-1.61803398874989;0;1),0.587785252292473)</v>
      </c>
      <c r="V54" s="6" t="str">
        <f t="shared" si="52"/>
        <v>((-1;1.61803398874989;0),0.587785252292473)</v>
      </c>
      <c r="W54" s="7" t="str">
        <f t="shared" si="65"/>
        <v>A_AF_AK</v>
      </c>
      <c r="X54" t="str">
        <f t="shared" si="66"/>
        <v>((0;1;1.61803398874989),1.53884176858763,0.587785252292473)</v>
      </c>
      <c r="Y54" s="7" t="str">
        <f t="shared" si="67"/>
        <v>F_AF_FK</v>
      </c>
      <c r="Z54" t="str">
        <f t="shared" si="53"/>
        <v>((-1;1.61803398874989;0),1.53884176858763,0.951056516295153)</v>
      </c>
      <c r="AA54" s="7" t="str">
        <f t="shared" si="68"/>
        <v>K_FK_AK</v>
      </c>
      <c r="AB54" t="str">
        <f t="shared" si="54"/>
        <v>((-1.61803398874989;0;1),0.951056516295153,0.587785252292473)</v>
      </c>
      <c r="AC54" t="str">
        <f t="shared" si="69"/>
        <v>AF_FK_AK</v>
      </c>
      <c r="AD54" t="str">
        <f t="shared" si="55"/>
        <v>(1.53884176858763,0.951056516295153,0.587785252292473)</v>
      </c>
      <c r="AH54">
        <f t="shared" si="70"/>
        <v>0</v>
      </c>
      <c r="AI54">
        <f t="shared" si="71"/>
        <v>0</v>
      </c>
      <c r="AM54" t="str">
        <f t="shared" si="72"/>
        <v>0,-58.282525588539</v>
      </c>
      <c r="AN54" t="str">
        <f t="shared" si="73"/>
        <v>-31.717474411461,0</v>
      </c>
      <c r="AO54" t="str">
        <f t="shared" si="74"/>
        <v>-90,-31.717474411461</v>
      </c>
      <c r="AP54" t="str">
        <f t="shared" si="75"/>
        <v>&lt;Placemark&gt;
&lt;name&gt;AFK&lt;/name&gt;
&lt;styleUrl&gt;#isotriangle&lt;/styleUrl&gt;
&lt;Polygon&gt;
&lt;tessellate&gt;1&lt;/tessellate&gt;
&lt;outerBoundaryIs&gt; &lt;LinearRing&gt; &lt;coordinates&gt;
0,-58.282525588539,0 -31.717474411461,0,0 -90,-31.717474411461,0 0,-58.282525588539,0 
&lt;/coordinates&gt; &lt;/LinearRing&gt; &lt;/outerBoundaryIs&gt; &lt;/Polygon&gt; &lt;/Placemark&gt;</v>
      </c>
    </row>
    <row r="55" spans="3:42" x14ac:dyDescent="0.2">
      <c r="C55" s="4" t="s">
        <v>56</v>
      </c>
      <c r="D55" t="str">
        <f t="shared" si="56"/>
        <v>F</v>
      </c>
      <c r="E55" t="str">
        <f t="shared" si="57"/>
        <v>K</v>
      </c>
      <c r="F55" t="str">
        <f t="shared" si="58"/>
        <v>L</v>
      </c>
      <c r="G55" t="str">
        <f t="shared" si="59"/>
        <v>FK</v>
      </c>
      <c r="H55" t="str">
        <f t="shared" si="60"/>
        <v>KL</v>
      </c>
      <c r="I55" t="str">
        <f t="shared" si="61"/>
        <v>FL</v>
      </c>
      <c r="J55" s="4" t="str">
        <f t="shared" si="62"/>
        <v>((-1;1.61803398874989;0),(-1.61803398874989;0;1))</v>
      </c>
      <c r="K55" s="4" t="str">
        <f t="shared" si="63"/>
        <v>((-1.61803398874989;0;1),(-1.61803398874989;0;-1))</v>
      </c>
      <c r="L55" s="4" t="str">
        <f t="shared" si="64"/>
        <v>((-1.61803398874989;0;-1),(-1;1.61803398874989;0))</v>
      </c>
      <c r="N55" t="str">
        <f t="shared" si="44"/>
        <v>((-1;1.61803398874989;0),0.951056516295153)</v>
      </c>
      <c r="O55" t="str">
        <f t="shared" si="45"/>
        <v>((-1;1.61803398874989;0),0.951056516295154)</v>
      </c>
      <c r="P55" t="str">
        <f t="shared" si="46"/>
        <v>((-1.61803398874989;0;1),0.951056516295153)</v>
      </c>
      <c r="Q55" t="str">
        <f t="shared" si="47"/>
        <v>((-1.61803398874989;0;1),1.16518542146978E-16)</v>
      </c>
      <c r="R55" t="str">
        <f t="shared" si="48"/>
        <v>((-1.61803398874989;0;-1),1.16518542146978E-16)</v>
      </c>
      <c r="S55" t="str">
        <f t="shared" si="49"/>
        <v>((-1.61803398874989;0;-1),0.951056516295154)</v>
      </c>
      <c r="T55" t="str">
        <f t="shared" si="50"/>
        <v>((-1.61803398874989;0;1),1.16518542146978E-16)</v>
      </c>
      <c r="U55" t="str">
        <f t="shared" si="51"/>
        <v>((-1.61803398874989;0;-1),0.951056516295154)</v>
      </c>
      <c r="V55" s="6" t="str">
        <f t="shared" si="52"/>
        <v>((-1.61803398874989;0;1),0.951056516295154)</v>
      </c>
      <c r="W55" s="7" t="str">
        <f t="shared" si="65"/>
        <v>F_FK_FL</v>
      </c>
      <c r="X55" t="str">
        <f t="shared" si="66"/>
        <v>((-1;1.61803398874989;0),0.951056516295153,0.951056516295154)</v>
      </c>
      <c r="Y55" s="7" t="str">
        <f t="shared" si="67"/>
        <v>K_FK_KL</v>
      </c>
      <c r="Z55" t="str">
        <f t="shared" si="53"/>
        <v>((-1.61803398874989;0;1),0.951056516295153,1.16518542146978E-16)</v>
      </c>
      <c r="AA55" s="7" t="str">
        <f t="shared" si="68"/>
        <v>L_KL_FL</v>
      </c>
      <c r="AB55" t="str">
        <f t="shared" si="54"/>
        <v>((-1.61803398874989;0;-1),1.16518542146978E-16,0.951056516295154)</v>
      </c>
      <c r="AC55" t="str">
        <f t="shared" si="69"/>
        <v>FK_KL_FL</v>
      </c>
      <c r="AD55" t="str">
        <f t="shared" si="55"/>
        <v>(0.951056516295153,1.16518542146978E-16,0.951056516295154)</v>
      </c>
      <c r="AH55">
        <f t="shared" si="70"/>
        <v>0</v>
      </c>
      <c r="AI55">
        <f t="shared" si="71"/>
        <v>0</v>
      </c>
      <c r="AM55" t="str">
        <f t="shared" si="72"/>
        <v>-31.717474411461,0</v>
      </c>
      <c r="AN55" t="str">
        <f t="shared" si="73"/>
        <v>-90,-31.717474411461</v>
      </c>
      <c r="AO55" t="str">
        <f t="shared" si="74"/>
        <v>-90,31.717474411461</v>
      </c>
      <c r="AP55" t="str">
        <f t="shared" si="75"/>
        <v>&lt;Placemark&gt;
&lt;name&gt;FKL&lt;/name&gt;
&lt;styleUrl&gt;#isotriangle&lt;/styleUrl&gt;
&lt;Polygon&gt;
&lt;tessellate&gt;1&lt;/tessellate&gt;
&lt;outerBoundaryIs&gt; &lt;LinearRing&gt; &lt;coordinates&gt;
-31.717474411461,0,0 -90,-31.717474411461,0 -90,31.717474411461,0 -31.717474411461,0,0 
&lt;/coordinates&gt; &lt;/LinearRing&gt; &lt;/outerBoundaryIs&gt; &lt;/Polygon&gt; &lt;/Placemark&gt;</v>
      </c>
    </row>
    <row r="56" spans="3:42" x14ac:dyDescent="0.2">
      <c r="C56" s="4" t="s">
        <v>65</v>
      </c>
      <c r="D56" t="str">
        <f t="shared" si="56"/>
        <v>H</v>
      </c>
      <c r="E56" t="str">
        <f t="shared" si="57"/>
        <v>K</v>
      </c>
      <c r="F56" t="str">
        <f t="shared" si="58"/>
        <v>L</v>
      </c>
      <c r="G56" t="str">
        <f t="shared" si="59"/>
        <v>HK</v>
      </c>
      <c r="H56" t="str">
        <f t="shared" si="60"/>
        <v>KL</v>
      </c>
      <c r="I56" t="str">
        <f t="shared" si="61"/>
        <v>HL</v>
      </c>
      <c r="J56" s="4" t="str">
        <f t="shared" si="62"/>
        <v>((-1;-1.61803398874989;0),(-1.61803398874989;0;1))</v>
      </c>
      <c r="K56" s="4" t="str">
        <f t="shared" si="63"/>
        <v>((-1.61803398874989;0;1),(-1.61803398874989;0;-1))</v>
      </c>
      <c r="L56" s="4" t="str">
        <f t="shared" si="64"/>
        <v>((-1.61803398874989;0;-1),(-1;-1.61803398874989;0))</v>
      </c>
      <c r="N56" t="str">
        <f t="shared" si="44"/>
        <v>((-1;-1.61803398874989;0),-0.951056516295153)</v>
      </c>
      <c r="O56" t="str">
        <f t="shared" si="45"/>
        <v>((-1;-1.61803398874989;0),-0.951056516295153)</v>
      </c>
      <c r="P56" t="str">
        <f t="shared" si="46"/>
        <v>((-1.61803398874989;0;1),-0.951056516295153)</v>
      </c>
      <c r="Q56" t="str">
        <f t="shared" si="47"/>
        <v>((-1.61803398874989;0;1),1.16518542146978E-16)</v>
      </c>
      <c r="R56" t="str">
        <f t="shared" si="48"/>
        <v>((-1.61803398874989;0;-1),1.16518542146978E-16)</v>
      </c>
      <c r="S56" t="str">
        <f t="shared" si="49"/>
        <v>((-1.61803398874989;0;-1),-0.951056516295153)</v>
      </c>
      <c r="T56" t="str">
        <f t="shared" si="50"/>
        <v>((-1.61803398874989;0;1),1.16518542146978E-16)</v>
      </c>
      <c r="U56" t="str">
        <f t="shared" si="51"/>
        <v>((-1.61803398874989;0;-1),-0.951056516295153)</v>
      </c>
      <c r="V56" s="6" t="str">
        <f t="shared" si="52"/>
        <v>((-1.61803398874989;0;1),-0.951056516295153)</v>
      </c>
      <c r="W56" s="7" t="str">
        <f t="shared" si="65"/>
        <v>H_HK_HL</v>
      </c>
      <c r="X56" t="str">
        <f t="shared" si="66"/>
        <v>((-1;-1.61803398874989;0),-0.951056516295153,-0.951056516295153)</v>
      </c>
      <c r="Y56" s="7" t="str">
        <f t="shared" si="67"/>
        <v>K_HK_KL</v>
      </c>
      <c r="Z56" t="str">
        <f t="shared" si="53"/>
        <v>((-1.61803398874989;0;1),-0.951056516295153,1.16518542146978E-16)</v>
      </c>
      <c r="AA56" s="7" t="str">
        <f t="shared" si="68"/>
        <v>L_KL_HL</v>
      </c>
      <c r="AB56" t="str">
        <f t="shared" si="54"/>
        <v>((-1.61803398874989;0;-1),1.16518542146978E-16,-0.951056516295153)</v>
      </c>
      <c r="AC56" t="str">
        <f t="shared" si="69"/>
        <v>HK_KL_HL</v>
      </c>
      <c r="AD56" t="str">
        <f t="shared" si="55"/>
        <v>(-0.951056516295153,1.16518542146978E-16,-0.951056516295153)</v>
      </c>
      <c r="AH56">
        <f>VLOOKUP(D56,$B$2:$T$13,2)</f>
        <v>-1</v>
      </c>
      <c r="AI56">
        <f t="shared" si="71"/>
        <v>0</v>
      </c>
      <c r="AM56" t="str">
        <f t="shared" si="72"/>
        <v>-148.282525588539,0</v>
      </c>
      <c r="AN56" t="str">
        <f t="shared" si="73"/>
        <v>-90,-31.717474411461</v>
      </c>
      <c r="AO56" t="str">
        <f t="shared" si="74"/>
        <v>-90,31.717474411461</v>
      </c>
      <c r="AP56" t="str">
        <f t="shared" si="75"/>
        <v>&lt;Placemark&gt;
&lt;name&gt;HKL&lt;/name&gt;
&lt;styleUrl&gt;#isotriangle&lt;/styleUrl&gt;
&lt;Polygon&gt;
&lt;tessellate&gt;1&lt;/tessellate&gt;
&lt;outerBoundaryIs&gt; &lt;LinearRing&gt; &lt;coordinates&gt;
-148.282525588539,0,0 -90,-31.717474411461,0 -90,31.717474411461,0 -148.282525588539,0,0 
&lt;/coordinates&gt; &lt;/LinearRing&gt; &lt;/outerBoundaryIs&gt; &lt;/Polygon&gt; &lt;/Placemark&gt;</v>
      </c>
    </row>
    <row r="57" spans="3:42" x14ac:dyDescent="0.2">
      <c r="C57" s="4" t="s">
        <v>57</v>
      </c>
      <c r="D57" t="str">
        <f t="shared" si="56"/>
        <v>D</v>
      </c>
      <c r="E57" t="str">
        <f t="shared" si="57"/>
        <v>H</v>
      </c>
      <c r="F57" t="str">
        <f t="shared" si="58"/>
        <v>L</v>
      </c>
      <c r="G57" t="str">
        <f t="shared" si="59"/>
        <v>DH</v>
      </c>
      <c r="H57" t="str">
        <f t="shared" si="60"/>
        <v>HL</v>
      </c>
      <c r="I57" t="str">
        <f t="shared" si="61"/>
        <v>DL</v>
      </c>
      <c r="J57" s="4" t="str">
        <f t="shared" si="62"/>
        <v>((0;-1;-1.61803398874989),(-1;-1.61803398874989;0))</v>
      </c>
      <c r="K57" s="4" t="str">
        <f t="shared" si="63"/>
        <v>((-1;-1.61803398874989;0),(-1.61803398874989;0;-1))</v>
      </c>
      <c r="L57" s="4" t="str">
        <f t="shared" si="64"/>
        <v>((-1.61803398874989;0;-1),(0;-1;-1.61803398874989))</v>
      </c>
      <c r="N57" t="str">
        <f t="shared" si="44"/>
        <v>((0;-1;-1.61803398874989),-1.53884176858763)</v>
      </c>
      <c r="O57" t="str">
        <f t="shared" si="45"/>
        <v>((0;-1;-1.61803398874989),-0.587785252292473)</v>
      </c>
      <c r="P57" t="str">
        <f t="shared" si="46"/>
        <v>((-1;-1.61803398874989;0),-1.53884176858763)</v>
      </c>
      <c r="Q57" t="str">
        <f t="shared" si="47"/>
        <v>((-1;-1.61803398874989;0),-0.951056516295153)</v>
      </c>
      <c r="R57" t="str">
        <f t="shared" si="48"/>
        <v>((-1.61803398874989;0;-1),-0.951056516295153)</v>
      </c>
      <c r="S57" t="str">
        <f t="shared" si="49"/>
        <v>((-1.61803398874989;0;-1),-0.587785252292473)</v>
      </c>
      <c r="T57" t="str">
        <f t="shared" si="50"/>
        <v>((-1;-1.61803398874989;0),-0.951056516295153)</v>
      </c>
      <c r="U57" t="str">
        <f t="shared" si="51"/>
        <v>((-1.61803398874989;0;-1),-0.587785252292473)</v>
      </c>
      <c r="V57" s="6" t="str">
        <f t="shared" si="52"/>
        <v>((-1;-1.61803398874989;0),-0.587785252292473)</v>
      </c>
      <c r="W57" s="7" t="str">
        <f t="shared" si="65"/>
        <v>D_DH_DL</v>
      </c>
      <c r="X57" t="str">
        <f t="shared" si="66"/>
        <v>((0;-1;-1.61803398874989),-1.53884176858763,-0.587785252292473)</v>
      </c>
      <c r="Y57" s="7" t="str">
        <f t="shared" si="67"/>
        <v>H_DH_HL</v>
      </c>
      <c r="Z57" t="str">
        <f t="shared" si="53"/>
        <v>((-1;-1.61803398874989;0),-1.53884176858763,-0.951056516295153)</v>
      </c>
      <c r="AA57" s="7" t="str">
        <f t="shared" si="68"/>
        <v>L_HL_DL</v>
      </c>
      <c r="AB57" t="str">
        <f t="shared" si="54"/>
        <v>((-1.61803398874989;0;-1),-0.951056516295153,-0.587785252292473)</v>
      </c>
      <c r="AC57" t="str">
        <f t="shared" si="69"/>
        <v>DH_HL_DL</v>
      </c>
      <c r="AD57" t="str">
        <f t="shared" si="55"/>
        <v>(-1.53884176858763,-0.951056516295153,-0.587785252292473)</v>
      </c>
      <c r="AH57">
        <f t="shared" ref="AH57:AH69" si="76">VLOOKUP(D57,$B$2:$T$13,2)</f>
        <v>0</v>
      </c>
      <c r="AI57">
        <f t="shared" si="71"/>
        <v>0</v>
      </c>
      <c r="AM57" t="str">
        <f t="shared" si="72"/>
        <v>180,58.282525588539</v>
      </c>
      <c r="AN57" t="str">
        <f t="shared" si="73"/>
        <v>-148.282525588539,0</v>
      </c>
      <c r="AO57" t="str">
        <f t="shared" si="74"/>
        <v>-90,31.717474411461</v>
      </c>
      <c r="AP57" t="str">
        <f t="shared" si="75"/>
        <v>&lt;Placemark&gt;
&lt;name&gt;DHL&lt;/name&gt;
&lt;styleUrl&gt;#isotriangle&lt;/styleUrl&gt;
&lt;Polygon&gt;
&lt;tessellate&gt;1&lt;/tessellate&gt;
&lt;outerBoundaryIs&gt; &lt;LinearRing&gt; &lt;coordinates&gt;
180,58.282525588539,0 -148.282525588539,0,0 -90,31.717474411461,0 180,58.282525588539,0 
&lt;/coordinates&gt; &lt;/LinearRing&gt; &lt;/outerBoundaryIs&gt; &lt;/Polygon&gt; &lt;/Placemark&gt;</v>
      </c>
    </row>
    <row r="58" spans="3:42" x14ac:dyDescent="0.2">
      <c r="C58" s="4" t="s">
        <v>58</v>
      </c>
      <c r="D58" t="str">
        <f t="shared" si="56"/>
        <v>D</v>
      </c>
      <c r="E58" t="str">
        <f t="shared" si="57"/>
        <v>G</v>
      </c>
      <c r="F58" t="str">
        <f t="shared" si="58"/>
        <v>H</v>
      </c>
      <c r="G58" t="str">
        <f t="shared" si="59"/>
        <v>DG</v>
      </c>
      <c r="H58" t="str">
        <f t="shared" si="60"/>
        <v>GH</v>
      </c>
      <c r="I58" t="str">
        <f t="shared" si="61"/>
        <v>DH</v>
      </c>
      <c r="J58" s="4" t="str">
        <f t="shared" si="62"/>
        <v>((0;-1;-1.61803398874989),(1;-1.61803398874989;0))</v>
      </c>
      <c r="K58" s="4" t="str">
        <f t="shared" si="63"/>
        <v>((1;-1.61803398874989;0),(-1;-1.61803398874989;0))</v>
      </c>
      <c r="L58" s="4" t="str">
        <f t="shared" si="64"/>
        <v>((-1;-1.61803398874989;0),(0;-1;-1.61803398874989))</v>
      </c>
      <c r="N58" t="str">
        <f t="shared" si="44"/>
        <v>((0;-1;-1.61803398874989),-1.53884176858763)</v>
      </c>
      <c r="O58" t="str">
        <f t="shared" si="45"/>
        <v>((0;-1;-1.61803398874989),-1.53884176858763)</v>
      </c>
      <c r="P58" t="str">
        <f t="shared" si="46"/>
        <v>((1;-1.61803398874989;0),-1.53884176858763)</v>
      </c>
      <c r="Q58" t="str">
        <f t="shared" si="47"/>
        <v>((1;-1.61803398874989;0),-1.90211303259031)</v>
      </c>
      <c r="R58" t="str">
        <f t="shared" si="48"/>
        <v>((-1;-1.61803398874989;0),-1.90211303259031)</v>
      </c>
      <c r="S58" t="str">
        <f t="shared" si="49"/>
        <v>((-1;-1.61803398874989;0),-1.53884176858763)</v>
      </c>
      <c r="T58" t="str">
        <f t="shared" si="50"/>
        <v>((1;-1.61803398874989;0),-1.90211303259031)</v>
      </c>
      <c r="U58" t="str">
        <f t="shared" si="51"/>
        <v>((-1;-1.61803398874989;0),-1.53884176858763)</v>
      </c>
      <c r="V58" s="6" t="str">
        <f t="shared" si="52"/>
        <v>((1;-1.61803398874989;0),-1.53884176858763)</v>
      </c>
      <c r="W58" s="7" t="str">
        <f t="shared" si="65"/>
        <v>D_DG_DH</v>
      </c>
      <c r="X58" t="str">
        <f t="shared" si="66"/>
        <v>((0;-1;-1.61803398874989),-1.53884176858763,-1.53884176858763)</v>
      </c>
      <c r="Y58" s="7" t="str">
        <f t="shared" si="67"/>
        <v>G_DG_GH</v>
      </c>
      <c r="Z58" t="str">
        <f t="shared" si="53"/>
        <v>((1;-1.61803398874989;0),-1.53884176858763,-1.90211303259031)</v>
      </c>
      <c r="AA58" s="7" t="str">
        <f t="shared" si="68"/>
        <v>H_GH_DH</v>
      </c>
      <c r="AB58" t="str">
        <f t="shared" si="54"/>
        <v>((-1;-1.61803398874989;0),-1.90211303259031,-1.53884176858763)</v>
      </c>
      <c r="AC58" t="str">
        <f t="shared" si="69"/>
        <v>DG_GH_DH</v>
      </c>
      <c r="AD58" t="str">
        <f t="shared" si="55"/>
        <v>(-1.53884176858763,-1.90211303259031,-1.53884176858763)</v>
      </c>
      <c r="AH58">
        <f t="shared" si="76"/>
        <v>0</v>
      </c>
      <c r="AI58">
        <f t="shared" si="71"/>
        <v>0</v>
      </c>
      <c r="AM58" t="str">
        <f t="shared" si="72"/>
        <v>180,58.282525588539</v>
      </c>
      <c r="AN58" t="str">
        <f t="shared" si="73"/>
        <v>148.282525588539,0</v>
      </c>
      <c r="AO58" t="str">
        <f t="shared" si="74"/>
        <v>-148.282525588539,0</v>
      </c>
      <c r="AP58" t="str">
        <f t="shared" si="75"/>
        <v>&lt;Placemark&gt;
&lt;name&gt;DGH&lt;/name&gt;
&lt;styleUrl&gt;#isotriangle&lt;/styleUrl&gt;
&lt;Polygon&gt;
&lt;tessellate&gt;1&lt;/tessellate&gt;
&lt;outerBoundaryIs&gt; &lt;LinearRing&gt; &lt;coordinates&gt;
180,58.282525588539,0 148.282525588539,0,0 -148.282525588539,0,0 180,58.282525588539,0 
&lt;/coordinates&gt; &lt;/LinearRing&gt; &lt;/outerBoundaryIs&gt; &lt;/Polygon&gt; &lt;/Placemark&gt;</v>
      </c>
    </row>
    <row r="59" spans="3:42" x14ac:dyDescent="0.2">
      <c r="C59" s="4" t="s">
        <v>59</v>
      </c>
      <c r="D59" t="str">
        <f t="shared" si="56"/>
        <v>D</v>
      </c>
      <c r="E59" t="str">
        <f t="shared" si="57"/>
        <v>G</v>
      </c>
      <c r="F59" t="str">
        <f t="shared" si="58"/>
        <v>J</v>
      </c>
      <c r="G59" t="str">
        <f t="shared" si="59"/>
        <v>DG</v>
      </c>
      <c r="H59" t="str">
        <f t="shared" si="60"/>
        <v>GJ</v>
      </c>
      <c r="I59" t="str">
        <f t="shared" si="61"/>
        <v>DJ</v>
      </c>
      <c r="J59" s="4" t="str">
        <f t="shared" si="62"/>
        <v>((0;-1;-1.61803398874989),(1;-1.61803398874989;0))</v>
      </c>
      <c r="K59" s="4" t="str">
        <f t="shared" si="63"/>
        <v>((1;-1.61803398874989;0),(1.61803398874989;0;-1))</v>
      </c>
      <c r="L59" s="4" t="str">
        <f t="shared" si="64"/>
        <v>((1.61803398874989;0;-1),(0;-1;-1.61803398874989))</v>
      </c>
      <c r="N59" t="str">
        <f t="shared" si="44"/>
        <v>((0;-1;-1.61803398874989),-1.53884176858763)</v>
      </c>
      <c r="O59" t="str">
        <f t="shared" si="45"/>
        <v>((0;-1;-1.61803398874989),-0.587785252292473)</v>
      </c>
      <c r="P59" t="str">
        <f t="shared" si="46"/>
        <v>((1;-1.61803398874989;0),-1.53884176858763)</v>
      </c>
      <c r="Q59" t="str">
        <f t="shared" si="47"/>
        <v>((1;-1.61803398874989;0),-0.951056516295153)</v>
      </c>
      <c r="R59" t="str">
        <f t="shared" si="48"/>
        <v>((1.61803398874989;0;-1),-0.951056516295153)</v>
      </c>
      <c r="S59" t="str">
        <f t="shared" si="49"/>
        <v>((1.61803398874989;0;-1),-0.587785252292473)</v>
      </c>
      <c r="T59" t="str">
        <f t="shared" si="50"/>
        <v>((1;-1.61803398874989;0),-0.951056516295153)</v>
      </c>
      <c r="U59" t="str">
        <f t="shared" si="51"/>
        <v>((1.61803398874989;0;-1),-0.587785252292473)</v>
      </c>
      <c r="V59" s="6" t="str">
        <f t="shared" si="52"/>
        <v>((1;-1.61803398874989;0),-0.587785252292473)</v>
      </c>
      <c r="W59" s="7" t="str">
        <f t="shared" si="65"/>
        <v>D_DG_DJ</v>
      </c>
      <c r="X59" t="str">
        <f t="shared" si="66"/>
        <v>((0;-1;-1.61803398874989),-1.53884176858763,-0.587785252292473)</v>
      </c>
      <c r="Y59" s="7" t="str">
        <f t="shared" si="67"/>
        <v>G_DG_GJ</v>
      </c>
      <c r="Z59" t="str">
        <f t="shared" si="53"/>
        <v>((1;-1.61803398874989;0),-1.53884176858763,-0.951056516295153)</v>
      </c>
      <c r="AA59" s="7" t="str">
        <f t="shared" si="68"/>
        <v>J_GJ_DJ</v>
      </c>
      <c r="AB59" t="str">
        <f t="shared" si="54"/>
        <v>((1.61803398874989;0;-1),-0.951056516295153,-0.587785252292473)</v>
      </c>
      <c r="AC59" t="str">
        <f t="shared" si="69"/>
        <v>DG_GJ_DJ</v>
      </c>
      <c r="AD59" t="str">
        <f t="shared" si="55"/>
        <v>(-1.53884176858763,-0.951056516295153,-0.587785252292473)</v>
      </c>
      <c r="AH59">
        <f t="shared" si="76"/>
        <v>0</v>
      </c>
      <c r="AI59">
        <f t="shared" si="71"/>
        <v>0</v>
      </c>
      <c r="AM59" t="str">
        <f t="shared" si="72"/>
        <v>180,58.282525588539</v>
      </c>
      <c r="AN59" t="str">
        <f t="shared" si="73"/>
        <v>148.282525588539,0</v>
      </c>
      <c r="AO59" t="str">
        <f t="shared" si="74"/>
        <v>90,31.717474411461</v>
      </c>
      <c r="AP59" t="str">
        <f t="shared" si="75"/>
        <v>&lt;Placemark&gt;
&lt;name&gt;DGJ&lt;/name&gt;
&lt;styleUrl&gt;#isotriangle&lt;/styleUrl&gt;
&lt;Polygon&gt;
&lt;tessellate&gt;1&lt;/tessellate&gt;
&lt;outerBoundaryIs&gt; &lt;LinearRing&gt; &lt;coordinates&gt;
180,58.282525588539,0 148.282525588539,0,0 90,31.717474411461,0 180,58.282525588539,0 
&lt;/coordinates&gt; &lt;/LinearRing&gt; &lt;/outerBoundaryIs&gt; &lt;/Polygon&gt; &lt;/Placemark&gt;</v>
      </c>
    </row>
    <row r="60" spans="3:42" x14ac:dyDescent="0.2">
      <c r="C60" s="4" t="s">
        <v>66</v>
      </c>
      <c r="D60" t="str">
        <f t="shared" si="56"/>
        <v>G</v>
      </c>
      <c r="E60" t="str">
        <f t="shared" si="57"/>
        <v>I</v>
      </c>
      <c r="F60" t="str">
        <f t="shared" si="58"/>
        <v>J</v>
      </c>
      <c r="G60" t="str">
        <f t="shared" si="59"/>
        <v>GI</v>
      </c>
      <c r="H60" t="str">
        <f t="shared" si="60"/>
        <v>IJ</v>
      </c>
      <c r="I60" t="str">
        <f t="shared" si="61"/>
        <v>GJ</v>
      </c>
      <c r="J60" s="4" t="str">
        <f t="shared" si="62"/>
        <v>((1;-1.61803398874989;0),(1.61803398874989;0;1))</v>
      </c>
      <c r="K60" s="4" t="str">
        <f t="shared" si="63"/>
        <v>((1.61803398874989;0;1),(1.61803398874989;0;-1))</v>
      </c>
      <c r="L60" s="4" t="str">
        <f t="shared" si="64"/>
        <v>((1.61803398874989;0;-1),(1;-1.61803398874989;0))</v>
      </c>
      <c r="N60" t="str">
        <f t="shared" si="44"/>
        <v>((1;-1.61803398874989;0),-0.951056516295153)</v>
      </c>
      <c r="O60" t="str">
        <f t="shared" si="45"/>
        <v>((1;-1.61803398874989;0),-0.951056516295153)</v>
      </c>
      <c r="P60" t="str">
        <f t="shared" si="46"/>
        <v>((1.61803398874989;0;1),-0.951056516295153)</v>
      </c>
      <c r="Q60" t="str">
        <f t="shared" si="47"/>
        <v>((1.61803398874989;0;1),1.16518542146978E-16)</v>
      </c>
      <c r="R60" t="str">
        <f t="shared" si="48"/>
        <v>((1.61803398874989;0;-1),1.16518542146978E-16)</v>
      </c>
      <c r="S60" t="str">
        <f t="shared" si="49"/>
        <v>((1.61803398874989;0;-1),-0.951056516295153)</v>
      </c>
      <c r="T60" t="str">
        <f t="shared" si="50"/>
        <v>((1.61803398874989;0;1),1.16518542146978E-16)</v>
      </c>
      <c r="U60" t="str">
        <f t="shared" si="51"/>
        <v>((1.61803398874989;0;-1),-0.951056516295153)</v>
      </c>
      <c r="V60" s="6" t="str">
        <f t="shared" si="52"/>
        <v>((1.61803398874989;0;1),-0.951056516295153)</v>
      </c>
      <c r="W60" s="7" t="str">
        <f t="shared" si="65"/>
        <v>G_GI_GJ</v>
      </c>
      <c r="X60" t="str">
        <f t="shared" si="66"/>
        <v>((1;-1.61803398874989;0),-0.951056516295153,-0.951056516295153)</v>
      </c>
      <c r="Y60" s="7" t="str">
        <f t="shared" si="67"/>
        <v>I_GI_IJ</v>
      </c>
      <c r="Z60" t="str">
        <f t="shared" si="53"/>
        <v>((1.61803398874989;0;1),-0.951056516295153,1.16518542146978E-16)</v>
      </c>
      <c r="AA60" s="7" t="str">
        <f t="shared" si="68"/>
        <v>J_IJ_GJ</v>
      </c>
      <c r="AB60" t="str">
        <f t="shared" si="54"/>
        <v>((1.61803398874989;0;-1),1.16518542146978E-16,-0.951056516295153)</v>
      </c>
      <c r="AC60" t="str">
        <f t="shared" si="69"/>
        <v>GI_IJ_GJ</v>
      </c>
      <c r="AD60" t="str">
        <f t="shared" si="55"/>
        <v>(-0.951056516295153,1.16518542146978E-16,-0.951056516295153)</v>
      </c>
      <c r="AH60">
        <f t="shared" si="76"/>
        <v>1</v>
      </c>
      <c r="AI60">
        <f t="shared" si="71"/>
        <v>0</v>
      </c>
      <c r="AM60" t="str">
        <f t="shared" si="72"/>
        <v>148.282525588539,0</v>
      </c>
      <c r="AN60" t="str">
        <f t="shared" si="73"/>
        <v>90,-31.717474411461</v>
      </c>
      <c r="AO60" t="str">
        <f t="shared" si="74"/>
        <v>90,31.717474411461</v>
      </c>
      <c r="AP60" t="str">
        <f t="shared" si="75"/>
        <v>&lt;Placemark&gt;
&lt;name&gt;GIJ&lt;/name&gt;
&lt;styleUrl&gt;#isotriangle&lt;/styleUrl&gt;
&lt;Polygon&gt;
&lt;tessellate&gt;1&lt;/tessellate&gt;
&lt;outerBoundaryIs&gt; &lt;LinearRing&gt; &lt;coordinates&gt;
148.282525588539,0,0 90,-31.717474411461,0 90,31.717474411461,0 148.282525588539,0,0 
&lt;/coordinates&gt; &lt;/LinearRing&gt; &lt;/outerBoundaryIs&gt; &lt;/Polygon&gt; &lt;/Placemark&gt;</v>
      </c>
    </row>
    <row r="61" spans="3:42" x14ac:dyDescent="0.2">
      <c r="C61" s="4" t="s">
        <v>67</v>
      </c>
      <c r="D61" t="str">
        <f t="shared" si="56"/>
        <v>E</v>
      </c>
      <c r="E61" t="str">
        <f t="shared" si="57"/>
        <v>I</v>
      </c>
      <c r="F61" t="str">
        <f t="shared" si="58"/>
        <v>J</v>
      </c>
      <c r="G61" t="str">
        <f t="shared" si="59"/>
        <v>EI</v>
      </c>
      <c r="H61" t="str">
        <f t="shared" si="60"/>
        <v>IJ</v>
      </c>
      <c r="I61" t="str">
        <f t="shared" si="61"/>
        <v>EJ</v>
      </c>
      <c r="J61" s="4" t="str">
        <f t="shared" si="62"/>
        <v>((1;1.61803398874989;0),(1.61803398874989;0;1))</v>
      </c>
      <c r="K61" s="4" t="str">
        <f t="shared" si="63"/>
        <v>((1.61803398874989;0;1),(1.61803398874989;0;-1))</v>
      </c>
      <c r="L61" s="4" t="str">
        <f t="shared" si="64"/>
        <v>((1.61803398874989;0;-1),(1;1.61803398874989;0))</v>
      </c>
      <c r="N61" t="str">
        <f t="shared" si="44"/>
        <v>((1;1.61803398874989;0),0.951056516295153)</v>
      </c>
      <c r="O61" t="str">
        <f t="shared" si="45"/>
        <v>((1;1.61803398874989;0),0.951056516295154)</v>
      </c>
      <c r="P61" t="str">
        <f t="shared" si="46"/>
        <v>((1.61803398874989;0;1),0.951056516295153)</v>
      </c>
      <c r="Q61" t="str">
        <f t="shared" si="47"/>
        <v>((1.61803398874989;0;1),1.16518542146978E-16)</v>
      </c>
      <c r="R61" t="str">
        <f t="shared" si="48"/>
        <v>((1.61803398874989;0;-1),1.16518542146978E-16)</v>
      </c>
      <c r="S61" t="str">
        <f t="shared" si="49"/>
        <v>((1.61803398874989;0;-1),0.951056516295154)</v>
      </c>
      <c r="T61" t="str">
        <f t="shared" si="50"/>
        <v>((1.61803398874989;0;1),1.16518542146978E-16)</v>
      </c>
      <c r="U61" t="str">
        <f t="shared" si="51"/>
        <v>((1.61803398874989;0;-1),0.951056516295154)</v>
      </c>
      <c r="V61" s="6" t="str">
        <f t="shared" si="52"/>
        <v>((1.61803398874989;0;1),0.951056516295154)</v>
      </c>
      <c r="W61" s="7" t="str">
        <f t="shared" si="65"/>
        <v>E_EI_EJ</v>
      </c>
      <c r="X61" t="str">
        <f t="shared" si="66"/>
        <v>((1;1.61803398874989;0),0.951056516295153,0.951056516295154)</v>
      </c>
      <c r="Y61" s="7" t="str">
        <f t="shared" si="67"/>
        <v>I_EI_IJ</v>
      </c>
      <c r="Z61" t="str">
        <f t="shared" si="53"/>
        <v>((1.61803398874989;0;1),0.951056516295153,1.16518542146978E-16)</v>
      </c>
      <c r="AA61" s="7" t="str">
        <f t="shared" si="68"/>
        <v>J_IJ_EJ</v>
      </c>
      <c r="AB61" t="str">
        <f t="shared" si="54"/>
        <v>((1.61803398874989;0;-1),1.16518542146978E-16,0.951056516295154)</v>
      </c>
      <c r="AC61" t="str">
        <f t="shared" si="69"/>
        <v>EI_IJ_EJ</v>
      </c>
      <c r="AD61" t="str">
        <f t="shared" si="55"/>
        <v>(0.951056516295153,1.16518542146978E-16,0.951056516295154)</v>
      </c>
      <c r="AH61">
        <f t="shared" si="76"/>
        <v>1</v>
      </c>
      <c r="AI61">
        <f t="shared" si="71"/>
        <v>0</v>
      </c>
      <c r="AM61" t="str">
        <f t="shared" si="72"/>
        <v>31.717474411461,0</v>
      </c>
      <c r="AN61" t="str">
        <f t="shared" si="73"/>
        <v>90,-31.717474411461</v>
      </c>
      <c r="AO61" t="str">
        <f t="shared" si="74"/>
        <v>90,31.717474411461</v>
      </c>
      <c r="AP61" t="str">
        <f t="shared" si="75"/>
        <v>&lt;Placemark&gt;
&lt;name&gt;EIJ&lt;/name&gt;
&lt;styleUrl&gt;#isotriangle&lt;/styleUrl&gt;
&lt;Polygon&gt;
&lt;tessellate&gt;1&lt;/tessellate&gt;
&lt;outerBoundaryIs&gt; &lt;LinearRing&gt; &lt;coordinates&gt;
31.717474411461,0,0 90,-31.717474411461,0 90,31.717474411461,0 31.717474411461,0,0 
&lt;/coordinates&gt; &lt;/LinearRing&gt; &lt;/outerBoundaryIs&gt; &lt;/Polygon&gt; &lt;/Placemark&gt;</v>
      </c>
    </row>
    <row r="62" spans="3:42" x14ac:dyDescent="0.2">
      <c r="C62" s="4" t="s">
        <v>60</v>
      </c>
      <c r="D62" t="str">
        <f t="shared" si="56"/>
        <v>C</v>
      </c>
      <c r="E62" t="str">
        <f t="shared" si="57"/>
        <v>E</v>
      </c>
      <c r="F62" t="str">
        <f t="shared" si="58"/>
        <v>J</v>
      </c>
      <c r="G62" t="str">
        <f t="shared" si="59"/>
        <v>CE</v>
      </c>
      <c r="H62" t="str">
        <f t="shared" si="60"/>
        <v>EJ</v>
      </c>
      <c r="I62" t="str">
        <f t="shared" si="61"/>
        <v>CJ</v>
      </c>
      <c r="J62" s="4" t="str">
        <f t="shared" si="62"/>
        <v>((0;1;-1.61803398874989),(1;1.61803398874989;0))</v>
      </c>
      <c r="K62" s="4" t="str">
        <f t="shared" si="63"/>
        <v>((1;1.61803398874989;0),(1.61803398874989;0;-1))</v>
      </c>
      <c r="L62" s="4" t="str">
        <f t="shared" si="64"/>
        <v>((1.61803398874989;0;-1),(0;1;-1.61803398874989))</v>
      </c>
      <c r="N62" t="str">
        <f t="shared" si="44"/>
        <v>((0;1;-1.61803398874989),1.53884176858763)</v>
      </c>
      <c r="O62" t="str">
        <f t="shared" si="45"/>
        <v>((0;1;-1.61803398874989),0.587785252292473)</v>
      </c>
      <c r="P62" t="str">
        <f t="shared" si="46"/>
        <v>((1;1.61803398874989;0),1.53884176858763)</v>
      </c>
      <c r="Q62" t="str">
        <f t="shared" si="47"/>
        <v>((1;1.61803398874989;0),0.951056516295154)</v>
      </c>
      <c r="R62" t="str">
        <f t="shared" si="48"/>
        <v>((1.61803398874989;0;-1),0.951056516295154)</v>
      </c>
      <c r="S62" t="str">
        <f t="shared" si="49"/>
        <v>((1.61803398874989;0;-1),0.587785252292473)</v>
      </c>
      <c r="T62" t="str">
        <f t="shared" si="50"/>
        <v>((1;1.61803398874989;0),0.951056516295154)</v>
      </c>
      <c r="U62" t="str">
        <f t="shared" si="51"/>
        <v>((1.61803398874989;0;-1),0.587785252292473)</v>
      </c>
      <c r="V62" s="6" t="str">
        <f t="shared" si="52"/>
        <v>((1;1.61803398874989;0),0.587785252292473)</v>
      </c>
      <c r="W62" s="7" t="str">
        <f t="shared" si="65"/>
        <v>C_CE_CJ</v>
      </c>
      <c r="X62" t="str">
        <f t="shared" si="66"/>
        <v>((0;1;-1.61803398874989),1.53884176858763,0.587785252292473)</v>
      </c>
      <c r="Y62" s="7" t="str">
        <f t="shared" si="67"/>
        <v>E_CE_EJ</v>
      </c>
      <c r="Z62" t="str">
        <f t="shared" si="53"/>
        <v>((1;1.61803398874989;0),1.53884176858763,0.951056516295154)</v>
      </c>
      <c r="AA62" s="7" t="str">
        <f t="shared" si="68"/>
        <v>J_EJ_CJ</v>
      </c>
      <c r="AB62" t="str">
        <f t="shared" si="54"/>
        <v>((1.61803398874989;0;-1),0.951056516295154,0.587785252292473)</v>
      </c>
      <c r="AC62" t="str">
        <f t="shared" si="69"/>
        <v>CE_EJ_CJ</v>
      </c>
      <c r="AD62" t="str">
        <f t="shared" si="55"/>
        <v>(1.53884176858763,0.951056516295154,0.587785252292473)</v>
      </c>
      <c r="AH62">
        <f t="shared" si="76"/>
        <v>0</v>
      </c>
      <c r="AI62">
        <f t="shared" si="71"/>
        <v>0</v>
      </c>
      <c r="AM62" t="str">
        <f t="shared" si="72"/>
        <v>0,58.282525588539</v>
      </c>
      <c r="AN62" t="str">
        <f t="shared" si="73"/>
        <v>31.717474411461,0</v>
      </c>
      <c r="AO62" t="str">
        <f t="shared" si="74"/>
        <v>90,31.717474411461</v>
      </c>
      <c r="AP62" t="str">
        <f t="shared" si="75"/>
        <v>&lt;Placemark&gt;
&lt;name&gt;CEJ&lt;/name&gt;
&lt;styleUrl&gt;#isotriangle&lt;/styleUrl&gt;
&lt;Polygon&gt;
&lt;tessellate&gt;1&lt;/tessellate&gt;
&lt;outerBoundaryIs&gt; &lt;LinearRing&gt; &lt;coordinates&gt;
0,58.282525588539,0 31.717474411461,0,0 90,31.717474411461,0 0,58.282525588539,0 
&lt;/coordinates&gt; &lt;/LinearRing&gt; &lt;/outerBoundaryIs&gt; &lt;/Polygon&gt; &lt;/Placemark&gt;</v>
      </c>
    </row>
    <row r="63" spans="3:42" x14ac:dyDescent="0.2">
      <c r="C63" s="4" t="s">
        <v>61</v>
      </c>
      <c r="D63" t="str">
        <f t="shared" si="56"/>
        <v>C</v>
      </c>
      <c r="E63" t="str">
        <f t="shared" si="57"/>
        <v>E</v>
      </c>
      <c r="F63" t="str">
        <f t="shared" si="58"/>
        <v>F</v>
      </c>
      <c r="G63" t="str">
        <f t="shared" si="59"/>
        <v>CE</v>
      </c>
      <c r="H63" t="str">
        <f t="shared" si="60"/>
        <v>EF</v>
      </c>
      <c r="I63" t="str">
        <f t="shared" si="61"/>
        <v>CF</v>
      </c>
      <c r="J63" s="4" t="str">
        <f t="shared" si="62"/>
        <v>((0;1;-1.61803398874989),(1;1.61803398874989;0))</v>
      </c>
      <c r="K63" s="4" t="str">
        <f t="shared" si="63"/>
        <v>((1;1.61803398874989;0),(-1;1.61803398874989;0))</v>
      </c>
      <c r="L63" s="4" t="str">
        <f t="shared" si="64"/>
        <v>((-1;1.61803398874989;0),(0;1;-1.61803398874989))</v>
      </c>
      <c r="N63" t="str">
        <f t="shared" si="44"/>
        <v>((0;1;-1.61803398874989),1.53884176858763)</v>
      </c>
      <c r="O63" t="str">
        <f t="shared" si="45"/>
        <v>((0;1;-1.61803398874989),1.53884176858763)</v>
      </c>
      <c r="P63" t="str">
        <f t="shared" si="46"/>
        <v>((1;1.61803398874989;0),1.53884176858763)</v>
      </c>
      <c r="Q63" t="str">
        <f t="shared" si="47"/>
        <v>((1;1.61803398874989;0),1.90211303259031)</v>
      </c>
      <c r="R63" t="str">
        <f t="shared" si="48"/>
        <v>((-1;1.61803398874989;0),1.90211303259031)</v>
      </c>
      <c r="S63" t="str">
        <f t="shared" si="49"/>
        <v>((-1;1.61803398874989;0),1.53884176858763)</v>
      </c>
      <c r="T63" t="str">
        <f t="shared" si="50"/>
        <v>((1;1.61803398874989;0),1.90211303259031)</v>
      </c>
      <c r="U63" t="str">
        <f t="shared" si="51"/>
        <v>((-1;1.61803398874989;0),1.53884176858763)</v>
      </c>
      <c r="V63" s="6" t="str">
        <f t="shared" si="52"/>
        <v>((1;1.61803398874989;0),1.53884176858763)</v>
      </c>
      <c r="W63" s="7" t="str">
        <f t="shared" si="65"/>
        <v>C_CE_CF</v>
      </c>
      <c r="X63" t="str">
        <f t="shared" si="66"/>
        <v>((0;1;-1.61803398874989),1.53884176858763,1.53884176858763)</v>
      </c>
      <c r="Y63" s="7" t="str">
        <f t="shared" si="67"/>
        <v>E_CE_EF</v>
      </c>
      <c r="Z63" t="str">
        <f t="shared" si="53"/>
        <v>((1;1.61803398874989;0),1.53884176858763,1.90211303259031)</v>
      </c>
      <c r="AA63" s="7" t="str">
        <f t="shared" si="68"/>
        <v>F_EF_CF</v>
      </c>
      <c r="AB63" t="str">
        <f t="shared" si="54"/>
        <v>((-1;1.61803398874989;0),1.90211303259031,1.53884176858763)</v>
      </c>
      <c r="AC63" t="str">
        <f t="shared" si="69"/>
        <v>CE_EF_CF</v>
      </c>
      <c r="AD63" t="str">
        <f t="shared" si="55"/>
        <v>(1.53884176858763,1.90211303259031,1.53884176858763)</v>
      </c>
      <c r="AH63">
        <f t="shared" si="76"/>
        <v>0</v>
      </c>
      <c r="AI63">
        <f t="shared" si="71"/>
        <v>0</v>
      </c>
      <c r="AM63" t="str">
        <f t="shared" si="72"/>
        <v>0,58.282525588539</v>
      </c>
      <c r="AN63" t="str">
        <f t="shared" si="73"/>
        <v>31.717474411461,0</v>
      </c>
      <c r="AO63" t="str">
        <f t="shared" si="74"/>
        <v>-31.717474411461,0</v>
      </c>
      <c r="AP63" t="str">
        <f t="shared" si="75"/>
        <v>&lt;Placemark&gt;
&lt;name&gt;CEF&lt;/name&gt;
&lt;styleUrl&gt;#isotriangle&lt;/styleUrl&gt;
&lt;Polygon&gt;
&lt;tessellate&gt;1&lt;/tessellate&gt;
&lt;outerBoundaryIs&gt; &lt;LinearRing&gt; &lt;coordinates&gt;
0,58.282525588539,0 31.717474411461,0,0 -31.717474411461,0,0 0,58.282525588539,0 
&lt;/coordinates&gt; &lt;/LinearRing&gt; &lt;/outerBoundaryIs&gt; &lt;/Polygon&gt; &lt;/Placemark&gt;</v>
      </c>
    </row>
    <row r="64" spans="3:42" x14ac:dyDescent="0.2">
      <c r="C64" s="4" t="s">
        <v>68</v>
      </c>
      <c r="D64" t="str">
        <f t="shared" si="56"/>
        <v>C</v>
      </c>
      <c r="E64" t="str">
        <f t="shared" si="57"/>
        <v>F</v>
      </c>
      <c r="F64" t="str">
        <f t="shared" si="58"/>
        <v>L</v>
      </c>
      <c r="G64" t="str">
        <f t="shared" si="59"/>
        <v>CF</v>
      </c>
      <c r="H64" t="str">
        <f t="shared" si="60"/>
        <v>FL</v>
      </c>
      <c r="I64" t="str">
        <f t="shared" si="61"/>
        <v>CL</v>
      </c>
      <c r="J64" s="4" t="str">
        <f t="shared" si="62"/>
        <v>((0;1;-1.61803398874989),(-1;1.61803398874989;0))</v>
      </c>
      <c r="K64" s="4" t="str">
        <f t="shared" si="63"/>
        <v>((-1;1.61803398874989;0),(-1.61803398874989;0;-1))</v>
      </c>
      <c r="L64" s="4" t="str">
        <f t="shared" si="64"/>
        <v>((-1.61803398874989;0;-1),(0;1;-1.61803398874989))</v>
      </c>
      <c r="N64" t="str">
        <f t="shared" si="44"/>
        <v>((0;1;-1.61803398874989),1.53884176858763)</v>
      </c>
      <c r="O64" t="str">
        <f t="shared" si="45"/>
        <v>((0;1;-1.61803398874989),0.587785252292473)</v>
      </c>
      <c r="P64" t="str">
        <f t="shared" si="46"/>
        <v>((-1;1.61803398874989;0),1.53884176858763)</v>
      </c>
      <c r="Q64" t="str">
        <f t="shared" si="47"/>
        <v>((-1;1.61803398874989;0),0.951056516295154)</v>
      </c>
      <c r="R64" t="str">
        <f t="shared" si="48"/>
        <v>((-1.61803398874989;0;-1),0.951056516295154)</v>
      </c>
      <c r="S64" t="str">
        <f t="shared" si="49"/>
        <v>((-1.61803398874989;0;-1),0.587785252292473)</v>
      </c>
      <c r="T64" t="str">
        <f t="shared" si="50"/>
        <v>((-1;1.61803398874989;0),0.951056516295154)</v>
      </c>
      <c r="U64" t="str">
        <f t="shared" si="51"/>
        <v>((-1.61803398874989;0;-1),0.587785252292473)</v>
      </c>
      <c r="V64" s="6" t="str">
        <f t="shared" si="52"/>
        <v>((-1;1.61803398874989;0),0.587785252292473)</v>
      </c>
      <c r="W64" s="7" t="str">
        <f t="shared" si="65"/>
        <v>C_CF_CL</v>
      </c>
      <c r="X64" t="str">
        <f t="shared" si="66"/>
        <v>((0;1;-1.61803398874989),1.53884176858763,0.587785252292473)</v>
      </c>
      <c r="Y64" s="7" t="str">
        <f t="shared" si="67"/>
        <v>F_CF_FL</v>
      </c>
      <c r="Z64" t="str">
        <f t="shared" si="53"/>
        <v>((-1;1.61803398874989;0),1.53884176858763,0.951056516295154)</v>
      </c>
      <c r="AA64" s="7" t="str">
        <f t="shared" si="68"/>
        <v>L_FL_CL</v>
      </c>
      <c r="AB64" t="str">
        <f t="shared" si="54"/>
        <v>((-1.61803398874989;0;-1),0.951056516295154,0.587785252292473)</v>
      </c>
      <c r="AC64" t="str">
        <f t="shared" si="69"/>
        <v>CF_FL_CL</v>
      </c>
      <c r="AD64" t="str">
        <f t="shared" si="55"/>
        <v>(1.53884176858763,0.951056516295154,0.587785252292473)</v>
      </c>
      <c r="AH64">
        <f t="shared" si="76"/>
        <v>0</v>
      </c>
      <c r="AI64">
        <f t="shared" si="71"/>
        <v>0</v>
      </c>
      <c r="AM64" t="str">
        <f t="shared" si="72"/>
        <v>0,58.282525588539</v>
      </c>
      <c r="AN64" t="str">
        <f t="shared" si="73"/>
        <v>-31.717474411461,0</v>
      </c>
      <c r="AO64" t="str">
        <f t="shared" si="74"/>
        <v>-90,31.717474411461</v>
      </c>
      <c r="AP64" t="str">
        <f t="shared" si="75"/>
        <v>&lt;Placemark&gt;
&lt;name&gt;CFL&lt;/name&gt;
&lt;styleUrl&gt;#isotriangle&lt;/styleUrl&gt;
&lt;Polygon&gt;
&lt;tessellate&gt;1&lt;/tessellate&gt;
&lt;outerBoundaryIs&gt; &lt;LinearRing&gt; &lt;coordinates&gt;
0,58.282525588539,0 -31.717474411461,0,0 -90,31.717474411461,0 0,58.282525588539,0 
&lt;/coordinates&gt; &lt;/LinearRing&gt; &lt;/outerBoundaryIs&gt; &lt;/Polygon&gt; &lt;/Placemark&gt;</v>
      </c>
    </row>
    <row r="65" spans="3:42" x14ac:dyDescent="0.2">
      <c r="C65" s="4" t="s">
        <v>69</v>
      </c>
      <c r="D65" t="str">
        <f t="shared" si="56"/>
        <v>C</v>
      </c>
      <c r="E65" t="str">
        <f t="shared" si="57"/>
        <v>D</v>
      </c>
      <c r="F65" t="str">
        <f t="shared" si="58"/>
        <v>L</v>
      </c>
      <c r="G65" t="str">
        <f t="shared" si="59"/>
        <v>CD</v>
      </c>
      <c r="H65" t="str">
        <f t="shared" si="60"/>
        <v>DL</v>
      </c>
      <c r="I65" t="str">
        <f t="shared" si="61"/>
        <v>CL</v>
      </c>
      <c r="J65" s="4" t="str">
        <f t="shared" si="62"/>
        <v>((0;1;-1.61803398874989),(0;-1;-1.61803398874989))</v>
      </c>
      <c r="K65" s="4" t="str">
        <f t="shared" si="63"/>
        <v>((0;-1;-1.61803398874989),(-1.61803398874989;0;-1))</v>
      </c>
      <c r="L65" s="4" t="str">
        <f t="shared" si="64"/>
        <v>((-1.61803398874989;0;-1),(0;1;-1.61803398874989))</v>
      </c>
      <c r="N65" t="str">
        <f t="shared" si="44"/>
        <v>((0;1;-1.61803398874989),2.33037084293956E-16)</v>
      </c>
      <c r="O65" t="str">
        <f t="shared" si="45"/>
        <v>((0;1;-1.61803398874989),0.587785252292473)</v>
      </c>
      <c r="P65" t="str">
        <f t="shared" si="46"/>
        <v>((0;-1;-1.61803398874989),2.33037084293956E-16)</v>
      </c>
      <c r="Q65" t="str">
        <f t="shared" si="47"/>
        <v>((0;-1;-1.61803398874989),-0.587785252292473)</v>
      </c>
      <c r="R65" t="str">
        <f t="shared" si="48"/>
        <v>((-1.61803398874989;0;-1),-0.587785252292473)</v>
      </c>
      <c r="S65" t="str">
        <f t="shared" si="49"/>
        <v>((-1.61803398874989;0;-1),0.587785252292473)</v>
      </c>
      <c r="T65" t="str">
        <f t="shared" si="50"/>
        <v>((0;-1;-1.61803398874989),-0.587785252292473)</v>
      </c>
      <c r="U65" t="str">
        <f t="shared" si="51"/>
        <v>((-1.61803398874989;0;-1),0.587785252292473)</v>
      </c>
      <c r="V65" s="6" t="str">
        <f t="shared" si="52"/>
        <v>((0;-1;-1.61803398874989),0.587785252292473)</v>
      </c>
      <c r="W65" s="7" t="str">
        <f t="shared" si="65"/>
        <v>C_CD_CL</v>
      </c>
      <c r="X65" t="str">
        <f t="shared" si="66"/>
        <v>((0;1;-1.61803398874989),2.33037084293956E-16,0.587785252292473)</v>
      </c>
      <c r="Y65" s="7" t="str">
        <f t="shared" si="67"/>
        <v>D_CD_DL</v>
      </c>
      <c r="Z65" t="str">
        <f t="shared" si="53"/>
        <v>((0;-1;-1.61803398874989),2.33037084293956E-16,-0.587785252292473)</v>
      </c>
      <c r="AA65" s="7" t="str">
        <f t="shared" si="68"/>
        <v>L_DL_CL</v>
      </c>
      <c r="AB65" t="str">
        <f t="shared" si="54"/>
        <v>((-1.61803398874989;0;-1),-0.587785252292473,0.587785252292473)</v>
      </c>
      <c r="AC65" t="str">
        <f t="shared" si="69"/>
        <v>CD_DL_CL</v>
      </c>
      <c r="AD65" t="str">
        <f t="shared" si="55"/>
        <v>(2.33037084293956E-16,-0.587785252292473,0.587785252292473)</v>
      </c>
      <c r="AH65">
        <f t="shared" si="76"/>
        <v>0</v>
      </c>
      <c r="AI65">
        <f t="shared" si="71"/>
        <v>0</v>
      </c>
      <c r="AM65" t="str">
        <f t="shared" si="72"/>
        <v>0,58.282525588539</v>
      </c>
      <c r="AN65" t="str">
        <f t="shared" si="73"/>
        <v>180,58.282525588539</v>
      </c>
      <c r="AO65" t="str">
        <f t="shared" si="74"/>
        <v>-90,31.717474411461</v>
      </c>
      <c r="AP65" t="str">
        <f t="shared" si="75"/>
        <v>&lt;Placemark&gt;
&lt;name&gt;CDL&lt;/name&gt;
&lt;styleUrl&gt;#isotriangle&lt;/styleUrl&gt;
&lt;Polygon&gt;
&lt;tessellate&gt;1&lt;/tessellate&gt;
&lt;outerBoundaryIs&gt; &lt;LinearRing&gt; &lt;coordinates&gt;
0,58.282525588539,0 180,58.282525588539,0 -90,31.717474411461,0 0,58.282525588539,0 
&lt;/coordinates&gt; &lt;/LinearRing&gt; &lt;/outerBoundaryIs&gt; &lt;/Polygon&gt; &lt;/Placemark&gt;</v>
      </c>
    </row>
    <row r="66" spans="3:42" x14ac:dyDescent="0.2">
      <c r="C66" s="4" t="s">
        <v>70</v>
      </c>
      <c r="D66" t="str">
        <f t="shared" si="56"/>
        <v>C</v>
      </c>
      <c r="E66" t="str">
        <f t="shared" si="57"/>
        <v>D</v>
      </c>
      <c r="F66" t="str">
        <f t="shared" si="58"/>
        <v>J</v>
      </c>
      <c r="G66" t="str">
        <f t="shared" si="59"/>
        <v>CD</v>
      </c>
      <c r="H66" t="str">
        <f t="shared" si="60"/>
        <v>DJ</v>
      </c>
      <c r="I66" t="str">
        <f t="shared" si="61"/>
        <v>CJ</v>
      </c>
      <c r="J66" s="4" t="str">
        <f t="shared" si="62"/>
        <v>((0;1;-1.61803398874989),(0;-1;-1.61803398874989))</v>
      </c>
      <c r="K66" s="4" t="str">
        <f t="shared" si="63"/>
        <v>((0;-1;-1.61803398874989),(1.61803398874989;0;-1))</v>
      </c>
      <c r="L66" s="4" t="str">
        <f t="shared" si="64"/>
        <v>((1.61803398874989;0;-1),(0;1;-1.61803398874989))</v>
      </c>
      <c r="N66" t="str">
        <f t="shared" si="44"/>
        <v>((0;1;-1.61803398874989),2.33037084293956E-16)</v>
      </c>
      <c r="O66" t="str">
        <f t="shared" si="45"/>
        <v>((0;1;-1.61803398874989),0.587785252292473)</v>
      </c>
      <c r="P66" t="str">
        <f t="shared" si="46"/>
        <v>((0;-1;-1.61803398874989),2.33037084293956E-16)</v>
      </c>
      <c r="Q66" t="str">
        <f t="shared" si="47"/>
        <v>((0;-1;-1.61803398874989),-0.587785252292473)</v>
      </c>
      <c r="R66" t="str">
        <f t="shared" si="48"/>
        <v>((1.61803398874989;0;-1),-0.587785252292473)</v>
      </c>
      <c r="S66" t="str">
        <f t="shared" si="49"/>
        <v>((1.61803398874989;0;-1),0.587785252292473)</v>
      </c>
      <c r="T66" t="str">
        <f t="shared" si="50"/>
        <v>((0;-1;-1.61803398874989),-0.587785252292473)</v>
      </c>
      <c r="U66" t="str">
        <f t="shared" si="51"/>
        <v>((1.61803398874989;0;-1),0.587785252292473)</v>
      </c>
      <c r="V66" s="6" t="str">
        <f t="shared" si="52"/>
        <v>((0;-1;-1.61803398874989),0.587785252292473)</v>
      </c>
      <c r="W66" s="7" t="str">
        <f t="shared" si="65"/>
        <v>C_CD_CJ</v>
      </c>
      <c r="X66" t="str">
        <f t="shared" si="66"/>
        <v>((0;1;-1.61803398874989),2.33037084293956E-16,0.587785252292473)</v>
      </c>
      <c r="Y66" s="7" t="str">
        <f t="shared" si="67"/>
        <v>D_CD_DJ</v>
      </c>
      <c r="Z66" t="str">
        <f t="shared" si="53"/>
        <v>((0;-1;-1.61803398874989),2.33037084293956E-16,-0.587785252292473)</v>
      </c>
      <c r="AA66" s="7" t="str">
        <f t="shared" si="68"/>
        <v>J_DJ_CJ</v>
      </c>
      <c r="AB66" t="str">
        <f t="shared" si="54"/>
        <v>((1.61803398874989;0;-1),-0.587785252292473,0.587785252292473)</v>
      </c>
      <c r="AC66" t="str">
        <f t="shared" si="69"/>
        <v>CD_DJ_CJ</v>
      </c>
      <c r="AD66" t="str">
        <f t="shared" si="55"/>
        <v>(2.33037084293956E-16,-0.587785252292473,0.587785252292473)</v>
      </c>
      <c r="AH66">
        <f t="shared" si="76"/>
        <v>0</v>
      </c>
      <c r="AI66">
        <f t="shared" si="71"/>
        <v>0</v>
      </c>
      <c r="AM66" t="str">
        <f t="shared" si="72"/>
        <v>0,58.282525588539</v>
      </c>
      <c r="AN66" t="str">
        <f t="shared" si="73"/>
        <v>180,58.282525588539</v>
      </c>
      <c r="AO66" t="str">
        <f t="shared" si="74"/>
        <v>90,31.717474411461</v>
      </c>
      <c r="AP66" t="str">
        <f t="shared" si="75"/>
        <v>&lt;Placemark&gt;
&lt;name&gt;CDJ&lt;/name&gt;
&lt;styleUrl&gt;#isotriangle&lt;/styleUrl&gt;
&lt;Polygon&gt;
&lt;tessellate&gt;1&lt;/tessellate&gt;
&lt;outerBoundaryIs&gt; &lt;LinearRing&gt; &lt;coordinates&gt;
0,58.282525588539,0 180,58.282525588539,0 90,31.717474411461,0 0,58.282525588539,0 
&lt;/coordinates&gt; &lt;/LinearRing&gt; &lt;/outerBoundaryIs&gt; &lt;/Polygon&gt; &lt;/Placemark&gt;</v>
      </c>
    </row>
    <row r="67" spans="3:42" x14ac:dyDescent="0.2">
      <c r="C67" s="4" t="s">
        <v>71</v>
      </c>
      <c r="D67" t="str">
        <f t="shared" si="56"/>
        <v>B</v>
      </c>
      <c r="E67" t="str">
        <f t="shared" si="57"/>
        <v>G</v>
      </c>
      <c r="F67" t="str">
        <f t="shared" si="58"/>
        <v>I</v>
      </c>
      <c r="G67" t="str">
        <f t="shared" si="59"/>
        <v>BG</v>
      </c>
      <c r="H67" t="str">
        <f t="shared" si="60"/>
        <v>GI</v>
      </c>
      <c r="I67" t="str">
        <f t="shared" si="61"/>
        <v>BI</v>
      </c>
      <c r="J67" s="4" t="str">
        <f t="shared" si="62"/>
        <v>((0;-1;1.61803398874989),(1;-1.61803398874989;0))</v>
      </c>
      <c r="K67" s="4" t="str">
        <f t="shared" si="63"/>
        <v>((1;-1.61803398874989;0),(1.61803398874989;0;1))</v>
      </c>
      <c r="L67" s="4" t="str">
        <f t="shared" si="64"/>
        <v>((1.61803398874989;0;1),(0;-1;1.61803398874989))</v>
      </c>
      <c r="N67" t="str">
        <f t="shared" si="44"/>
        <v>((0;-1;1.61803398874989),-1.53884176858763)</v>
      </c>
      <c r="O67" t="str">
        <f t="shared" si="45"/>
        <v>((0;-1;1.61803398874989),-0.587785252292473)</v>
      </c>
      <c r="P67" t="str">
        <f t="shared" si="46"/>
        <v>((1;-1.61803398874989;0),-1.53884176858763)</v>
      </c>
      <c r="Q67" t="str">
        <f t="shared" si="47"/>
        <v>((1;-1.61803398874989;0),-0.951056516295153)</v>
      </c>
      <c r="R67" t="str">
        <f t="shared" si="48"/>
        <v>((1.61803398874989;0;1),-0.951056516295153)</v>
      </c>
      <c r="S67" t="str">
        <f t="shared" si="49"/>
        <v>((1.61803398874989;0;1),-0.587785252292473)</v>
      </c>
      <c r="T67" t="str">
        <f t="shared" si="50"/>
        <v>((1;-1.61803398874989;0),-0.951056516295153)</v>
      </c>
      <c r="U67" t="str">
        <f t="shared" si="51"/>
        <v>((1.61803398874989;0;1),-0.587785252292473)</v>
      </c>
      <c r="V67" s="6" t="str">
        <f t="shared" si="52"/>
        <v>((1;-1.61803398874989;0),-0.587785252292473)</v>
      </c>
      <c r="W67" s="7" t="str">
        <f t="shared" si="65"/>
        <v>B_BG_BI</v>
      </c>
      <c r="X67" t="str">
        <f t="shared" si="66"/>
        <v>((0;-1;1.61803398874989),-1.53884176858763,-0.587785252292473)</v>
      </c>
      <c r="Y67" s="7" t="str">
        <f t="shared" si="67"/>
        <v>G_BG_GI</v>
      </c>
      <c r="Z67" t="str">
        <f t="shared" si="53"/>
        <v>((1;-1.61803398874989;0),-1.53884176858763,-0.951056516295153)</v>
      </c>
      <c r="AA67" s="7" t="str">
        <f t="shared" si="68"/>
        <v>I_GI_BI</v>
      </c>
      <c r="AB67" t="str">
        <f t="shared" si="54"/>
        <v>((1.61803398874989;0;1),-0.951056516295153,-0.587785252292473)</v>
      </c>
      <c r="AC67" t="str">
        <f t="shared" si="69"/>
        <v>BG_GI_BI</v>
      </c>
      <c r="AD67" t="str">
        <f t="shared" si="55"/>
        <v>(-1.53884176858763,-0.951056516295153,-0.587785252292473)</v>
      </c>
      <c r="AH67">
        <f t="shared" si="76"/>
        <v>0</v>
      </c>
      <c r="AI67">
        <f t="shared" si="71"/>
        <v>0</v>
      </c>
      <c r="AM67" t="str">
        <f t="shared" si="72"/>
        <v>180,-58.282525588539</v>
      </c>
      <c r="AN67" t="str">
        <f t="shared" si="73"/>
        <v>148.282525588539,0</v>
      </c>
      <c r="AO67" t="str">
        <f t="shared" si="74"/>
        <v>90,-31.717474411461</v>
      </c>
      <c r="AP67" t="str">
        <f t="shared" si="75"/>
        <v>&lt;Placemark&gt;
&lt;name&gt;BGI&lt;/name&gt;
&lt;styleUrl&gt;#isotriangle&lt;/styleUrl&gt;
&lt;Polygon&gt;
&lt;tessellate&gt;1&lt;/tessellate&gt;
&lt;outerBoundaryIs&gt; &lt;LinearRing&gt; &lt;coordinates&gt;
180,-58.282525588539,0 148.282525588539,0,0 90,-31.717474411461,0 180,-58.282525588539,0 
&lt;/coordinates&gt; &lt;/LinearRing&gt; &lt;/outerBoundaryIs&gt; &lt;/Polygon&gt; &lt;/Placemark&gt;</v>
      </c>
    </row>
    <row r="68" spans="3:42" x14ac:dyDescent="0.2">
      <c r="C68" s="4" t="s">
        <v>72</v>
      </c>
      <c r="D68" t="str">
        <f t="shared" si="56"/>
        <v>B</v>
      </c>
      <c r="E68" t="str">
        <f t="shared" si="57"/>
        <v>G</v>
      </c>
      <c r="F68" t="str">
        <f t="shared" si="58"/>
        <v>H</v>
      </c>
      <c r="G68" t="str">
        <f t="shared" si="59"/>
        <v>BG</v>
      </c>
      <c r="H68" t="str">
        <f t="shared" si="60"/>
        <v>GH</v>
      </c>
      <c r="I68" t="str">
        <f t="shared" si="61"/>
        <v>BH</v>
      </c>
      <c r="J68" s="4" t="str">
        <f t="shared" si="62"/>
        <v>((0;-1;1.61803398874989),(1;-1.61803398874989;0))</v>
      </c>
      <c r="K68" s="4" t="str">
        <f t="shared" si="63"/>
        <v>((1;-1.61803398874989;0),(-1;-1.61803398874989;0))</v>
      </c>
      <c r="L68" s="4" t="str">
        <f t="shared" si="64"/>
        <v>((-1;-1.61803398874989;0),(0;-1;1.61803398874989))</v>
      </c>
      <c r="N68" t="str">
        <f t="shared" si="44"/>
        <v>((0;-1;1.61803398874989),-1.53884176858763)</v>
      </c>
      <c r="O68" t="str">
        <f t="shared" si="45"/>
        <v>((0;-1;1.61803398874989),-1.53884176858763)</v>
      </c>
      <c r="P68" t="str">
        <f t="shared" si="46"/>
        <v>((1;-1.61803398874989;0),-1.53884176858763)</v>
      </c>
      <c r="Q68" t="str">
        <f t="shared" si="47"/>
        <v>((1;-1.61803398874989;0),-1.90211303259031)</v>
      </c>
      <c r="R68" t="str">
        <f t="shared" si="48"/>
        <v>((-1;-1.61803398874989;0),-1.90211303259031)</v>
      </c>
      <c r="S68" t="str">
        <f t="shared" si="49"/>
        <v>((-1;-1.61803398874989;0),-1.53884176858763)</v>
      </c>
      <c r="T68" t="str">
        <f t="shared" si="50"/>
        <v>((1;-1.61803398874989;0),-1.90211303259031)</v>
      </c>
      <c r="U68" t="str">
        <f t="shared" si="51"/>
        <v>((-1;-1.61803398874989;0),-1.53884176858763)</v>
      </c>
      <c r="V68" s="6" t="str">
        <f t="shared" si="52"/>
        <v>((1;-1.61803398874989;0),-1.53884176858763)</v>
      </c>
      <c r="W68" s="7" t="str">
        <f t="shared" si="65"/>
        <v>B_BG_BH</v>
      </c>
      <c r="X68" t="str">
        <f t="shared" si="66"/>
        <v>((0;-1;1.61803398874989),-1.53884176858763,-1.53884176858763)</v>
      </c>
      <c r="Y68" s="7" t="str">
        <f t="shared" si="67"/>
        <v>G_BG_GH</v>
      </c>
      <c r="Z68" t="str">
        <f t="shared" si="53"/>
        <v>((1;-1.61803398874989;0),-1.53884176858763,-1.90211303259031)</v>
      </c>
      <c r="AA68" s="7" t="str">
        <f t="shared" si="68"/>
        <v>H_GH_BH</v>
      </c>
      <c r="AB68" t="str">
        <f t="shared" si="54"/>
        <v>((-1;-1.61803398874989;0),-1.90211303259031,-1.53884176858763)</v>
      </c>
      <c r="AC68" t="str">
        <f t="shared" si="69"/>
        <v>BG_GH_BH</v>
      </c>
      <c r="AD68" t="str">
        <f t="shared" si="55"/>
        <v>(-1.53884176858763,-1.90211303259031,-1.53884176858763)</v>
      </c>
      <c r="AH68">
        <f t="shared" si="76"/>
        <v>0</v>
      </c>
      <c r="AI68">
        <f t="shared" si="71"/>
        <v>0</v>
      </c>
      <c r="AM68" t="str">
        <f t="shared" si="72"/>
        <v>180,-58.282525588539</v>
      </c>
      <c r="AN68" t="str">
        <f t="shared" si="73"/>
        <v>148.282525588539,0</v>
      </c>
      <c r="AO68" t="str">
        <f t="shared" si="74"/>
        <v>-148.282525588539,0</v>
      </c>
      <c r="AP68" t="str">
        <f t="shared" si="75"/>
        <v>&lt;Placemark&gt;
&lt;name&gt;BGH&lt;/name&gt;
&lt;styleUrl&gt;#isotriangle&lt;/styleUrl&gt;
&lt;Polygon&gt;
&lt;tessellate&gt;1&lt;/tessellate&gt;
&lt;outerBoundaryIs&gt; &lt;LinearRing&gt; &lt;coordinates&gt;
180,-58.282525588539,0 148.282525588539,0,0 -148.282525588539,0,0 180,-58.282525588539,0 
&lt;/coordinates&gt; &lt;/LinearRing&gt; &lt;/outerBoundaryIs&gt; &lt;/Polygon&gt; &lt;/Placemark&gt;</v>
      </c>
    </row>
    <row r="69" spans="3:42" x14ac:dyDescent="0.2">
      <c r="C69" s="4" t="s">
        <v>73</v>
      </c>
      <c r="D69" t="str">
        <f t="shared" si="56"/>
        <v>B</v>
      </c>
      <c r="E69" t="str">
        <f t="shared" si="57"/>
        <v>H</v>
      </c>
      <c r="F69" t="str">
        <f t="shared" si="58"/>
        <v>K</v>
      </c>
      <c r="G69" t="str">
        <f t="shared" si="59"/>
        <v>BH</v>
      </c>
      <c r="H69" t="str">
        <f t="shared" si="60"/>
        <v>HK</v>
      </c>
      <c r="I69" t="str">
        <f t="shared" si="61"/>
        <v>BK</v>
      </c>
      <c r="J69" s="4" t="str">
        <f t="shared" si="62"/>
        <v>((0;-1;1.61803398874989),(-1;-1.61803398874989;0))</v>
      </c>
      <c r="K69" s="4" t="str">
        <f t="shared" si="63"/>
        <v>((-1;-1.61803398874989;0),(-1.61803398874989;0;1))</v>
      </c>
      <c r="L69" s="4" t="str">
        <f t="shared" si="64"/>
        <v>((-1.61803398874989;0;1),(0;-1;1.61803398874989))</v>
      </c>
      <c r="N69" t="str">
        <f t="shared" si="44"/>
        <v>((0;-1;1.61803398874989),-1.53884176858763)</v>
      </c>
      <c r="O69" t="str">
        <f t="shared" si="45"/>
        <v>((0;-1;1.61803398874989),-0.587785252292473)</v>
      </c>
      <c r="P69" t="str">
        <f t="shared" si="46"/>
        <v>((-1;-1.61803398874989;0),-1.53884176858763)</v>
      </c>
      <c r="Q69" t="str">
        <f t="shared" si="47"/>
        <v>((-1;-1.61803398874989;0),-0.951056516295153)</v>
      </c>
      <c r="R69" t="str">
        <f t="shared" si="48"/>
        <v>((-1.61803398874989;0;1),-0.951056516295153)</v>
      </c>
      <c r="S69" t="str">
        <f t="shared" si="49"/>
        <v>((-1.61803398874989;0;1),-0.587785252292473)</v>
      </c>
      <c r="T69" t="str">
        <f t="shared" si="50"/>
        <v>((-1;-1.61803398874989;0),-0.951056516295153)</v>
      </c>
      <c r="U69" t="str">
        <f t="shared" si="51"/>
        <v>((-1.61803398874989;0;1),-0.587785252292473)</v>
      </c>
      <c r="V69" s="6" t="str">
        <f t="shared" si="52"/>
        <v>((-1;-1.61803398874989;0),-0.587785252292473)</v>
      </c>
      <c r="W69" s="7" t="str">
        <f t="shared" si="65"/>
        <v>B_BH_BK</v>
      </c>
      <c r="X69" t="str">
        <f t="shared" si="66"/>
        <v>((0;-1;1.61803398874989),-1.53884176858763,-0.587785252292473)</v>
      </c>
      <c r="Y69" s="7" t="str">
        <f t="shared" si="67"/>
        <v>H_BH_HK</v>
      </c>
      <c r="Z69" t="str">
        <f t="shared" si="53"/>
        <v>((-1;-1.61803398874989;0),-1.53884176858763,-0.951056516295153)</v>
      </c>
      <c r="AA69" s="7" t="str">
        <f t="shared" si="68"/>
        <v>K_HK_BK</v>
      </c>
      <c r="AB69" t="str">
        <f t="shared" si="54"/>
        <v>((-1.61803398874989;0;1),-0.951056516295153,-0.587785252292473)</v>
      </c>
      <c r="AC69" t="str">
        <f t="shared" si="69"/>
        <v>BH_HK_BK</v>
      </c>
      <c r="AD69" t="str">
        <f t="shared" si="55"/>
        <v>(-1.53884176858763,-0.951056516295153,-0.587785252292473)</v>
      </c>
      <c r="AH69">
        <f t="shared" si="76"/>
        <v>0</v>
      </c>
      <c r="AI69">
        <f t="shared" si="71"/>
        <v>0</v>
      </c>
      <c r="AM69" t="str">
        <f t="shared" si="72"/>
        <v>180,-58.282525588539</v>
      </c>
      <c r="AN69" t="str">
        <f t="shared" si="73"/>
        <v>-148.282525588539,0</v>
      </c>
      <c r="AO69" t="str">
        <f t="shared" si="74"/>
        <v>-90,-31.717474411461</v>
      </c>
      <c r="AP69" t="str">
        <f t="shared" si="75"/>
        <v>&lt;Placemark&gt;
&lt;name&gt;BHK&lt;/name&gt;
&lt;styleUrl&gt;#isotriangle&lt;/styleUrl&gt;
&lt;Polygon&gt;
&lt;tessellate&gt;1&lt;/tessellate&gt;
&lt;outerBoundaryIs&gt; &lt;LinearRing&gt; &lt;coordinates&gt;
180,-58.282525588539,0 -148.282525588539,0,0 -90,-31.717474411461,0 180,-58.282525588539,0 
&lt;/coordinates&gt; &lt;/LinearRing&gt; &lt;/outerBoundaryIs&gt; &lt;/Polygon&gt; &lt;/Placemark&gt;</v>
      </c>
    </row>
    <row r="71" spans="3:42" x14ac:dyDescent="0.2">
      <c r="AP71" t="str">
        <f>_xlfn.TEXTJOIN(CHAR(10),TRUE,AP50:AP69)</f>
        <v>&lt;Placemark&gt;
&lt;name&gt;ABK&lt;/name&gt;
&lt;styleUrl&gt;#isotriangle&lt;/styleUrl&gt;
&lt;Polygon&gt;
&lt;tessellate&gt;1&lt;/tessellate&gt;
&lt;outerBoundaryIs&gt; &lt;LinearRing&gt; &lt;coordinates&gt;
0,-58.282525588539,0 180,-58.282525588539,0 -90,-31.717474411461,0 0,-58.282525588539,0 
&lt;/coordinates&gt; &lt;/LinearRing&gt; &lt;/outerBoundaryIs&gt; &lt;/Polygon&gt; &lt;/Placemark&gt;
&lt;Placemark&gt;
&lt;name&gt;ABI&lt;/name&gt;
&lt;styleUrl&gt;#isotriangle&lt;/styleUrl&gt;
&lt;Polygon&gt;
&lt;tessellate&gt;1&lt;/tessellate&gt;
&lt;outerBoundaryIs&gt; &lt;LinearRing&gt; &lt;coordinates&gt;
0,-58.282525588539,0 180,-58.282525588539,0 90,-31.717474411461,0 0,-58.282525588539,0 
&lt;/coordinates&gt; &lt;/LinearRing&gt; &lt;/outerBoundaryIs&gt; &lt;/Polygon&gt; &lt;/Placemark&gt;
&lt;Placemark&gt;
&lt;name&gt;AEI&lt;/name&gt;
&lt;styleUrl&gt;#isotriangle&lt;/styleUrl&gt;
&lt;Polygon&gt;
&lt;tessellate&gt;1&lt;/tessellate&gt;
&lt;outerBoundaryIs&gt; &lt;LinearRing&gt; &lt;coordinates&gt;
0,-58.282525588539,0 31.717474411461,0,0 90,-31.717474411461,0 0,-58.282525588539,0 
&lt;/coordinates&gt; &lt;/LinearRing&gt; &lt;/outerBoundaryIs&gt; &lt;/Polygon&gt; &lt;/Placemark&gt;
&lt;Placemark&gt;
&lt;name&gt;AEF&lt;/name&gt;
&lt;styleUrl&gt;#isotriangle&lt;/styleUrl&gt;
&lt;Polygon&gt;
&lt;tessellate&gt;1&lt;/tessellate&gt;
&lt;outerBoundaryIs&gt; &lt;LinearRing&gt; &lt;coordinates&gt;
0,-58.282525588539,0 31.717474411461,0,0 -31.717474411461,0,0 0,-58.282525588539,0 
&lt;/coordinates&gt; &lt;/LinearRing&gt; &lt;/outerBoundaryIs&gt; &lt;/Polygon&gt; &lt;/Placemark&gt;
&lt;Placemark&gt;
&lt;name&gt;AFK&lt;/name&gt;
&lt;styleUrl&gt;#isotriangle&lt;/styleUrl&gt;
&lt;Polygon&gt;
&lt;tessellate&gt;1&lt;/tessellate&gt;
&lt;outerBoundaryIs&gt; &lt;LinearRing&gt; &lt;coordinates&gt;
0,-58.282525588539,0 -31.717474411461,0,0 -90,-31.717474411461,0 0,-58.282525588539,0 
&lt;/coordinates&gt; &lt;/LinearRing&gt; &lt;/outerBoundaryIs&gt; &lt;/Polygon&gt; &lt;/Placemark&gt;
&lt;Placemark&gt;
&lt;name&gt;FKL&lt;/name&gt;
&lt;styleUrl&gt;#isotriangle&lt;/styleUrl&gt;
&lt;Polygon&gt;
&lt;tessellate&gt;1&lt;/tessellate&gt;
&lt;outerBoundaryIs&gt; &lt;LinearRing&gt; &lt;coordinates&gt;
-31.717474411461,0,0 -90,-31.717474411461,0 -90,31.717474411461,0 -31.717474411461,0,0 
&lt;/coordinates&gt; &lt;/LinearRing&gt; &lt;/outerBoundaryIs&gt; &lt;/Polygon&gt; &lt;/Placemark&gt;
&lt;Placemark&gt;
&lt;name&gt;HKL&lt;/name&gt;
&lt;styleUrl&gt;#isotriangle&lt;/styleUrl&gt;
&lt;Polygon&gt;
&lt;tessellate&gt;1&lt;/tessellate&gt;
&lt;outerBoundaryIs&gt; &lt;LinearRing&gt; &lt;coordinates&gt;
-148.282525588539,0,0 -90,-31.717474411461,0 -90,31.717474411461,0 -148.282525588539,0,0 
&lt;/coordinates&gt; &lt;/LinearRing&gt; &lt;/outerBoundaryIs&gt; &lt;/Polygon&gt; &lt;/Placemark&gt;
&lt;Placemark&gt;
&lt;name&gt;DHL&lt;/name&gt;
&lt;styleUrl&gt;#isotriangle&lt;/styleUrl&gt;
&lt;Polygon&gt;
&lt;tessellate&gt;1&lt;/tessellate&gt;
&lt;outerBoundaryIs&gt; &lt;LinearRing&gt; &lt;coordinates&gt;
180,58.282525588539,0 -148.282525588539,0,0 -90,31.717474411461,0 180,58.282525588539,0 
&lt;/coordinates&gt; &lt;/LinearRing&gt; &lt;/outerBoundaryIs&gt; &lt;/Polygon&gt; &lt;/Placemark&gt;
&lt;Placemark&gt;
&lt;name&gt;DGH&lt;/name&gt;
&lt;styleUrl&gt;#isotriangle&lt;/styleUrl&gt;
&lt;Polygon&gt;
&lt;tessellate&gt;1&lt;/tessellate&gt;
&lt;outerBoundaryIs&gt; &lt;LinearRing&gt; &lt;coordinates&gt;
180,58.282525588539,0 148.282525588539,0,0 -148.282525588539,0,0 180,58.282525588539,0 
&lt;/coordinates&gt; &lt;/LinearRing&gt; &lt;/outerBoundaryIs&gt; &lt;/Polygon&gt; &lt;/Placemark&gt;
&lt;Placemark&gt;
&lt;name&gt;DGJ&lt;/name&gt;
&lt;styleUrl&gt;#isotriangle&lt;/styleUrl&gt;
&lt;Polygon&gt;
&lt;tessellate&gt;1&lt;/tessellate&gt;
&lt;outerBoundaryIs&gt; &lt;LinearRing&gt; &lt;coordinates&gt;
180,58.282525588539,0 148.282525588539,0,0 90,31.717474411461,0 180,58.282525588539,0 
&lt;/coordinates&gt; &lt;/LinearRing&gt; &lt;/outerBoundaryIs&gt; &lt;/Polygon&gt; &lt;/Placemark&gt;
&lt;Placemark&gt;
&lt;name&gt;GIJ&lt;/name&gt;
&lt;styleUrl&gt;#isotriangle&lt;/styleUrl&gt;
&lt;Polygon&gt;
&lt;tessellate&gt;1&lt;/tessellate&gt;
&lt;outerBoundaryIs&gt; &lt;LinearRing&gt; &lt;coordinates&gt;
148.282525588539,0,0 90,-31.717474411461,0 90,31.717474411461,0 148.282525588539,0,0 
&lt;/coordinates&gt; &lt;/LinearRing&gt; &lt;/outerBoundaryIs&gt; &lt;/Polygon&gt; &lt;/Placemark&gt;
&lt;Placemark&gt;
&lt;name&gt;EIJ&lt;/name&gt;
&lt;styleUrl&gt;#isotriangle&lt;/styleUrl&gt;
&lt;Polygon&gt;
&lt;tessellate&gt;1&lt;/tessellate&gt;
&lt;outerBoundaryIs&gt; &lt;LinearRing&gt; &lt;coordinates&gt;
31.717474411461,0,0 90,-31.717474411461,0 90,31.717474411461,0 31.717474411461,0,0 
&lt;/coordinates&gt; &lt;/LinearRing&gt; &lt;/outerBoundaryIs&gt; &lt;/Polygon&gt; &lt;/Placemark&gt;
&lt;Placemark&gt;
&lt;name&gt;CEJ&lt;/name&gt;
&lt;styleUrl&gt;#isotriangle&lt;/styleUrl&gt;
&lt;Polygon&gt;
&lt;tessellate&gt;1&lt;/tessellate&gt;
&lt;outerBoundaryIs&gt; &lt;LinearRing&gt; &lt;coordinates&gt;
0,58.282525588539,0 31.717474411461,0,0 90,31.717474411461,0 0,58.282525588539,0 
&lt;/coordinates&gt; &lt;/LinearRing&gt; &lt;/outerBoundaryIs&gt; &lt;/Polygon&gt; &lt;/Placemark&gt;
&lt;Placemark&gt;
&lt;name&gt;CEF&lt;/name&gt;
&lt;styleUrl&gt;#isotriangle&lt;/styleUrl&gt;
&lt;Polygon&gt;
&lt;tessellate&gt;1&lt;/tessellate&gt;
&lt;outerBoundaryIs&gt; &lt;LinearRing&gt; &lt;coordinates&gt;
0,58.282525588539,0 31.717474411461,0,0 -31.717474411461,0,0 0,58.282525588539,0 
&lt;/coordinates&gt; &lt;/LinearRing&gt; &lt;/outerBoundaryIs&gt; &lt;/Polygon&gt; &lt;/Placemark&gt;
&lt;Placemark&gt;
&lt;name&gt;CFL&lt;/name&gt;
&lt;styleUrl&gt;#isotriangle&lt;/styleUrl&gt;
&lt;Polygon&gt;
&lt;tessellate&gt;1&lt;/tessellate&gt;
&lt;outerBoundaryIs&gt; &lt;LinearRing&gt; &lt;coordinates&gt;
0,58.282525588539,0 -31.717474411461,0,0 -90,31.717474411461,0 0,58.282525588539,0 
&lt;/coordinates&gt; &lt;/LinearRing&gt; &lt;/outerBoundaryIs&gt; &lt;/Polygon&gt; &lt;/Placemark&gt;
&lt;Placemark&gt;
&lt;name&gt;CDL&lt;/name&gt;
&lt;styleUrl&gt;#isotriangle&lt;/styleUrl&gt;
&lt;Polygon&gt;
&lt;tessellate&gt;1&lt;/tessellate&gt;
&lt;outerBoundaryIs&gt; &lt;LinearRing&gt; &lt;coordinates&gt;
0,58.282525588539,0 180,58.282525588539,0 -90,31.717474411461,0 0,58.282525588539,0 
&lt;/coordinates&gt; &lt;/LinearRing&gt; &lt;/outerBoundaryIs&gt; &lt;/Polygon&gt; &lt;/Placemark&gt;
&lt;Placemark&gt;
&lt;name&gt;CDJ&lt;/name&gt;
&lt;styleUrl&gt;#isotriangle&lt;/styleUrl&gt;
&lt;Polygon&gt;
&lt;tessellate&gt;1&lt;/tessellate&gt;
&lt;outerBoundaryIs&gt; &lt;LinearRing&gt; &lt;coordinates&gt;
0,58.282525588539,0 180,58.282525588539,0 90,31.717474411461,0 0,58.282525588539,0 
&lt;/coordinates&gt; &lt;/LinearRing&gt; &lt;/outerBoundaryIs&gt; &lt;/Polygon&gt; &lt;/Placemark&gt;
&lt;Placemark&gt;
&lt;name&gt;BGI&lt;/name&gt;
&lt;styleUrl&gt;#isotriangle&lt;/styleUrl&gt;
&lt;Polygon&gt;
&lt;tessellate&gt;1&lt;/tessellate&gt;
&lt;outerBoundaryIs&gt; &lt;LinearRing&gt; &lt;coordinates&gt;
180,-58.282525588539,0 148.282525588539,0,0 90,-31.717474411461,0 180,-58.282525588539,0 
&lt;/coordinates&gt; &lt;/LinearRing&gt; &lt;/outerBoundaryIs&gt; &lt;/Polygon&gt; &lt;/Placemark&gt;
&lt;Placemark&gt;
&lt;name&gt;BGH&lt;/name&gt;
&lt;styleUrl&gt;#isotriangle&lt;/styleUrl&gt;
&lt;Polygon&gt;
&lt;tessellate&gt;1&lt;/tessellate&gt;
&lt;outerBoundaryIs&gt; &lt;LinearRing&gt; &lt;coordinates&gt;
180,-58.282525588539,0 148.282525588539,0,0 -148.282525588539,0,0 180,-58.282525588539,0 
&lt;/coordinates&gt; &lt;/LinearRing&gt; &lt;/outerBoundaryIs&gt; &lt;/Polygon&gt; &lt;/Placemark&gt;
&lt;Placemark&gt;
&lt;name&gt;BHK&lt;/name&gt;
&lt;styleUrl&gt;#isotriangle&lt;/styleUrl&gt;
&lt;Polygon&gt;
&lt;tessellate&gt;1&lt;/tessellate&gt;
&lt;outerBoundaryIs&gt; &lt;LinearRing&gt; &lt;coordinates&gt;
180,-58.282525588539,0 -148.282525588539,0,0 -90,-31.717474411461,0 180,-58.282525588539,0 
&lt;/coordinates&gt; &lt;/LinearRing&gt; &lt;/outerBoundaryIs&gt; &lt;/Polygon&gt; &lt;/Placemark&gt;</v>
      </c>
    </row>
    <row r="72" spans="3:42" x14ac:dyDescent="0.2">
      <c r="J72" t="s">
        <v>29</v>
      </c>
    </row>
    <row r="73" spans="3:42" x14ac:dyDescent="0.2">
      <c r="J73" t="str">
        <f>"Strecke "&amp;_xlfn.TEXTJOIN(", Strecke",TRUE,J50:L69)</f>
        <v>Strecke ((0;1;1.61803398874989),(0;-1;1.61803398874989)), Strecke((0;-1;1.61803398874989),(-1.61803398874989;0;1)), Strecke((-1.61803398874989;0;1),(0;1;1.61803398874989)), Strecke((0;1;1.61803398874989),(0;-1;1.61803398874989)), Strecke((0;-1;1.61803398874989),(1.61803398874989;0;1)), Strecke((1.61803398874989;0;1),(0;1;1.61803398874989)), Strecke((0;1;1.61803398874989),(1;1.61803398874989;0)), Strecke((1;1.61803398874989;0),(1.61803398874989;0;1)), Strecke((1.61803398874989;0;1),(0;1;1.61803398874989)), Strecke((0;1;1.61803398874989),(1;1.61803398874989;0)), Strecke((1;1.61803398874989;0),(-1;1.61803398874989;0)), Strecke((-1;1.61803398874989;0),(0;1;1.61803398874989)), Strecke((0;1;1.61803398874989),(-1;1.61803398874989;0)), Strecke((-1;1.61803398874989;0),(-1.61803398874989;0;1)), Strecke((-1.61803398874989;0;1),(0;1;1.61803398874989)), Strecke((-1;1.61803398874989;0),(-1.61803398874989;0;1)), Strecke((-1.61803398874989;0;1),(-1.61803398874989;0;-1)), Strecke((-1.61803398874989;0;-1),(-1;1.61803398874989;0)), Strecke((-1;-1.61803398874989;0),(-1.61803398874989;0;1)), Strecke((-1.61803398874989;0;1),(-1.61803398874989;0;-1)), Strecke((-1.61803398874989;0;-1),(-1;-1.61803398874989;0)), Strecke((0;-1;-1.61803398874989),(-1;-1.61803398874989;0)), Strecke((-1;-1.61803398874989;0),(-1.61803398874989;0;-1)), Strecke((-1.61803398874989;0;-1),(0;-1;-1.61803398874989)), Strecke((0;-1;-1.61803398874989),(1;-1.61803398874989;0)), Strecke((1;-1.61803398874989;0),(-1;-1.61803398874989;0)), Strecke((-1;-1.61803398874989;0),(0;-1;-1.61803398874989)), Strecke((0;-1;-1.61803398874989),(1;-1.61803398874989;0)), Strecke((1;-1.61803398874989;0),(1.61803398874989;0;-1)), Strecke((1.61803398874989;0;-1),(0;-1;-1.61803398874989)), Strecke((1;-1.61803398874989;0),(1.61803398874989;0;1)), Strecke((1.61803398874989;0;1),(1.61803398874989;0;-1)), Strecke((1.61803398874989;0;-1),(1;-1.61803398874989;0)), Strecke((1;1.61803398874989;0),(1.61803398874989;0;1)), Strecke((1.61803398874989;0;1),(1.61803398874989;0;-1)), Strecke((1.61803398874989;0;-1),(1;1.61803398874989;0)), Strecke((0;1;-1.61803398874989),(1;1.61803398874989;0)), Strecke((1;1.61803398874989;0),(1.61803398874989;0;-1)), Strecke((1.61803398874989;0;-1),(0;1;-1.61803398874989)), Strecke((0;1;-1.61803398874989),(1;1.61803398874989;0)), Strecke((1;1.61803398874989;0),(-1;1.61803398874989;0)), Strecke((-1;1.61803398874989;0),(0;1;-1.61803398874989)), Strecke((0;1;-1.61803398874989),(-1;1.61803398874989;0)), Strecke((-1;1.61803398874989;0),(-1.61803398874989;0;-1)), Strecke((-1.61803398874989;0;-1),(0;1;-1.61803398874989)), Strecke((0;1;-1.61803398874989),(0;-1;-1.61803398874989)), Strecke((0;-1;-1.61803398874989),(-1.61803398874989;0;-1)), Strecke((-1.61803398874989;0;-1),(0;1;-1.61803398874989)), Strecke((0;1;-1.61803398874989),(0;-1;-1.61803398874989)), Strecke((0;-1;-1.61803398874989),(1.61803398874989;0;-1)), Strecke((1.61803398874989;0;-1),(0;1;-1.61803398874989)), Strecke((0;-1;1.61803398874989),(1;-1.61803398874989;0)), Strecke((1;-1.61803398874989;0),(1.61803398874989;0;1)), Strecke((1.61803398874989;0;1),(0;-1;1.61803398874989)), Strecke((0;-1;1.61803398874989),(1;-1.61803398874989;0)), Strecke((1;-1.61803398874989;0),(-1;-1.61803398874989;0)), Strecke((-1;-1.61803398874989;0),(0;-1;1.61803398874989)), Strecke((0;-1;1.61803398874989),(-1;-1.61803398874989;0)), Strecke((-1;-1.61803398874989;0),(-1.61803398874989;0;1)), Strecke((-1.61803398874989;0;1),(0;-1;1.61803398874989))</v>
      </c>
    </row>
    <row r="74" spans="3:42" x14ac:dyDescent="0.2">
      <c r="J74" t="s">
        <v>64</v>
      </c>
    </row>
    <row r="76" spans="3:42" x14ac:dyDescent="0.2">
      <c r="J76" t="str">
        <f>"{"&amp;_xlfn.TEXTJOIN(",",TRUE,$N$2:$N$13)&amp;"}"</f>
        <v>{(0,1,1.61803398874989),(0,-1,1.61803398874989),(0,1,-1.61803398874989),(0,-1,-1.61803398874989),(1,1.61803398874989,0),(-1,1.61803398874989,0),(1,-1.61803398874989,0),(-1,-1.61803398874989,0),(1.61803398874989,0,1),(1.61803398874989,0,-1),(-1.61803398874989,0,1),(-1.61803398874989,0,-1)}</v>
      </c>
    </row>
    <row r="77" spans="3:42" x14ac:dyDescent="0.2">
      <c r="J77" t="s">
        <v>31</v>
      </c>
    </row>
    <row r="80" spans="3:42" x14ac:dyDescent="0.2">
      <c r="J80" t="str">
        <f>"{"&amp;_xlfn.TEXTJOIN(",",TRUE,AG17:AG46)&amp;"}"</f>
        <v>{(0,0,1.90211303259031),(1.53884176858763,0.587785252292473,0.951056516295154),(1.53884176858763,-0.587785252292473,0.951056516295154),(0.587785252292473,0.951056516295153,1.53884176858763),(0.587785252292473,-0.951056516295153,1.53884176858763),(-1.53884176858763,0.587785252292473,0.951056516295154),(-1.53884176858763,-0.587785252292473,0.951056516295154),(-0.587785252292473,0.951056516295154,1.53884176858763),(-0.587785252292473,-0.951056516295154,1.53884176858763),(2.33037084293956E-16,0,-1.90211303259031),(1.53884176858763,0.587785252292473,-0.951056516295154),(1.53884176858763,-0.587785252292473,-0.951056516295154),(0.587785252292473,0.951056516295154,-1.53884176858763),(0.587785252292473,-0.951056516295154,-1.53884176858763),(-1.53884176858763,0.587785252292473,-0.951056516295154),(-1.53884176858763,-0.587785252292473,-0.951056516295154),(-0.587785252292473,0.951056516295154,-1.53884176858763),(-0.587785252292473,-0.951056516295154,-1.53884176858763),(1.90211303259031,0,1.16518542146978E-16),(0.951056516295153,1.53884176858763,0.587785252292473),(0.951056516295154,1.53884176858763,-0.587785252292473),(0.951056516295153,-1.53884176858763,0.587785252292473),(0.951056516295154,-1.53884176858763,-0.587785252292473),(-1.90211303259031,2.33037084293956E-16,1.16518542146978E-16),(-0.951056516295153,1.53884176858763,0.587785252292473),(-0.951056516295153,1.53884176858763,-0.587785252292473),(-0.951056516295153,-1.53884176858763,0.587785252292473),(-0.951056516295153,-1.53884176858763,-0.587785252292473),(1.16518542146978E-16,1.90211303259031,1.16518542146978E-16),(1.16518542146978E-16,-1.90211303259031,1.16518542146978E-16)}</v>
      </c>
    </row>
    <row r="81" spans="3:10" x14ac:dyDescent="0.2">
      <c r="J81" t="s">
        <v>49</v>
      </c>
    </row>
    <row r="82" spans="3:10" x14ac:dyDescent="0.2">
      <c r="J82" t="s">
        <v>45</v>
      </c>
    </row>
    <row r="83" spans="3:10" x14ac:dyDescent="0.2">
      <c r="D83" t="str">
        <f>"["&amp;VLOOKUP(MID(C88,1,SEARCH("_",C88)-1),$B$2:$AK$46,35)&amp;", "&amp;VLOOKUP(MID(C88,1,SEARCH("_",C88)-1),$B$2:$AK$46,36)&amp;"]"</f>
        <v>[0, 58.282525588539]</v>
      </c>
      <c r="J83" t="s">
        <v>46</v>
      </c>
    </row>
    <row r="84" spans="3:10" x14ac:dyDescent="0.2">
      <c r="J84" t="s">
        <v>47</v>
      </c>
    </row>
    <row r="85" spans="3:10" x14ac:dyDescent="0.2">
      <c r="C85" t="s">
        <v>202</v>
      </c>
    </row>
    <row r="86" spans="3:10" x14ac:dyDescent="0.2">
      <c r="C86" t="s">
        <v>201</v>
      </c>
    </row>
    <row r="87" spans="3:10" x14ac:dyDescent="0.2">
      <c r="C87" t="s">
        <v>83</v>
      </c>
      <c r="D87" t="s">
        <v>167</v>
      </c>
      <c r="E87" t="s">
        <v>166</v>
      </c>
      <c r="F87" t="s">
        <v>199</v>
      </c>
      <c r="G87" t="s">
        <v>167</v>
      </c>
      <c r="H87" t="s">
        <v>166</v>
      </c>
      <c r="I87" t="s">
        <v>199</v>
      </c>
      <c r="J87" t="s">
        <v>168</v>
      </c>
    </row>
    <row r="88" spans="3:10" x14ac:dyDescent="0.2">
      <c r="C88" t="s">
        <v>85</v>
      </c>
      <c r="D88" t="str">
        <f>MID(C88,1,SEARCH("_",C88)-1)</f>
        <v>A</v>
      </c>
      <c r="E88" t="s">
        <v>169</v>
      </c>
      <c r="F88" t="str">
        <f>MID(C88,SEARCH("_",C88,SEARCH("_",C88)+1)+SEARCH("_",C88)-1,2)</f>
        <v>AK</v>
      </c>
      <c r="G88" t="str">
        <f>"["&amp;VLOOKUP(D88,$AL$2:$AN$46,2,FALSE)&amp;", "&amp;VLOOKUP(D88,$AL$2:$AN$46,3,FALSE)&amp;"]"</f>
        <v>[0, -58.282525588539]</v>
      </c>
      <c r="H88" t="str">
        <f t="shared" ref="H88:I88" si="77">"["&amp;VLOOKUP(E88,$AL$2:$AN$46,2,FALSE)&amp;", "&amp;VLOOKUP(E88,$AL$2:$AN$46,3,FALSE)&amp;"]"</f>
        <v>[0, -90]</v>
      </c>
      <c r="I88" t="str">
        <f t="shared" si="77"/>
        <v>[-58.282525588539, -54]</v>
      </c>
      <c r="J88" t="str">
        <f>"ee.Feature(ee.Geometry.Polygon([["&amp;G88&amp;", "&amp;H88&amp;", "&amp;I88&amp;"]]), {name: '"&amp;C88&amp;"'})"</f>
        <v>ee.Feature(ee.Geometry.Polygon([[[0, -58.282525588539], [0, -90], [-58.282525588539, -54]]]), {name: 'A_AB_AK'})</v>
      </c>
    </row>
    <row r="89" spans="3:10" x14ac:dyDescent="0.2">
      <c r="C89" t="s">
        <v>86</v>
      </c>
      <c r="D89" t="str">
        <f t="shared" ref="D89:D152" si="78">MID(C89,1,SEARCH("_",C89)-1)</f>
        <v>A</v>
      </c>
      <c r="E89" t="s">
        <v>169</v>
      </c>
      <c r="F89" t="str">
        <f t="shared" ref="F89:F147" si="79">MID(C89,SEARCH("_",C89,SEARCH("_",C89)+1)+SEARCH("_",C89)-1,2)</f>
        <v>AI</v>
      </c>
      <c r="G89" t="str">
        <f t="shared" ref="G89:G110" si="80">"["&amp;VLOOKUP(D89,$AL$2:$AN$46,2,FALSE)&amp;", "&amp;VLOOKUP(D89,$AL$2:$AN$46,3,FALSE)&amp;"]"</f>
        <v>[0, -58.282525588539]</v>
      </c>
      <c r="H89" t="str">
        <f t="shared" ref="H89:H110" si="81">"["&amp;VLOOKUP(E89,$AL$2:$AN$46,2,FALSE)&amp;", "&amp;VLOOKUP(E89,$AL$2:$AN$46,3,FALSE)&amp;"]"</f>
        <v>[0, -90]</v>
      </c>
      <c r="I89" t="str">
        <f t="shared" ref="I89:I110" si="82">"["&amp;VLOOKUP(F89,$AL$2:$AN$46,2,FALSE)&amp;", "&amp;VLOOKUP(F89,$AL$2:$AN$46,3,FALSE)&amp;"]"</f>
        <v>[58.282525588539, -54]</v>
      </c>
      <c r="J89" t="str">
        <f t="shared" ref="J89:J152" si="83">"ee.Feature(ee.Geometry.Polygon([["&amp;G89&amp;", "&amp;H89&amp;", "&amp;I89&amp;"]]), {name: '"&amp;C89&amp;"'})"</f>
        <v>ee.Feature(ee.Geometry.Polygon([[[0, -58.282525588539], [0, -90], [58.282525588539, -54]]]), {name: 'A_AB_AI'})</v>
      </c>
    </row>
    <row r="90" spans="3:10" x14ac:dyDescent="0.2">
      <c r="C90" t="s">
        <v>87</v>
      </c>
      <c r="D90" t="str">
        <f t="shared" si="78"/>
        <v>A</v>
      </c>
      <c r="E90" t="s">
        <v>170</v>
      </c>
      <c r="F90" t="str">
        <f t="shared" si="79"/>
        <v>AI</v>
      </c>
      <c r="G90" t="str">
        <f t="shared" si="80"/>
        <v>[0, -58.282525588539]</v>
      </c>
      <c r="H90" t="str">
        <f t="shared" si="81"/>
        <v>[20.9051574478893, -30]</v>
      </c>
      <c r="I90" t="str">
        <f t="shared" si="82"/>
        <v>[58.282525588539, -54]</v>
      </c>
      <c r="J90" t="str">
        <f t="shared" si="83"/>
        <v>ee.Feature(ee.Geometry.Polygon([[[0, -58.282525588539], [20.9051574478893, -30], [58.282525588539, -54]]]), {name: 'A_AE_AI'})</v>
      </c>
    </row>
    <row r="91" spans="3:10" x14ac:dyDescent="0.2">
      <c r="C91" t="s">
        <v>88</v>
      </c>
      <c r="D91" t="str">
        <f t="shared" si="78"/>
        <v>A</v>
      </c>
      <c r="E91" t="s">
        <v>170</v>
      </c>
      <c r="F91" t="str">
        <f t="shared" si="79"/>
        <v>AF</v>
      </c>
      <c r="G91" t="str">
        <f t="shared" si="80"/>
        <v>[0, -58.282525588539]</v>
      </c>
      <c r="H91" t="str">
        <f t="shared" si="81"/>
        <v>[20.9051574478893, -30]</v>
      </c>
      <c r="I91" t="str">
        <f t="shared" si="82"/>
        <v>[-20.9051574478893, -30]</v>
      </c>
      <c r="J91" t="str">
        <f t="shared" si="83"/>
        <v>ee.Feature(ee.Geometry.Polygon([[[0, -58.282525588539], [20.9051574478893, -30], [-20.9051574478893, -30]]]), {name: 'A_AE_AF'})</v>
      </c>
    </row>
    <row r="92" spans="3:10" x14ac:dyDescent="0.2">
      <c r="C92" t="s">
        <v>89</v>
      </c>
      <c r="D92" t="str">
        <f t="shared" si="78"/>
        <v>A</v>
      </c>
      <c r="E92" t="s">
        <v>171</v>
      </c>
      <c r="F92" t="str">
        <f t="shared" si="79"/>
        <v>AK</v>
      </c>
      <c r="G92" t="str">
        <f t="shared" si="80"/>
        <v>[0, -58.282525588539]</v>
      </c>
      <c r="H92" t="str">
        <f t="shared" si="81"/>
        <v>[-20.9051574478893, -30]</v>
      </c>
      <c r="I92" t="str">
        <f t="shared" si="82"/>
        <v>[-58.282525588539, -54]</v>
      </c>
      <c r="J92" t="str">
        <f t="shared" si="83"/>
        <v>ee.Feature(ee.Geometry.Polygon([[[0, -58.282525588539], [-20.9051574478893, -30], [-58.282525588539, -54]]]), {name: 'A_AF_AK'})</v>
      </c>
    </row>
    <row r="93" spans="3:10" x14ac:dyDescent="0.2">
      <c r="C93" t="s">
        <v>90</v>
      </c>
      <c r="D93" t="str">
        <f t="shared" si="78"/>
        <v>F</v>
      </c>
      <c r="E93" t="s">
        <v>190</v>
      </c>
      <c r="F93" t="str">
        <f t="shared" si="79"/>
        <v>FL</v>
      </c>
      <c r="G93" t="str">
        <f t="shared" si="80"/>
        <v>[-31.717474411461, 0]</v>
      </c>
      <c r="H93" t="str">
        <f t="shared" si="81"/>
        <v>[-58.282525588539, -18]</v>
      </c>
      <c r="I93" t="str">
        <f t="shared" si="82"/>
        <v>[-58.282525588539, 18]</v>
      </c>
      <c r="J93" t="str">
        <f t="shared" si="83"/>
        <v>ee.Feature(ee.Geometry.Polygon([[[-31.717474411461, 0], [-58.282525588539, -18], [-58.282525588539, 18]]]), {name: 'F_FK_FL'})</v>
      </c>
    </row>
    <row r="94" spans="3:10" x14ac:dyDescent="0.2">
      <c r="C94" t="s">
        <v>91</v>
      </c>
      <c r="D94" t="str">
        <f t="shared" si="78"/>
        <v>H</v>
      </c>
      <c r="E94" t="s">
        <v>195</v>
      </c>
      <c r="F94" t="str">
        <f t="shared" si="79"/>
        <v>HL</v>
      </c>
      <c r="G94" t="str">
        <f t="shared" si="80"/>
        <v>[-148.282525588539, 0]</v>
      </c>
      <c r="H94" t="str">
        <f t="shared" si="81"/>
        <v>[-121.717474411461, -18]</v>
      </c>
      <c r="I94" t="str">
        <f t="shared" si="82"/>
        <v>[-121.717474411461, 18]</v>
      </c>
      <c r="J94" t="str">
        <f t="shared" si="83"/>
        <v>ee.Feature(ee.Geometry.Polygon([[[-148.282525588539, 0], [-121.717474411461, -18], [-121.717474411461, 18]]]), {name: 'H_HK_HL'})</v>
      </c>
    </row>
    <row r="95" spans="3:10" x14ac:dyDescent="0.2">
      <c r="C95" t="s">
        <v>92</v>
      </c>
      <c r="D95" t="str">
        <f t="shared" si="78"/>
        <v>D</v>
      </c>
      <c r="E95" t="s">
        <v>184</v>
      </c>
      <c r="F95" t="str">
        <f t="shared" si="79"/>
        <v>DL</v>
      </c>
      <c r="G95" t="str">
        <f t="shared" si="80"/>
        <v>[180, 58.282525588539]</v>
      </c>
      <c r="H95" t="str">
        <f t="shared" si="81"/>
        <v>[-159.094842552111, 30]</v>
      </c>
      <c r="I95" t="str">
        <f t="shared" si="82"/>
        <v>[-121.717474411461, 54]</v>
      </c>
      <c r="J95" t="str">
        <f t="shared" si="83"/>
        <v>ee.Feature(ee.Geometry.Polygon([[[180, 58.282525588539], [-159.094842552111, 30], [-121.717474411461, 54]]]), {name: 'D_DH_DL'})</v>
      </c>
    </row>
    <row r="96" spans="3:10" x14ac:dyDescent="0.2">
      <c r="C96" t="s">
        <v>93</v>
      </c>
      <c r="D96" t="str">
        <f t="shared" si="78"/>
        <v>D</v>
      </c>
      <c r="E96" t="s">
        <v>183</v>
      </c>
      <c r="F96" t="str">
        <f t="shared" si="79"/>
        <v>DH</v>
      </c>
      <c r="G96" t="str">
        <f t="shared" si="80"/>
        <v>[180, 58.282525588539]</v>
      </c>
      <c r="H96" t="str">
        <f t="shared" si="81"/>
        <v>[159.094842552111, 30]</v>
      </c>
      <c r="I96" t="str">
        <f t="shared" si="82"/>
        <v>[-159.094842552111, 30]</v>
      </c>
      <c r="J96" t="str">
        <f t="shared" si="83"/>
        <v>ee.Feature(ee.Geometry.Polygon([[[180, 58.282525588539], [159.094842552111, 30], [-159.094842552111, 30]]]), {name: 'D_DG_DH'})</v>
      </c>
    </row>
    <row r="97" spans="3:10" x14ac:dyDescent="0.2">
      <c r="C97" t="s">
        <v>94</v>
      </c>
      <c r="D97" t="str">
        <f t="shared" si="78"/>
        <v>D</v>
      </c>
      <c r="E97" t="s">
        <v>183</v>
      </c>
      <c r="F97" t="str">
        <f t="shared" si="79"/>
        <v>DJ</v>
      </c>
      <c r="G97" t="str">
        <f t="shared" si="80"/>
        <v>[180, 58.282525588539]</v>
      </c>
      <c r="H97" t="str">
        <f t="shared" si="81"/>
        <v>[159.094842552111, 30]</v>
      </c>
      <c r="I97" t="str">
        <f t="shared" si="82"/>
        <v>[121.717474411461, 54]</v>
      </c>
      <c r="J97" t="str">
        <f t="shared" si="83"/>
        <v>ee.Feature(ee.Geometry.Polygon([[[180, 58.282525588539], [159.094842552111, 30], [121.717474411461, 54]]]), {name: 'D_DG_DJ'})</v>
      </c>
    </row>
    <row r="98" spans="3:10" x14ac:dyDescent="0.2">
      <c r="C98" t="s">
        <v>95</v>
      </c>
      <c r="D98" t="str">
        <f t="shared" si="78"/>
        <v>G</v>
      </c>
      <c r="E98" t="s">
        <v>193</v>
      </c>
      <c r="F98" t="str">
        <f t="shared" si="79"/>
        <v>GJ</v>
      </c>
      <c r="G98" t="str">
        <f t="shared" si="80"/>
        <v>[148.282525588539, 0]</v>
      </c>
      <c r="H98" t="str">
        <f t="shared" si="81"/>
        <v>[121.717474411461, -18]</v>
      </c>
      <c r="I98" t="str">
        <f t="shared" si="82"/>
        <v>[121.717474411461, 18]</v>
      </c>
      <c r="J98" t="str">
        <f t="shared" si="83"/>
        <v>ee.Feature(ee.Geometry.Polygon([[[148.282525588539, 0], [121.717474411461, -18], [121.717474411461, 18]]]), {name: 'G_GI_GJ'})</v>
      </c>
    </row>
    <row r="99" spans="3:10" x14ac:dyDescent="0.2">
      <c r="C99" t="s">
        <v>96</v>
      </c>
      <c r="D99" t="str">
        <f t="shared" si="78"/>
        <v>E</v>
      </c>
      <c r="E99" t="s">
        <v>188</v>
      </c>
      <c r="F99" t="str">
        <f t="shared" si="79"/>
        <v>EJ</v>
      </c>
      <c r="G99" t="str">
        <f t="shared" si="80"/>
        <v>[31.717474411461, 0]</v>
      </c>
      <c r="H99" t="str">
        <f t="shared" si="81"/>
        <v>[58.282525588539, -18]</v>
      </c>
      <c r="I99" t="str">
        <f t="shared" si="82"/>
        <v>[58.282525588539, 18]</v>
      </c>
      <c r="J99" t="str">
        <f t="shared" si="83"/>
        <v>ee.Feature(ee.Geometry.Polygon([[[31.717474411461, 0], [58.282525588539, -18], [58.282525588539, 18]]]), {name: 'E_EI_EJ'})</v>
      </c>
    </row>
    <row r="100" spans="3:10" x14ac:dyDescent="0.2">
      <c r="C100" t="s">
        <v>97</v>
      </c>
      <c r="D100" t="str">
        <f t="shared" si="78"/>
        <v>C</v>
      </c>
      <c r="E100" t="s">
        <v>179</v>
      </c>
      <c r="F100" t="str">
        <f t="shared" si="79"/>
        <v>CJ</v>
      </c>
      <c r="G100" t="str">
        <f t="shared" si="80"/>
        <v>[0, 58.282525588539]</v>
      </c>
      <c r="H100" t="str">
        <f t="shared" si="81"/>
        <v>[20.9051574478893, 30]</v>
      </c>
      <c r="I100" t="str">
        <f t="shared" si="82"/>
        <v>[58.282525588539, 54]</v>
      </c>
      <c r="J100" t="str">
        <f t="shared" si="83"/>
        <v>ee.Feature(ee.Geometry.Polygon([[[0, 58.282525588539], [20.9051574478893, 30], [58.282525588539, 54]]]), {name: 'C_CE_CJ'})</v>
      </c>
    </row>
    <row r="101" spans="3:10" x14ac:dyDescent="0.2">
      <c r="C101" t="s">
        <v>98</v>
      </c>
      <c r="D101" t="str">
        <f t="shared" si="78"/>
        <v>C</v>
      </c>
      <c r="E101" t="s">
        <v>179</v>
      </c>
      <c r="F101" t="str">
        <f t="shared" si="79"/>
        <v>CF</v>
      </c>
      <c r="G101" t="str">
        <f t="shared" si="80"/>
        <v>[0, 58.282525588539]</v>
      </c>
      <c r="H101" t="str">
        <f t="shared" si="81"/>
        <v>[20.9051574478893, 30]</v>
      </c>
      <c r="I101" t="str">
        <f t="shared" si="82"/>
        <v>[-20.9051574478893, 30]</v>
      </c>
      <c r="J101" t="str">
        <f t="shared" si="83"/>
        <v>ee.Feature(ee.Geometry.Polygon([[[0, 58.282525588539], [20.9051574478893, 30], [-20.9051574478893, 30]]]), {name: 'C_CE_CF'})</v>
      </c>
    </row>
    <row r="102" spans="3:10" x14ac:dyDescent="0.2">
      <c r="C102" t="s">
        <v>99</v>
      </c>
      <c r="D102" t="str">
        <f t="shared" si="78"/>
        <v>C</v>
      </c>
      <c r="E102" t="s">
        <v>180</v>
      </c>
      <c r="F102" t="str">
        <f t="shared" si="79"/>
        <v>CL</v>
      </c>
      <c r="G102" t="str">
        <f t="shared" si="80"/>
        <v>[0, 58.282525588539]</v>
      </c>
      <c r="H102" t="str">
        <f t="shared" si="81"/>
        <v>[-20.9051574478893, 30]</v>
      </c>
      <c r="I102" t="str">
        <f t="shared" si="82"/>
        <v>[-58.282525588539, 54]</v>
      </c>
      <c r="J102" t="str">
        <f t="shared" si="83"/>
        <v>ee.Feature(ee.Geometry.Polygon([[[0, 58.282525588539], [-20.9051574478893, 30], [-58.282525588539, 54]]]), {name: 'C_CF_CL'})</v>
      </c>
    </row>
    <row r="103" spans="3:10" x14ac:dyDescent="0.2">
      <c r="C103" t="s">
        <v>100</v>
      </c>
      <c r="D103" t="str">
        <f t="shared" si="78"/>
        <v>C</v>
      </c>
      <c r="E103" t="s">
        <v>178</v>
      </c>
      <c r="F103" t="str">
        <f t="shared" si="79"/>
        <v>CL</v>
      </c>
      <c r="G103" t="str">
        <f t="shared" si="80"/>
        <v>[0, 58.282525588539]</v>
      </c>
      <c r="H103" t="str">
        <f t="shared" si="81"/>
        <v>[0, 90]</v>
      </c>
      <c r="I103" t="str">
        <f t="shared" si="82"/>
        <v>[-58.282525588539, 54]</v>
      </c>
      <c r="J103" t="str">
        <f t="shared" si="83"/>
        <v>ee.Feature(ee.Geometry.Polygon([[[0, 58.282525588539], [0, 90], [-58.282525588539, 54]]]), {name: 'C_CD_CL'})</v>
      </c>
    </row>
    <row r="104" spans="3:10" x14ac:dyDescent="0.2">
      <c r="C104" t="s">
        <v>101</v>
      </c>
      <c r="D104" t="str">
        <f t="shared" si="78"/>
        <v>C</v>
      </c>
      <c r="E104" t="s">
        <v>178</v>
      </c>
      <c r="F104" t="str">
        <f t="shared" si="79"/>
        <v>CJ</v>
      </c>
      <c r="G104" t="str">
        <f t="shared" si="80"/>
        <v>[0, 58.282525588539]</v>
      </c>
      <c r="H104" t="str">
        <f t="shared" si="81"/>
        <v>[0, 90]</v>
      </c>
      <c r="I104" t="str">
        <f t="shared" si="82"/>
        <v>[58.282525588539, 54]</v>
      </c>
      <c r="J104" t="str">
        <f t="shared" si="83"/>
        <v>ee.Feature(ee.Geometry.Polygon([[[0, 58.282525588539], [0, 90], [58.282525588539, 54]]]), {name: 'C_CD_CJ'})</v>
      </c>
    </row>
    <row r="105" spans="3:10" x14ac:dyDescent="0.2">
      <c r="C105" t="s">
        <v>102</v>
      </c>
      <c r="D105" t="str">
        <f t="shared" si="78"/>
        <v>B</v>
      </c>
      <c r="E105" t="s">
        <v>174</v>
      </c>
      <c r="F105" t="str">
        <f t="shared" si="79"/>
        <v>BI</v>
      </c>
      <c r="G105" t="str">
        <f t="shared" si="80"/>
        <v>[180, -58.282525588539]</v>
      </c>
      <c r="H105" t="str">
        <f t="shared" si="81"/>
        <v>[159.094842552111, -30]</v>
      </c>
      <c r="I105" t="str">
        <f t="shared" si="82"/>
        <v>[121.717474411461, -54]</v>
      </c>
      <c r="J105" t="str">
        <f t="shared" si="83"/>
        <v>ee.Feature(ee.Geometry.Polygon([[[180, -58.282525588539], [159.094842552111, -30], [121.717474411461, -54]]]), {name: 'B_BG_BI'})</v>
      </c>
    </row>
    <row r="106" spans="3:10" x14ac:dyDescent="0.2">
      <c r="C106" t="s">
        <v>103</v>
      </c>
      <c r="D106" t="str">
        <f t="shared" si="78"/>
        <v>B</v>
      </c>
      <c r="E106" t="s">
        <v>174</v>
      </c>
      <c r="F106" t="str">
        <f t="shared" si="79"/>
        <v>BH</v>
      </c>
      <c r="G106" t="str">
        <f t="shared" si="80"/>
        <v>[180, -58.282525588539]</v>
      </c>
      <c r="H106" t="str">
        <f t="shared" si="81"/>
        <v>[159.094842552111, -30]</v>
      </c>
      <c r="I106" t="str">
        <f t="shared" si="82"/>
        <v>[-159.094842552111, -30]</v>
      </c>
      <c r="J106" t="str">
        <f t="shared" si="83"/>
        <v>ee.Feature(ee.Geometry.Polygon([[[180, -58.282525588539], [159.094842552111, -30], [-159.094842552111, -30]]]), {name: 'B_BG_BH'})</v>
      </c>
    </row>
    <row r="107" spans="3:10" x14ac:dyDescent="0.2">
      <c r="C107" t="s">
        <v>104</v>
      </c>
      <c r="D107" t="str">
        <f t="shared" si="78"/>
        <v>B</v>
      </c>
      <c r="E107" t="s">
        <v>175</v>
      </c>
      <c r="F107" t="str">
        <f t="shared" si="79"/>
        <v>BK</v>
      </c>
      <c r="G107" t="str">
        <f t="shared" si="80"/>
        <v>[180, -58.282525588539]</v>
      </c>
      <c r="H107" t="str">
        <f t="shared" si="81"/>
        <v>[-159.094842552111, -30]</v>
      </c>
      <c r="I107" t="str">
        <f t="shared" si="82"/>
        <v>[-121.717474411461, -54]</v>
      </c>
      <c r="J107" t="str">
        <f t="shared" si="83"/>
        <v>ee.Feature(ee.Geometry.Polygon([[[180, -58.282525588539], [-159.094842552111, -30], [-121.717474411461, -54]]]), {name: 'B_BH_BK'})</v>
      </c>
    </row>
    <row r="108" spans="3:10" x14ac:dyDescent="0.2">
      <c r="C108" t="s">
        <v>105</v>
      </c>
      <c r="D108" t="str">
        <f t="shared" si="78"/>
        <v>B</v>
      </c>
      <c r="E108" t="s">
        <v>169</v>
      </c>
      <c r="F108" t="str">
        <f t="shared" si="79"/>
        <v>BK</v>
      </c>
      <c r="G108" t="str">
        <f t="shared" si="80"/>
        <v>[180, -58.282525588539]</v>
      </c>
      <c r="H108" t="str">
        <f t="shared" si="81"/>
        <v>[0, -90]</v>
      </c>
      <c r="I108" t="str">
        <f t="shared" si="82"/>
        <v>[-121.717474411461, -54]</v>
      </c>
      <c r="J108" t="str">
        <f t="shared" si="83"/>
        <v>ee.Feature(ee.Geometry.Polygon([[[180, -58.282525588539], [0, -90], [-121.717474411461, -54]]]), {name: 'B_AB_BK'})</v>
      </c>
    </row>
    <row r="109" spans="3:10" x14ac:dyDescent="0.2">
      <c r="C109" t="s">
        <v>106</v>
      </c>
      <c r="D109" t="str">
        <f t="shared" si="78"/>
        <v>B</v>
      </c>
      <c r="E109" t="s">
        <v>169</v>
      </c>
      <c r="F109" t="str">
        <f t="shared" si="79"/>
        <v>BI</v>
      </c>
      <c r="G109" t="str">
        <f t="shared" si="80"/>
        <v>[180, -58.282525588539]</v>
      </c>
      <c r="H109" t="str">
        <f t="shared" si="81"/>
        <v>[0, -90]</v>
      </c>
      <c r="I109" t="str">
        <f t="shared" si="82"/>
        <v>[121.717474411461, -54]</v>
      </c>
      <c r="J109" t="str">
        <f t="shared" si="83"/>
        <v>ee.Feature(ee.Geometry.Polygon([[[180, -58.282525588539], [0, -90], [121.717474411461, -54]]]), {name: 'B_AB_BI'})</v>
      </c>
    </row>
    <row r="110" spans="3:10" x14ac:dyDescent="0.2">
      <c r="C110" t="s">
        <v>107</v>
      </c>
      <c r="D110" t="str">
        <f t="shared" si="78"/>
        <v>E</v>
      </c>
      <c r="E110" t="s">
        <v>170</v>
      </c>
      <c r="F110" t="str">
        <f t="shared" si="79"/>
        <v>EI</v>
      </c>
      <c r="G110" t="str">
        <f t="shared" si="80"/>
        <v>[31.717474411461, 0]</v>
      </c>
      <c r="H110" t="str">
        <f t="shared" si="81"/>
        <v>[20.9051574478893, -30]</v>
      </c>
      <c r="I110" t="str">
        <f t="shared" si="82"/>
        <v>[58.282525588539, -18]</v>
      </c>
      <c r="J110" t="str">
        <f t="shared" si="83"/>
        <v>ee.Feature(ee.Geometry.Polygon([[[31.717474411461, 0], [20.9051574478893, -30], [58.282525588539, -18]]]), {name: 'E_AE_EI'})</v>
      </c>
    </row>
    <row r="111" spans="3:10" x14ac:dyDescent="0.2">
      <c r="C111" t="s">
        <v>108</v>
      </c>
      <c r="D111" t="str">
        <f t="shared" si="78"/>
        <v>E</v>
      </c>
      <c r="E111" t="s">
        <v>170</v>
      </c>
      <c r="F111" t="str">
        <f t="shared" si="79"/>
        <v>EF</v>
      </c>
      <c r="G111" t="str">
        <f t="shared" ref="G111:G167" si="84">"["&amp;VLOOKUP(D111,$AL$2:$AN$46,2,FALSE)&amp;", "&amp;VLOOKUP(D111,$AL$2:$AN$46,3,FALSE)&amp;"]"</f>
        <v>[31.717474411461, 0]</v>
      </c>
      <c r="H111" t="str">
        <f t="shared" ref="H111:H167" si="85">"["&amp;VLOOKUP(E111,$AL$2:$AN$46,2,FALSE)&amp;", "&amp;VLOOKUP(E111,$AL$2:$AN$46,3,FALSE)&amp;"]"</f>
        <v>[20.9051574478893, -30]</v>
      </c>
      <c r="I111" t="str">
        <f t="shared" ref="I111:I167" si="86">"["&amp;VLOOKUP(F111,$AL$2:$AN$46,2,FALSE)&amp;", "&amp;VLOOKUP(F111,$AL$2:$AN$46,3,FALSE)&amp;"]"</f>
        <v>[0, 0]</v>
      </c>
      <c r="J111" t="str">
        <f t="shared" si="83"/>
        <v>ee.Feature(ee.Geometry.Polygon([[[31.717474411461, 0], [20.9051574478893, -30], [0, 0]]]), {name: 'E_AE_EF'})</v>
      </c>
    </row>
    <row r="112" spans="3:10" x14ac:dyDescent="0.2">
      <c r="C112" t="s">
        <v>109</v>
      </c>
      <c r="D112" t="str">
        <f t="shared" si="78"/>
        <v>F</v>
      </c>
      <c r="E112" t="s">
        <v>171</v>
      </c>
      <c r="F112" t="str">
        <f t="shared" si="79"/>
        <v>FK</v>
      </c>
      <c r="G112" t="str">
        <f t="shared" si="84"/>
        <v>[-31.717474411461, 0]</v>
      </c>
      <c r="H112" t="str">
        <f t="shared" si="85"/>
        <v>[-20.9051574478893, -30]</v>
      </c>
      <c r="I112" t="str">
        <f t="shared" si="86"/>
        <v>[-58.282525588539, -18]</v>
      </c>
      <c r="J112" t="str">
        <f t="shared" si="83"/>
        <v>ee.Feature(ee.Geometry.Polygon([[[-31.717474411461, 0], [-20.9051574478893, -30], [-58.282525588539, -18]]]), {name: 'F_AF_FK'})</v>
      </c>
    </row>
    <row r="113" spans="3:10" x14ac:dyDescent="0.2">
      <c r="C113" t="s">
        <v>110</v>
      </c>
      <c r="D113" t="str">
        <f t="shared" si="78"/>
        <v>K</v>
      </c>
      <c r="E113" t="s">
        <v>190</v>
      </c>
      <c r="F113" t="str">
        <f t="shared" si="79"/>
        <v>KL</v>
      </c>
      <c r="G113" t="str">
        <f t="shared" si="84"/>
        <v>[-90, -31.717474411461]</v>
      </c>
      <c r="H113" t="str">
        <f t="shared" si="85"/>
        <v>[-58.282525588539, -18]</v>
      </c>
      <c r="I113" t="str">
        <f t="shared" si="86"/>
        <v>[-90, 0]</v>
      </c>
      <c r="J113" t="str">
        <f t="shared" si="83"/>
        <v>ee.Feature(ee.Geometry.Polygon([[[-90, -31.717474411461], [-58.282525588539, -18], [-90, 0]]]), {name: 'K_FK_KL'})</v>
      </c>
    </row>
    <row r="114" spans="3:10" x14ac:dyDescent="0.2">
      <c r="C114" t="s">
        <v>111</v>
      </c>
      <c r="D114" t="str">
        <f t="shared" si="78"/>
        <v>K</v>
      </c>
      <c r="E114" t="s">
        <v>195</v>
      </c>
      <c r="F114" t="str">
        <f t="shared" si="79"/>
        <v>KL</v>
      </c>
      <c r="G114" t="str">
        <f t="shared" si="84"/>
        <v>[-90, -31.717474411461]</v>
      </c>
      <c r="H114" t="str">
        <f t="shared" si="85"/>
        <v>[-121.717474411461, -18]</v>
      </c>
      <c r="I114" t="str">
        <f t="shared" si="86"/>
        <v>[-90, 0]</v>
      </c>
      <c r="J114" t="str">
        <f t="shared" si="83"/>
        <v>ee.Feature(ee.Geometry.Polygon([[[-90, -31.717474411461], [-121.717474411461, -18], [-90, 0]]]), {name: 'K_HK_KL'})</v>
      </c>
    </row>
    <row r="115" spans="3:10" x14ac:dyDescent="0.2">
      <c r="C115" t="s">
        <v>112</v>
      </c>
      <c r="D115" t="str">
        <f t="shared" si="78"/>
        <v>H</v>
      </c>
      <c r="E115" t="s">
        <v>184</v>
      </c>
      <c r="F115" t="str">
        <f t="shared" si="79"/>
        <v>HL</v>
      </c>
      <c r="G115" t="str">
        <f t="shared" si="84"/>
        <v>[-148.282525588539, 0]</v>
      </c>
      <c r="H115" t="str">
        <f t="shared" si="85"/>
        <v>[-159.094842552111, 30]</v>
      </c>
      <c r="I115" t="str">
        <f t="shared" si="86"/>
        <v>[-121.717474411461, 18]</v>
      </c>
      <c r="J115" t="str">
        <f t="shared" si="83"/>
        <v>ee.Feature(ee.Geometry.Polygon([[[-148.282525588539, 0], [-159.094842552111, 30], [-121.717474411461, 18]]]), {name: 'H_DH_HL'})</v>
      </c>
    </row>
    <row r="116" spans="3:10" x14ac:dyDescent="0.2">
      <c r="C116" t="s">
        <v>113</v>
      </c>
      <c r="D116" t="str">
        <f t="shared" si="78"/>
        <v>G</v>
      </c>
      <c r="E116" t="s">
        <v>183</v>
      </c>
      <c r="F116" t="str">
        <f t="shared" si="79"/>
        <v>GH</v>
      </c>
      <c r="G116" t="str">
        <f t="shared" si="84"/>
        <v>[148.282525588539, 0]</v>
      </c>
      <c r="H116" t="str">
        <f t="shared" si="85"/>
        <v>[159.094842552111, 30]</v>
      </c>
      <c r="I116" t="str">
        <f t="shared" si="86"/>
        <v>[180, 0]</v>
      </c>
      <c r="J116" t="str">
        <f t="shared" si="83"/>
        <v>ee.Feature(ee.Geometry.Polygon([[[148.282525588539, 0], [159.094842552111, 30], [180, 0]]]), {name: 'G_DG_GH'})</v>
      </c>
    </row>
    <row r="117" spans="3:10" x14ac:dyDescent="0.2">
      <c r="C117" t="s">
        <v>114</v>
      </c>
      <c r="D117" t="str">
        <f t="shared" si="78"/>
        <v>G</v>
      </c>
      <c r="E117" t="s">
        <v>183</v>
      </c>
      <c r="F117" t="str">
        <f t="shared" si="79"/>
        <v>GJ</v>
      </c>
      <c r="G117" t="str">
        <f t="shared" si="84"/>
        <v>[148.282525588539, 0]</v>
      </c>
      <c r="H117" t="str">
        <f t="shared" si="85"/>
        <v>[159.094842552111, 30]</v>
      </c>
      <c r="I117" t="str">
        <f t="shared" si="86"/>
        <v>[121.717474411461, 18]</v>
      </c>
      <c r="J117" t="str">
        <f t="shared" si="83"/>
        <v>ee.Feature(ee.Geometry.Polygon([[[148.282525588539, 0], [159.094842552111, 30], [121.717474411461, 18]]]), {name: 'G_DG_GJ'})</v>
      </c>
    </row>
    <row r="118" spans="3:10" x14ac:dyDescent="0.2">
      <c r="C118" t="s">
        <v>115</v>
      </c>
      <c r="D118" t="str">
        <f t="shared" si="78"/>
        <v>I</v>
      </c>
      <c r="E118" t="s">
        <v>193</v>
      </c>
      <c r="F118" t="str">
        <f t="shared" si="79"/>
        <v>IJ</v>
      </c>
      <c r="G118" t="str">
        <f t="shared" si="84"/>
        <v>[90, -31.717474411461]</v>
      </c>
      <c r="H118" t="str">
        <f t="shared" si="85"/>
        <v>[121.717474411461, -18]</v>
      </c>
      <c r="I118" t="str">
        <f t="shared" si="86"/>
        <v>[90, 0]</v>
      </c>
      <c r="J118" t="str">
        <f t="shared" si="83"/>
        <v>ee.Feature(ee.Geometry.Polygon([[[90, -31.717474411461], [121.717474411461, -18], [90, 0]]]), {name: 'I_GI_IJ'})</v>
      </c>
    </row>
    <row r="119" spans="3:10" x14ac:dyDescent="0.2">
      <c r="C119" t="s">
        <v>116</v>
      </c>
      <c r="D119" t="str">
        <f t="shared" si="78"/>
        <v>I</v>
      </c>
      <c r="E119" t="s">
        <v>188</v>
      </c>
      <c r="F119" t="str">
        <f t="shared" si="79"/>
        <v>IJ</v>
      </c>
      <c r="G119" t="str">
        <f t="shared" si="84"/>
        <v>[90, -31.717474411461]</v>
      </c>
      <c r="H119" t="str">
        <f t="shared" si="85"/>
        <v>[58.282525588539, -18]</v>
      </c>
      <c r="I119" t="str">
        <f t="shared" si="86"/>
        <v>[90, 0]</v>
      </c>
      <c r="J119" t="str">
        <f t="shared" si="83"/>
        <v>ee.Feature(ee.Geometry.Polygon([[[90, -31.717474411461], [58.282525588539, -18], [90, 0]]]), {name: 'I_EI_IJ'})</v>
      </c>
    </row>
    <row r="120" spans="3:10" x14ac:dyDescent="0.2">
      <c r="C120" t="s">
        <v>117</v>
      </c>
      <c r="D120" t="str">
        <f t="shared" si="78"/>
        <v>E</v>
      </c>
      <c r="E120" t="s">
        <v>179</v>
      </c>
      <c r="F120" t="str">
        <f t="shared" si="79"/>
        <v>EJ</v>
      </c>
      <c r="G120" t="str">
        <f t="shared" si="84"/>
        <v>[31.717474411461, 0]</v>
      </c>
      <c r="H120" t="str">
        <f t="shared" si="85"/>
        <v>[20.9051574478893, 30]</v>
      </c>
      <c r="I120" t="str">
        <f t="shared" si="86"/>
        <v>[58.282525588539, 18]</v>
      </c>
      <c r="J120" t="str">
        <f t="shared" si="83"/>
        <v>ee.Feature(ee.Geometry.Polygon([[[31.717474411461, 0], [20.9051574478893, 30], [58.282525588539, 18]]]), {name: 'E_CE_EJ'})</v>
      </c>
    </row>
    <row r="121" spans="3:10" x14ac:dyDescent="0.2">
      <c r="C121" t="s">
        <v>118</v>
      </c>
      <c r="D121" t="str">
        <f t="shared" si="78"/>
        <v>E</v>
      </c>
      <c r="E121" t="s">
        <v>179</v>
      </c>
      <c r="F121" t="str">
        <f t="shared" si="79"/>
        <v>EF</v>
      </c>
      <c r="G121" t="str">
        <f t="shared" si="84"/>
        <v>[31.717474411461, 0]</v>
      </c>
      <c r="H121" t="str">
        <f t="shared" si="85"/>
        <v>[20.9051574478893, 30]</v>
      </c>
      <c r="I121" t="str">
        <f t="shared" si="86"/>
        <v>[0, 0]</v>
      </c>
      <c r="J121" t="str">
        <f t="shared" si="83"/>
        <v>ee.Feature(ee.Geometry.Polygon([[[31.717474411461, 0], [20.9051574478893, 30], [0, 0]]]), {name: 'E_CE_EF'})</v>
      </c>
    </row>
    <row r="122" spans="3:10" x14ac:dyDescent="0.2">
      <c r="C122" t="s">
        <v>119</v>
      </c>
      <c r="D122" t="str">
        <f t="shared" si="78"/>
        <v>F</v>
      </c>
      <c r="E122" t="s">
        <v>180</v>
      </c>
      <c r="F122" t="str">
        <f t="shared" si="79"/>
        <v>FL</v>
      </c>
      <c r="G122" t="str">
        <f t="shared" si="84"/>
        <v>[-31.717474411461, 0]</v>
      </c>
      <c r="H122" t="str">
        <f t="shared" si="85"/>
        <v>[-20.9051574478893, 30]</v>
      </c>
      <c r="I122" t="str">
        <f t="shared" si="86"/>
        <v>[-58.282525588539, 18]</v>
      </c>
      <c r="J122" t="str">
        <f t="shared" si="83"/>
        <v>ee.Feature(ee.Geometry.Polygon([[[-31.717474411461, 0], [-20.9051574478893, 30], [-58.282525588539, 18]]]), {name: 'F_CF_FL'})</v>
      </c>
    </row>
    <row r="123" spans="3:10" x14ac:dyDescent="0.2">
      <c r="C123" t="s">
        <v>120</v>
      </c>
      <c r="D123" t="str">
        <f t="shared" si="78"/>
        <v>D</v>
      </c>
      <c r="E123" t="s">
        <v>178</v>
      </c>
      <c r="F123" t="str">
        <f t="shared" si="79"/>
        <v>DL</v>
      </c>
      <c r="G123" t="str">
        <f t="shared" si="84"/>
        <v>[180, 58.282525588539]</v>
      </c>
      <c r="H123" t="str">
        <f t="shared" si="85"/>
        <v>[0, 90]</v>
      </c>
      <c r="I123" t="str">
        <f t="shared" si="86"/>
        <v>[-121.717474411461, 54]</v>
      </c>
      <c r="J123" t="str">
        <f t="shared" si="83"/>
        <v>ee.Feature(ee.Geometry.Polygon([[[180, 58.282525588539], [0, 90], [-121.717474411461, 54]]]), {name: 'D_CD_DL'})</v>
      </c>
    </row>
    <row r="124" spans="3:10" x14ac:dyDescent="0.2">
      <c r="C124" t="s">
        <v>121</v>
      </c>
      <c r="D124" t="str">
        <f t="shared" si="78"/>
        <v>D</v>
      </c>
      <c r="E124" t="s">
        <v>178</v>
      </c>
      <c r="F124" t="str">
        <f t="shared" si="79"/>
        <v>DJ</v>
      </c>
      <c r="G124" t="str">
        <f t="shared" si="84"/>
        <v>[180, 58.282525588539]</v>
      </c>
      <c r="H124" t="str">
        <f t="shared" si="85"/>
        <v>[0, 90]</v>
      </c>
      <c r="I124" t="str">
        <f t="shared" si="86"/>
        <v>[121.717474411461, 54]</v>
      </c>
      <c r="J124" t="str">
        <f t="shared" si="83"/>
        <v>ee.Feature(ee.Geometry.Polygon([[[180, 58.282525588539], [0, 90], [121.717474411461, 54]]]), {name: 'D_CD_DJ'})</v>
      </c>
    </row>
    <row r="125" spans="3:10" x14ac:dyDescent="0.2">
      <c r="C125" t="s">
        <v>122</v>
      </c>
      <c r="D125" t="str">
        <f t="shared" si="78"/>
        <v>G</v>
      </c>
      <c r="E125" t="s">
        <v>174</v>
      </c>
      <c r="F125" t="str">
        <f t="shared" si="79"/>
        <v>GI</v>
      </c>
      <c r="G125" t="str">
        <f t="shared" si="84"/>
        <v>[148.282525588539, 0]</v>
      </c>
      <c r="H125" t="str">
        <f t="shared" si="85"/>
        <v>[159.094842552111, -30]</v>
      </c>
      <c r="I125" t="str">
        <f t="shared" si="86"/>
        <v>[121.717474411461, -18]</v>
      </c>
      <c r="J125" t="str">
        <f t="shared" si="83"/>
        <v>ee.Feature(ee.Geometry.Polygon([[[148.282525588539, 0], [159.094842552111, -30], [121.717474411461, -18]]]), {name: 'G_BG_GI'})</v>
      </c>
    </row>
    <row r="126" spans="3:10" x14ac:dyDescent="0.2">
      <c r="C126" t="s">
        <v>123</v>
      </c>
      <c r="D126" t="str">
        <f t="shared" si="78"/>
        <v>G</v>
      </c>
      <c r="E126" t="s">
        <v>174</v>
      </c>
      <c r="F126" t="str">
        <f t="shared" si="79"/>
        <v>GH</v>
      </c>
      <c r="G126" t="str">
        <f t="shared" si="84"/>
        <v>[148.282525588539, 0]</v>
      </c>
      <c r="H126" t="str">
        <f t="shared" si="85"/>
        <v>[159.094842552111, -30]</v>
      </c>
      <c r="I126" t="str">
        <f t="shared" si="86"/>
        <v>[180, 0]</v>
      </c>
      <c r="J126" t="str">
        <f t="shared" si="83"/>
        <v>ee.Feature(ee.Geometry.Polygon([[[148.282525588539, 0], [159.094842552111, -30], [180, 0]]]), {name: 'G_BG_GH'})</v>
      </c>
    </row>
    <row r="127" spans="3:10" x14ac:dyDescent="0.2">
      <c r="C127" t="s">
        <v>124</v>
      </c>
      <c r="D127" t="str">
        <f t="shared" si="78"/>
        <v>H</v>
      </c>
      <c r="E127" t="s">
        <v>175</v>
      </c>
      <c r="F127" t="str">
        <f t="shared" si="79"/>
        <v>HK</v>
      </c>
      <c r="G127" t="str">
        <f t="shared" si="84"/>
        <v>[-148.282525588539, 0]</v>
      </c>
      <c r="H127" t="str">
        <f t="shared" si="85"/>
        <v>[-159.094842552111, -30]</v>
      </c>
      <c r="I127" t="str">
        <f t="shared" si="86"/>
        <v>[-121.717474411461, -18]</v>
      </c>
      <c r="J127" t="str">
        <f t="shared" si="83"/>
        <v>ee.Feature(ee.Geometry.Polygon([[[-148.282525588539, 0], [-159.094842552111, -30], [-121.717474411461, -18]]]), {name: 'H_BH_HK'})</v>
      </c>
    </row>
    <row r="128" spans="3:10" x14ac:dyDescent="0.2">
      <c r="C128" t="s">
        <v>125</v>
      </c>
      <c r="D128" t="str">
        <f t="shared" si="78"/>
        <v>K</v>
      </c>
      <c r="E128" t="s">
        <v>177</v>
      </c>
      <c r="F128" t="str">
        <f t="shared" si="79"/>
        <v>AK</v>
      </c>
      <c r="G128" t="str">
        <f t="shared" si="84"/>
        <v>[-90, -31.717474411461]</v>
      </c>
      <c r="H128" t="str">
        <f t="shared" si="85"/>
        <v>[-121.717474411461, -54]</v>
      </c>
      <c r="I128" t="str">
        <f t="shared" si="86"/>
        <v>[-58.282525588539, -54]</v>
      </c>
      <c r="J128" t="str">
        <f t="shared" si="83"/>
        <v>ee.Feature(ee.Geometry.Polygon([[[-90, -31.717474411461], [-121.717474411461, -54], [-58.282525588539, -54]]]), {name: 'K_BK_AK'})</v>
      </c>
    </row>
    <row r="129" spans="3:10" x14ac:dyDescent="0.2">
      <c r="C129" t="s">
        <v>126</v>
      </c>
      <c r="D129" t="str">
        <f t="shared" si="78"/>
        <v>I</v>
      </c>
      <c r="E129" t="s">
        <v>176</v>
      </c>
      <c r="F129" t="str">
        <f t="shared" si="79"/>
        <v>AI</v>
      </c>
      <c r="G129" t="str">
        <f t="shared" si="84"/>
        <v>[90, -31.717474411461]</v>
      </c>
      <c r="H129" t="str">
        <f t="shared" si="85"/>
        <v>[121.717474411461, -54]</v>
      </c>
      <c r="I129" t="str">
        <f t="shared" si="86"/>
        <v>[58.282525588539, -54]</v>
      </c>
      <c r="J129" t="str">
        <f t="shared" si="83"/>
        <v>ee.Feature(ee.Geometry.Polygon([[[90, -31.717474411461], [121.717474411461, -54], [58.282525588539, -54]]]), {name: 'I_BI_AI'})</v>
      </c>
    </row>
    <row r="130" spans="3:10" x14ac:dyDescent="0.2">
      <c r="C130" t="s">
        <v>127</v>
      </c>
      <c r="D130" t="str">
        <f t="shared" si="78"/>
        <v>I</v>
      </c>
      <c r="E130" t="s">
        <v>188</v>
      </c>
      <c r="F130" t="str">
        <f t="shared" si="79"/>
        <v>AI</v>
      </c>
      <c r="G130" t="str">
        <f t="shared" si="84"/>
        <v>[90, -31.717474411461]</v>
      </c>
      <c r="H130" t="str">
        <f t="shared" si="85"/>
        <v>[58.282525588539, -18]</v>
      </c>
      <c r="I130" t="str">
        <f t="shared" si="86"/>
        <v>[58.282525588539, -54]</v>
      </c>
      <c r="J130" t="str">
        <f t="shared" si="83"/>
        <v>ee.Feature(ee.Geometry.Polygon([[[90, -31.717474411461], [58.282525588539, -18], [58.282525588539, -54]]]), {name: 'I_EI_AI'})</v>
      </c>
    </row>
    <row r="131" spans="3:10" x14ac:dyDescent="0.2">
      <c r="C131" t="s">
        <v>128</v>
      </c>
      <c r="D131" t="str">
        <f t="shared" si="78"/>
        <v>F</v>
      </c>
      <c r="E131" t="s">
        <v>187</v>
      </c>
      <c r="F131" t="str">
        <f t="shared" si="79"/>
        <v>AF</v>
      </c>
      <c r="G131" t="str">
        <f t="shared" si="84"/>
        <v>[-31.717474411461, 0]</v>
      </c>
      <c r="H131" t="str">
        <f t="shared" si="85"/>
        <v>[0, 0]</v>
      </c>
      <c r="I131" t="str">
        <f t="shared" si="86"/>
        <v>[-20.9051574478893, -30]</v>
      </c>
      <c r="J131" t="str">
        <f t="shared" si="83"/>
        <v>ee.Feature(ee.Geometry.Polygon([[[-31.717474411461, 0], [0, 0], [-20.9051574478893, -30]]]), {name: 'F_EF_AF'})</v>
      </c>
    </row>
    <row r="132" spans="3:10" x14ac:dyDescent="0.2">
      <c r="C132" t="s">
        <v>129</v>
      </c>
      <c r="D132" t="str">
        <f t="shared" si="78"/>
        <v>K</v>
      </c>
      <c r="E132" t="s">
        <v>190</v>
      </c>
      <c r="F132" t="str">
        <f t="shared" si="79"/>
        <v>AK</v>
      </c>
      <c r="G132" t="str">
        <f t="shared" si="84"/>
        <v>[-90, -31.717474411461]</v>
      </c>
      <c r="H132" t="str">
        <f t="shared" si="85"/>
        <v>[-58.282525588539, -18]</v>
      </c>
      <c r="I132" t="str">
        <f t="shared" si="86"/>
        <v>[-58.282525588539, -54]</v>
      </c>
      <c r="J132" t="str">
        <f t="shared" si="83"/>
        <v>ee.Feature(ee.Geometry.Polygon([[[-90, -31.717474411461], [-58.282525588539, -18], [-58.282525588539, -54]]]), {name: 'K_FK_AK'})</v>
      </c>
    </row>
    <row r="133" spans="3:10" x14ac:dyDescent="0.2">
      <c r="C133" t="s">
        <v>130</v>
      </c>
      <c r="D133" t="str">
        <f t="shared" si="78"/>
        <v>L</v>
      </c>
      <c r="E133" t="s">
        <v>198</v>
      </c>
      <c r="F133" t="str">
        <f t="shared" si="79"/>
        <v>FL</v>
      </c>
      <c r="G133" t="str">
        <f t="shared" si="84"/>
        <v>[-90, 31.717474411461]</v>
      </c>
      <c r="H133" t="str">
        <f t="shared" si="85"/>
        <v>[-90, 0]</v>
      </c>
      <c r="I133" t="str">
        <f t="shared" si="86"/>
        <v>[-58.282525588539, 18]</v>
      </c>
      <c r="J133" t="str">
        <f t="shared" si="83"/>
        <v>ee.Feature(ee.Geometry.Polygon([[[-90, 31.717474411461], [-90, 0], [-58.282525588539, 18]]]), {name: 'L_KL_FL'})</v>
      </c>
    </row>
    <row r="134" spans="3:10" x14ac:dyDescent="0.2">
      <c r="C134" t="s">
        <v>131</v>
      </c>
      <c r="D134" t="str">
        <f t="shared" si="78"/>
        <v>L</v>
      </c>
      <c r="E134" t="s">
        <v>198</v>
      </c>
      <c r="F134" t="str">
        <f t="shared" si="79"/>
        <v>HL</v>
      </c>
      <c r="G134" t="str">
        <f t="shared" si="84"/>
        <v>[-90, 31.717474411461]</v>
      </c>
      <c r="H134" t="str">
        <f t="shared" si="85"/>
        <v>[-90, 0]</v>
      </c>
      <c r="I134" t="str">
        <f t="shared" si="86"/>
        <v>[-121.717474411461, 18]</v>
      </c>
      <c r="J134" t="str">
        <f t="shared" si="83"/>
        <v>ee.Feature(ee.Geometry.Polygon([[[-90, 31.717474411461], [-90, 0], [-121.717474411461, 18]]]), {name: 'L_KL_HL'})</v>
      </c>
    </row>
    <row r="135" spans="3:10" x14ac:dyDescent="0.2">
      <c r="C135" t="s">
        <v>132</v>
      </c>
      <c r="D135" t="str">
        <f t="shared" si="78"/>
        <v>L</v>
      </c>
      <c r="E135" t="s">
        <v>196</v>
      </c>
      <c r="F135" t="str">
        <f t="shared" si="79"/>
        <v>DL</v>
      </c>
      <c r="G135" t="str">
        <f t="shared" si="84"/>
        <v>[-90, 31.717474411461]</v>
      </c>
      <c r="H135" t="str">
        <f t="shared" si="85"/>
        <v>[-121.717474411461, 18]</v>
      </c>
      <c r="I135" t="str">
        <f t="shared" si="86"/>
        <v>[-121.717474411461, 54]</v>
      </c>
      <c r="J135" t="str">
        <f t="shared" si="83"/>
        <v>ee.Feature(ee.Geometry.Polygon([[[-90, 31.717474411461], [-121.717474411461, 18], [-121.717474411461, 54]]]), {name: 'L_HL_DL'})</v>
      </c>
    </row>
    <row r="136" spans="3:10" x14ac:dyDescent="0.2">
      <c r="C136" t="s">
        <v>133</v>
      </c>
      <c r="D136" t="str">
        <f t="shared" si="78"/>
        <v>H</v>
      </c>
      <c r="E136" t="s">
        <v>192</v>
      </c>
      <c r="F136" t="str">
        <f t="shared" si="79"/>
        <v>DH</v>
      </c>
      <c r="G136" t="str">
        <f t="shared" si="84"/>
        <v>[-148.282525588539, 0]</v>
      </c>
      <c r="H136" t="str">
        <f t="shared" si="85"/>
        <v>[180, 0]</v>
      </c>
      <c r="I136" t="str">
        <f t="shared" si="86"/>
        <v>[-159.094842552111, 30]</v>
      </c>
      <c r="J136" t="str">
        <f t="shared" si="83"/>
        <v>ee.Feature(ee.Geometry.Polygon([[[-148.282525588539, 0], [180, 0], [-159.094842552111, 30]]]), {name: 'H_GH_DH'})</v>
      </c>
    </row>
    <row r="137" spans="3:10" x14ac:dyDescent="0.2">
      <c r="C137" t="s">
        <v>134</v>
      </c>
      <c r="D137" t="str">
        <f t="shared" si="78"/>
        <v>J</v>
      </c>
      <c r="E137" t="s">
        <v>194</v>
      </c>
      <c r="F137" t="str">
        <f t="shared" si="79"/>
        <v>DJ</v>
      </c>
      <c r="G137" t="str">
        <f t="shared" si="84"/>
        <v>[90, 31.717474411461]</v>
      </c>
      <c r="H137" t="str">
        <f t="shared" si="85"/>
        <v>[121.717474411461, 18]</v>
      </c>
      <c r="I137" t="str">
        <f t="shared" si="86"/>
        <v>[121.717474411461, 54]</v>
      </c>
      <c r="J137" t="str">
        <f t="shared" si="83"/>
        <v>ee.Feature(ee.Geometry.Polygon([[[90, 31.717474411461], [121.717474411461, 18], [121.717474411461, 54]]]), {name: 'J_GJ_DJ'})</v>
      </c>
    </row>
    <row r="138" spans="3:10" x14ac:dyDescent="0.2">
      <c r="C138" t="s">
        <v>135</v>
      </c>
      <c r="D138" t="str">
        <f t="shared" si="78"/>
        <v>J</v>
      </c>
      <c r="E138" t="s">
        <v>197</v>
      </c>
      <c r="F138" t="str">
        <f t="shared" si="79"/>
        <v>GJ</v>
      </c>
      <c r="G138" t="str">
        <f t="shared" si="84"/>
        <v>[90, 31.717474411461]</v>
      </c>
      <c r="H138" t="str">
        <f t="shared" si="85"/>
        <v>[90, 0]</v>
      </c>
      <c r="I138" t="str">
        <f t="shared" si="86"/>
        <v>[121.717474411461, 18]</v>
      </c>
      <c r="J138" t="str">
        <f t="shared" si="83"/>
        <v>ee.Feature(ee.Geometry.Polygon([[[90, 31.717474411461], [90, 0], [121.717474411461, 18]]]), {name: 'J_IJ_GJ'})</v>
      </c>
    </row>
    <row r="139" spans="3:10" x14ac:dyDescent="0.2">
      <c r="C139" t="s">
        <v>136</v>
      </c>
      <c r="D139" t="str">
        <f t="shared" si="78"/>
        <v>J</v>
      </c>
      <c r="E139" t="s">
        <v>197</v>
      </c>
      <c r="F139" t="str">
        <f t="shared" si="79"/>
        <v>EJ</v>
      </c>
      <c r="G139" t="str">
        <f t="shared" si="84"/>
        <v>[90, 31.717474411461]</v>
      </c>
      <c r="H139" t="str">
        <f t="shared" si="85"/>
        <v>[90, 0]</v>
      </c>
      <c r="I139" t="str">
        <f t="shared" si="86"/>
        <v>[58.282525588539, 18]</v>
      </c>
      <c r="J139" t="str">
        <f t="shared" si="83"/>
        <v>ee.Feature(ee.Geometry.Polygon([[[90, 31.717474411461], [90, 0], [58.282525588539, 18]]]), {name: 'J_IJ_EJ'})</v>
      </c>
    </row>
    <row r="140" spans="3:10" x14ac:dyDescent="0.2">
      <c r="C140" t="s">
        <v>137</v>
      </c>
      <c r="D140" t="str">
        <f t="shared" si="78"/>
        <v>J</v>
      </c>
      <c r="E140" t="s">
        <v>189</v>
      </c>
      <c r="F140" t="str">
        <f t="shared" si="79"/>
        <v>CJ</v>
      </c>
      <c r="G140" t="str">
        <f t="shared" si="84"/>
        <v>[90, 31.717474411461]</v>
      </c>
      <c r="H140" t="str">
        <f t="shared" si="85"/>
        <v>[58.282525588539, 18]</v>
      </c>
      <c r="I140" t="str">
        <f t="shared" si="86"/>
        <v>[58.282525588539, 54]</v>
      </c>
      <c r="J140" t="str">
        <f t="shared" si="83"/>
        <v>ee.Feature(ee.Geometry.Polygon([[[90, 31.717474411461], [58.282525588539, 18], [58.282525588539, 54]]]), {name: 'J_EJ_CJ'})</v>
      </c>
    </row>
    <row r="141" spans="3:10" x14ac:dyDescent="0.2">
      <c r="C141" t="s">
        <v>138</v>
      </c>
      <c r="D141" t="str">
        <f t="shared" si="78"/>
        <v>F</v>
      </c>
      <c r="E141" t="s">
        <v>187</v>
      </c>
      <c r="F141" t="str">
        <f t="shared" si="79"/>
        <v>CF</v>
      </c>
      <c r="G141" t="str">
        <f t="shared" si="84"/>
        <v>[-31.717474411461, 0]</v>
      </c>
      <c r="H141" t="str">
        <f t="shared" si="85"/>
        <v>[0, 0]</v>
      </c>
      <c r="I141" t="str">
        <f t="shared" si="86"/>
        <v>[-20.9051574478893, 30]</v>
      </c>
      <c r="J141" t="str">
        <f t="shared" si="83"/>
        <v>ee.Feature(ee.Geometry.Polygon([[[-31.717474411461, 0], [0, 0], [-20.9051574478893, 30]]]), {name: 'F_EF_CF'})</v>
      </c>
    </row>
    <row r="142" spans="3:10" x14ac:dyDescent="0.2">
      <c r="C142" t="s">
        <v>139</v>
      </c>
      <c r="D142" t="str">
        <f t="shared" si="78"/>
        <v>L</v>
      </c>
      <c r="E142" t="s">
        <v>191</v>
      </c>
      <c r="F142" t="str">
        <f t="shared" si="79"/>
        <v>CL</v>
      </c>
      <c r="G142" t="str">
        <f t="shared" si="84"/>
        <v>[-90, 31.717474411461]</v>
      </c>
      <c r="H142" t="str">
        <f t="shared" si="85"/>
        <v>[-58.282525588539, 18]</v>
      </c>
      <c r="I142" t="str">
        <f t="shared" si="86"/>
        <v>[-58.282525588539, 54]</v>
      </c>
      <c r="J142" t="str">
        <f t="shared" si="83"/>
        <v>ee.Feature(ee.Geometry.Polygon([[[-90, 31.717474411461], [-58.282525588539, 18], [-58.282525588539, 54]]]), {name: 'L_FL_CL'})</v>
      </c>
    </row>
    <row r="143" spans="3:10" x14ac:dyDescent="0.2">
      <c r="C143" t="s">
        <v>140</v>
      </c>
      <c r="D143" t="str">
        <f t="shared" si="78"/>
        <v>L</v>
      </c>
      <c r="E143" t="s">
        <v>186</v>
      </c>
      <c r="F143" t="str">
        <f t="shared" si="79"/>
        <v>CL</v>
      </c>
      <c r="G143" t="str">
        <f t="shared" si="84"/>
        <v>[-90, 31.717474411461]</v>
      </c>
      <c r="H143" t="str">
        <f t="shared" si="85"/>
        <v>[-121.717474411461, 54]</v>
      </c>
      <c r="I143" t="str">
        <f t="shared" si="86"/>
        <v>[-58.282525588539, 54]</v>
      </c>
      <c r="J143" t="str">
        <f t="shared" si="83"/>
        <v>ee.Feature(ee.Geometry.Polygon([[[-90, 31.717474411461], [-121.717474411461, 54], [-58.282525588539, 54]]]), {name: 'L_DL_CL'})</v>
      </c>
    </row>
    <row r="144" spans="3:10" x14ac:dyDescent="0.2">
      <c r="C144" t="s">
        <v>141</v>
      </c>
      <c r="D144" t="str">
        <f t="shared" si="78"/>
        <v>J</v>
      </c>
      <c r="E144" t="s">
        <v>185</v>
      </c>
      <c r="F144" t="str">
        <f t="shared" si="79"/>
        <v>CJ</v>
      </c>
      <c r="G144" t="str">
        <f t="shared" si="84"/>
        <v>[90, 31.717474411461]</v>
      </c>
      <c r="H144" t="str">
        <f t="shared" si="85"/>
        <v>[121.717474411461, 54]</v>
      </c>
      <c r="I144" t="str">
        <f t="shared" si="86"/>
        <v>[58.282525588539, 54]</v>
      </c>
      <c r="J144" t="str">
        <f t="shared" si="83"/>
        <v>ee.Feature(ee.Geometry.Polygon([[[90, 31.717474411461], [121.717474411461, 54], [58.282525588539, 54]]]), {name: 'J_DJ_CJ'})</v>
      </c>
    </row>
    <row r="145" spans="3:10" x14ac:dyDescent="0.2">
      <c r="C145" t="s">
        <v>142</v>
      </c>
      <c r="D145" t="str">
        <f t="shared" si="78"/>
        <v>I</v>
      </c>
      <c r="E145" t="s">
        <v>193</v>
      </c>
      <c r="F145" t="str">
        <f t="shared" si="79"/>
        <v>BI</v>
      </c>
      <c r="G145" t="str">
        <f t="shared" si="84"/>
        <v>[90, -31.717474411461]</v>
      </c>
      <c r="H145" t="str">
        <f t="shared" si="85"/>
        <v>[121.717474411461, -18]</v>
      </c>
      <c r="I145" t="str">
        <f t="shared" si="86"/>
        <v>[121.717474411461, -54]</v>
      </c>
      <c r="J145" t="str">
        <f t="shared" si="83"/>
        <v>ee.Feature(ee.Geometry.Polygon([[[90, -31.717474411461], [121.717474411461, -18], [121.717474411461, -54]]]), {name: 'I_GI_BI'})</v>
      </c>
    </row>
    <row r="146" spans="3:10" x14ac:dyDescent="0.2">
      <c r="C146" t="s">
        <v>143</v>
      </c>
      <c r="D146" t="str">
        <f t="shared" si="78"/>
        <v>H</v>
      </c>
      <c r="E146" t="s">
        <v>192</v>
      </c>
      <c r="F146" t="str">
        <f t="shared" si="79"/>
        <v>BH</v>
      </c>
      <c r="G146" t="str">
        <f t="shared" si="84"/>
        <v>[-148.282525588539, 0]</v>
      </c>
      <c r="H146" t="str">
        <f t="shared" si="85"/>
        <v>[180, 0]</v>
      </c>
      <c r="I146" t="str">
        <f t="shared" si="86"/>
        <v>[-159.094842552111, -30]</v>
      </c>
      <c r="J146" t="str">
        <f t="shared" si="83"/>
        <v>ee.Feature(ee.Geometry.Polygon([[[-148.282525588539, 0], [180, 0], [-159.094842552111, -30]]]), {name: 'H_GH_BH'})</v>
      </c>
    </row>
    <row r="147" spans="3:10" x14ac:dyDescent="0.2">
      <c r="C147" t="s">
        <v>144</v>
      </c>
      <c r="D147" t="str">
        <f t="shared" si="78"/>
        <v>K</v>
      </c>
      <c r="E147" t="s">
        <v>195</v>
      </c>
      <c r="F147" t="str">
        <f t="shared" si="79"/>
        <v>BK</v>
      </c>
      <c r="G147" t="str">
        <f t="shared" si="84"/>
        <v>[-90, -31.717474411461]</v>
      </c>
      <c r="H147" t="str">
        <f t="shared" si="85"/>
        <v>[-121.717474411461, -18]</v>
      </c>
      <c r="I147" t="str">
        <f t="shared" si="86"/>
        <v>[-121.717474411461, -54]</v>
      </c>
      <c r="J147" t="str">
        <f t="shared" si="83"/>
        <v>ee.Feature(ee.Geometry.Polygon([[[-90, -31.717474411461], [-121.717474411461, -18], [-121.717474411461, -54]]]), {name: 'K_HK_BK'})</v>
      </c>
    </row>
    <row r="148" spans="3:10" x14ac:dyDescent="0.2">
      <c r="C148" t="s">
        <v>145</v>
      </c>
      <c r="D148" t="str">
        <f t="shared" si="78"/>
        <v>AB</v>
      </c>
      <c r="E148" t="s">
        <v>177</v>
      </c>
      <c r="F148" t="str">
        <f>MID(C148,SEARCH("_",C148,SEARCH("_",C148)+1)+SEARCH("_",C148)-2,2)</f>
        <v>AK</v>
      </c>
      <c r="G148" t="str">
        <f t="shared" si="84"/>
        <v>[0, -90]</v>
      </c>
      <c r="H148" t="str">
        <f t="shared" si="85"/>
        <v>[-121.717474411461, -54]</v>
      </c>
      <c r="I148" t="str">
        <f t="shared" si="86"/>
        <v>[-58.282525588539, -54]</v>
      </c>
      <c r="J148" t="str">
        <f t="shared" si="83"/>
        <v>ee.Feature(ee.Geometry.Polygon([[[0, -90], [-121.717474411461, -54], [-58.282525588539, -54]]]), {name: 'AB_BK_AK'})</v>
      </c>
    </row>
    <row r="149" spans="3:10" x14ac:dyDescent="0.2">
      <c r="C149" t="s">
        <v>146</v>
      </c>
      <c r="D149" t="str">
        <f t="shared" si="78"/>
        <v>AB</v>
      </c>
      <c r="E149" t="s">
        <v>176</v>
      </c>
      <c r="F149" t="str">
        <f t="shared" ref="F149:F167" si="87">MID(C149,SEARCH("_",C149,SEARCH("_",C149)+1)+SEARCH("_",C149)-2,2)</f>
        <v>AI</v>
      </c>
      <c r="G149" t="str">
        <f t="shared" si="84"/>
        <v>[0, -90]</v>
      </c>
      <c r="H149" t="str">
        <f t="shared" si="85"/>
        <v>[121.717474411461, -54]</v>
      </c>
      <c r="I149" t="str">
        <f t="shared" si="86"/>
        <v>[58.282525588539, -54]</v>
      </c>
      <c r="J149" t="str">
        <f t="shared" si="83"/>
        <v>ee.Feature(ee.Geometry.Polygon([[[0, -90], [121.717474411461, -54], [58.282525588539, -54]]]), {name: 'AB_BI_AI'})</v>
      </c>
    </row>
    <row r="150" spans="3:10" x14ac:dyDescent="0.2">
      <c r="C150" t="s">
        <v>147</v>
      </c>
      <c r="D150" t="str">
        <f t="shared" si="78"/>
        <v>AE</v>
      </c>
      <c r="E150" t="s">
        <v>188</v>
      </c>
      <c r="F150" t="str">
        <f t="shared" si="87"/>
        <v>AI</v>
      </c>
      <c r="G150" t="str">
        <f t="shared" si="84"/>
        <v>[20.9051574478893, -30]</v>
      </c>
      <c r="H150" t="str">
        <f t="shared" si="85"/>
        <v>[58.282525588539, -18]</v>
      </c>
      <c r="I150" t="str">
        <f t="shared" si="86"/>
        <v>[58.282525588539, -54]</v>
      </c>
      <c r="J150" t="str">
        <f t="shared" si="83"/>
        <v>ee.Feature(ee.Geometry.Polygon([[[20.9051574478893, -30], [58.282525588539, -18], [58.282525588539, -54]]]), {name: 'AE_EI_AI'})</v>
      </c>
    </row>
    <row r="151" spans="3:10" x14ac:dyDescent="0.2">
      <c r="C151" t="s">
        <v>148</v>
      </c>
      <c r="D151" t="str">
        <f t="shared" si="78"/>
        <v>AE</v>
      </c>
      <c r="E151" t="s">
        <v>187</v>
      </c>
      <c r="F151" t="str">
        <f t="shared" si="87"/>
        <v>AF</v>
      </c>
      <c r="G151" t="str">
        <f t="shared" si="84"/>
        <v>[20.9051574478893, -30]</v>
      </c>
      <c r="H151" t="str">
        <f t="shared" si="85"/>
        <v>[0, 0]</v>
      </c>
      <c r="I151" t="str">
        <f t="shared" si="86"/>
        <v>[-20.9051574478893, -30]</v>
      </c>
      <c r="J151" t="str">
        <f t="shared" si="83"/>
        <v>ee.Feature(ee.Geometry.Polygon([[[20.9051574478893, -30], [0, 0], [-20.9051574478893, -30]]]), {name: 'AE_EF_AF'})</v>
      </c>
    </row>
    <row r="152" spans="3:10" x14ac:dyDescent="0.2">
      <c r="C152" t="s">
        <v>149</v>
      </c>
      <c r="D152" t="str">
        <f t="shared" si="78"/>
        <v>AF</v>
      </c>
      <c r="E152" t="s">
        <v>190</v>
      </c>
      <c r="F152" t="str">
        <f t="shared" si="87"/>
        <v>AK</v>
      </c>
      <c r="G152" t="str">
        <f t="shared" si="84"/>
        <v>[-20.9051574478893, -30]</v>
      </c>
      <c r="H152" t="str">
        <f t="shared" si="85"/>
        <v>[-58.282525588539, -18]</v>
      </c>
      <c r="I152" t="str">
        <f t="shared" si="86"/>
        <v>[-58.282525588539, -54]</v>
      </c>
      <c r="J152" t="str">
        <f t="shared" si="83"/>
        <v>ee.Feature(ee.Geometry.Polygon([[[-20.9051574478893, -30], [-58.282525588539, -18], [-58.282525588539, -54]]]), {name: 'AF_FK_AK'})</v>
      </c>
    </row>
    <row r="153" spans="3:10" x14ac:dyDescent="0.2">
      <c r="C153" t="s">
        <v>150</v>
      </c>
      <c r="D153" t="str">
        <f t="shared" ref="D153:D167" si="88">MID(C153,1,SEARCH("_",C153)-1)</f>
        <v>FK</v>
      </c>
      <c r="E153" t="s">
        <v>198</v>
      </c>
      <c r="F153" t="str">
        <f t="shared" si="87"/>
        <v>FL</v>
      </c>
      <c r="G153" t="str">
        <f t="shared" si="84"/>
        <v>[-58.282525588539, -18]</v>
      </c>
      <c r="H153" t="str">
        <f t="shared" si="85"/>
        <v>[-90, 0]</v>
      </c>
      <c r="I153" t="str">
        <f t="shared" si="86"/>
        <v>[-58.282525588539, 18]</v>
      </c>
      <c r="J153" t="str">
        <f t="shared" ref="J153:J167" si="89">"ee.Feature(ee.Geometry.Polygon([["&amp;G153&amp;", "&amp;H153&amp;", "&amp;I153&amp;"]]), {name: '"&amp;C153&amp;"'})"</f>
        <v>ee.Feature(ee.Geometry.Polygon([[[-58.282525588539, -18], [-90, 0], [-58.282525588539, 18]]]), {name: 'FK_KL_FL'})</v>
      </c>
    </row>
    <row r="154" spans="3:10" x14ac:dyDescent="0.2">
      <c r="C154" t="s">
        <v>151</v>
      </c>
      <c r="D154" t="str">
        <f t="shared" si="88"/>
        <v>HK</v>
      </c>
      <c r="E154" t="s">
        <v>198</v>
      </c>
      <c r="F154" t="str">
        <f t="shared" si="87"/>
        <v>HL</v>
      </c>
      <c r="G154" t="str">
        <f t="shared" si="84"/>
        <v>[-121.717474411461, -18]</v>
      </c>
      <c r="H154" t="str">
        <f t="shared" si="85"/>
        <v>[-90, 0]</v>
      </c>
      <c r="I154" t="str">
        <f t="shared" si="86"/>
        <v>[-121.717474411461, 18]</v>
      </c>
      <c r="J154" t="str">
        <f t="shared" si="89"/>
        <v>ee.Feature(ee.Geometry.Polygon([[[-121.717474411461, -18], [-90, 0], [-121.717474411461, 18]]]), {name: 'HK_KL_HL'})</v>
      </c>
    </row>
    <row r="155" spans="3:10" x14ac:dyDescent="0.2">
      <c r="C155" t="s">
        <v>152</v>
      </c>
      <c r="D155" t="str">
        <f t="shared" si="88"/>
        <v>DH</v>
      </c>
      <c r="E155" t="s">
        <v>196</v>
      </c>
      <c r="F155" t="str">
        <f t="shared" si="87"/>
        <v>DL</v>
      </c>
      <c r="G155" t="str">
        <f t="shared" si="84"/>
        <v>[-159.094842552111, 30]</v>
      </c>
      <c r="H155" t="str">
        <f t="shared" si="85"/>
        <v>[-121.717474411461, 18]</v>
      </c>
      <c r="I155" t="str">
        <f t="shared" si="86"/>
        <v>[-121.717474411461, 54]</v>
      </c>
      <c r="J155" t="str">
        <f t="shared" si="89"/>
        <v>ee.Feature(ee.Geometry.Polygon([[[-159.094842552111, 30], [-121.717474411461, 18], [-121.717474411461, 54]]]), {name: 'DH_HL_DL'})</v>
      </c>
    </row>
    <row r="156" spans="3:10" x14ac:dyDescent="0.2">
      <c r="C156" t="s">
        <v>153</v>
      </c>
      <c r="D156" t="str">
        <f t="shared" si="88"/>
        <v>DG</v>
      </c>
      <c r="E156" t="s">
        <v>192</v>
      </c>
      <c r="F156" t="str">
        <f t="shared" si="87"/>
        <v>DH</v>
      </c>
      <c r="G156" t="str">
        <f t="shared" si="84"/>
        <v>[159.094842552111, 30]</v>
      </c>
      <c r="H156" t="str">
        <f t="shared" si="85"/>
        <v>[180, 0]</v>
      </c>
      <c r="I156" t="str">
        <f t="shared" si="86"/>
        <v>[-159.094842552111, 30]</v>
      </c>
      <c r="J156" t="str">
        <f t="shared" si="89"/>
        <v>ee.Feature(ee.Geometry.Polygon([[[159.094842552111, 30], [180, 0], [-159.094842552111, 30]]]), {name: 'DG_GH_DH'})</v>
      </c>
    </row>
    <row r="157" spans="3:10" x14ac:dyDescent="0.2">
      <c r="C157" t="s">
        <v>154</v>
      </c>
      <c r="D157" t="str">
        <f t="shared" si="88"/>
        <v>DG</v>
      </c>
      <c r="E157" t="s">
        <v>194</v>
      </c>
      <c r="F157" t="str">
        <f t="shared" si="87"/>
        <v>DJ</v>
      </c>
      <c r="G157" t="str">
        <f t="shared" si="84"/>
        <v>[159.094842552111, 30]</v>
      </c>
      <c r="H157" t="str">
        <f t="shared" si="85"/>
        <v>[121.717474411461, 18]</v>
      </c>
      <c r="I157" t="str">
        <f t="shared" si="86"/>
        <v>[121.717474411461, 54]</v>
      </c>
      <c r="J157" t="str">
        <f t="shared" si="89"/>
        <v>ee.Feature(ee.Geometry.Polygon([[[159.094842552111, 30], [121.717474411461, 18], [121.717474411461, 54]]]), {name: 'DG_GJ_DJ'})</v>
      </c>
    </row>
    <row r="158" spans="3:10" x14ac:dyDescent="0.2">
      <c r="C158" t="s">
        <v>155</v>
      </c>
      <c r="D158" t="str">
        <f t="shared" si="88"/>
        <v>GI</v>
      </c>
      <c r="E158" t="s">
        <v>197</v>
      </c>
      <c r="F158" t="str">
        <f t="shared" si="87"/>
        <v>GJ</v>
      </c>
      <c r="G158" t="str">
        <f t="shared" si="84"/>
        <v>[121.717474411461, -18]</v>
      </c>
      <c r="H158" t="str">
        <f t="shared" si="85"/>
        <v>[90, 0]</v>
      </c>
      <c r="I158" t="str">
        <f t="shared" si="86"/>
        <v>[121.717474411461, 18]</v>
      </c>
      <c r="J158" t="str">
        <f t="shared" si="89"/>
        <v>ee.Feature(ee.Geometry.Polygon([[[121.717474411461, -18], [90, 0], [121.717474411461, 18]]]), {name: 'GI_IJ_GJ'})</v>
      </c>
    </row>
    <row r="159" spans="3:10" x14ac:dyDescent="0.2">
      <c r="C159" t="s">
        <v>156</v>
      </c>
      <c r="D159" t="str">
        <f t="shared" si="88"/>
        <v>EI</v>
      </c>
      <c r="E159" t="s">
        <v>197</v>
      </c>
      <c r="F159" t="str">
        <f t="shared" si="87"/>
        <v>EJ</v>
      </c>
      <c r="G159" t="str">
        <f t="shared" si="84"/>
        <v>[58.282525588539, -18]</v>
      </c>
      <c r="H159" t="str">
        <f t="shared" si="85"/>
        <v>[90, 0]</v>
      </c>
      <c r="I159" t="str">
        <f t="shared" si="86"/>
        <v>[58.282525588539, 18]</v>
      </c>
      <c r="J159" t="str">
        <f t="shared" si="89"/>
        <v>ee.Feature(ee.Geometry.Polygon([[[58.282525588539, -18], [90, 0], [58.282525588539, 18]]]), {name: 'EI_IJ_EJ'})</v>
      </c>
    </row>
    <row r="160" spans="3:10" x14ac:dyDescent="0.2">
      <c r="C160" t="s">
        <v>157</v>
      </c>
      <c r="D160" t="str">
        <f t="shared" si="88"/>
        <v>CE</v>
      </c>
      <c r="E160" t="s">
        <v>189</v>
      </c>
      <c r="F160" t="str">
        <f t="shared" si="87"/>
        <v>CJ</v>
      </c>
      <c r="G160" t="str">
        <f t="shared" si="84"/>
        <v>[20.9051574478893, 30]</v>
      </c>
      <c r="H160" t="str">
        <f t="shared" si="85"/>
        <v>[58.282525588539, 18]</v>
      </c>
      <c r="I160" t="str">
        <f t="shared" si="86"/>
        <v>[58.282525588539, 54]</v>
      </c>
      <c r="J160" t="str">
        <f t="shared" si="89"/>
        <v>ee.Feature(ee.Geometry.Polygon([[[20.9051574478893, 30], [58.282525588539, 18], [58.282525588539, 54]]]), {name: 'CE_EJ_CJ'})</v>
      </c>
    </row>
    <row r="161" spans="3:10" x14ac:dyDescent="0.2">
      <c r="C161" t="s">
        <v>158</v>
      </c>
      <c r="D161" t="str">
        <f t="shared" si="88"/>
        <v>CE</v>
      </c>
      <c r="E161" t="s">
        <v>187</v>
      </c>
      <c r="F161" t="str">
        <f t="shared" si="87"/>
        <v>CF</v>
      </c>
      <c r="G161" t="str">
        <f t="shared" si="84"/>
        <v>[20.9051574478893, 30]</v>
      </c>
      <c r="H161" t="str">
        <f t="shared" si="85"/>
        <v>[0, 0]</v>
      </c>
      <c r="I161" t="str">
        <f t="shared" si="86"/>
        <v>[-20.9051574478893, 30]</v>
      </c>
      <c r="J161" t="str">
        <f t="shared" si="89"/>
        <v>ee.Feature(ee.Geometry.Polygon([[[20.9051574478893, 30], [0, 0], [-20.9051574478893, 30]]]), {name: 'CE_EF_CF'})</v>
      </c>
    </row>
    <row r="162" spans="3:10" x14ac:dyDescent="0.2">
      <c r="C162" t="s">
        <v>159</v>
      </c>
      <c r="D162" t="str">
        <f t="shared" si="88"/>
        <v>CF</v>
      </c>
      <c r="E162" t="s">
        <v>191</v>
      </c>
      <c r="F162" t="str">
        <f t="shared" si="87"/>
        <v>CL</v>
      </c>
      <c r="G162" t="str">
        <f t="shared" si="84"/>
        <v>[-20.9051574478893, 30]</v>
      </c>
      <c r="H162" t="str">
        <f t="shared" si="85"/>
        <v>[-58.282525588539, 18]</v>
      </c>
      <c r="I162" t="str">
        <f t="shared" si="86"/>
        <v>[-58.282525588539, 54]</v>
      </c>
      <c r="J162" t="str">
        <f t="shared" si="89"/>
        <v>ee.Feature(ee.Geometry.Polygon([[[-20.9051574478893, 30], [-58.282525588539, 18], [-58.282525588539, 54]]]), {name: 'CF_FL_CL'})</v>
      </c>
    </row>
    <row r="163" spans="3:10" x14ac:dyDescent="0.2">
      <c r="C163" t="s">
        <v>160</v>
      </c>
      <c r="D163" t="str">
        <f t="shared" si="88"/>
        <v>CD</v>
      </c>
      <c r="E163" t="s">
        <v>186</v>
      </c>
      <c r="F163" t="str">
        <f t="shared" si="87"/>
        <v>CL</v>
      </c>
      <c r="G163" t="str">
        <f t="shared" si="84"/>
        <v>[0, 90]</v>
      </c>
      <c r="H163" t="str">
        <f t="shared" si="85"/>
        <v>[-121.717474411461, 54]</v>
      </c>
      <c r="I163" t="str">
        <f t="shared" si="86"/>
        <v>[-58.282525588539, 54]</v>
      </c>
      <c r="J163" t="str">
        <f t="shared" si="89"/>
        <v>ee.Feature(ee.Geometry.Polygon([[[0, 90], [-121.717474411461, 54], [-58.282525588539, 54]]]), {name: 'CD_DL_CL'})</v>
      </c>
    </row>
    <row r="164" spans="3:10" x14ac:dyDescent="0.2">
      <c r="C164" t="s">
        <v>161</v>
      </c>
      <c r="D164" t="str">
        <f t="shared" si="88"/>
        <v>CD</v>
      </c>
      <c r="E164" t="s">
        <v>185</v>
      </c>
      <c r="F164" t="str">
        <f t="shared" si="87"/>
        <v>CJ</v>
      </c>
      <c r="G164" t="str">
        <f t="shared" si="84"/>
        <v>[0, 90]</v>
      </c>
      <c r="H164" t="str">
        <f t="shared" si="85"/>
        <v>[121.717474411461, 54]</v>
      </c>
      <c r="I164" t="str">
        <f t="shared" si="86"/>
        <v>[58.282525588539, 54]</v>
      </c>
      <c r="J164" t="str">
        <f t="shared" si="89"/>
        <v>ee.Feature(ee.Geometry.Polygon([[[0, 90], [121.717474411461, 54], [58.282525588539, 54]]]), {name: 'CD_DJ_CJ'})</v>
      </c>
    </row>
    <row r="165" spans="3:10" x14ac:dyDescent="0.2">
      <c r="C165" t="s">
        <v>162</v>
      </c>
      <c r="D165" t="str">
        <f t="shared" si="88"/>
        <v>BG</v>
      </c>
      <c r="E165" t="s">
        <v>193</v>
      </c>
      <c r="F165" t="str">
        <f t="shared" si="87"/>
        <v>BI</v>
      </c>
      <c r="G165" t="str">
        <f t="shared" si="84"/>
        <v>[159.094842552111, -30]</v>
      </c>
      <c r="H165" t="str">
        <f t="shared" si="85"/>
        <v>[121.717474411461, -18]</v>
      </c>
      <c r="I165" t="str">
        <f t="shared" si="86"/>
        <v>[121.717474411461, -54]</v>
      </c>
      <c r="J165" t="str">
        <f t="shared" si="89"/>
        <v>ee.Feature(ee.Geometry.Polygon([[[159.094842552111, -30], [121.717474411461, -18], [121.717474411461, -54]]]), {name: 'BG_GI_BI'})</v>
      </c>
    </row>
    <row r="166" spans="3:10" x14ac:dyDescent="0.2">
      <c r="C166" t="s">
        <v>163</v>
      </c>
      <c r="D166" t="str">
        <f t="shared" si="88"/>
        <v>BG</v>
      </c>
      <c r="E166" t="s">
        <v>192</v>
      </c>
      <c r="F166" t="str">
        <f t="shared" si="87"/>
        <v>BH</v>
      </c>
      <c r="G166" t="str">
        <f t="shared" si="84"/>
        <v>[159.094842552111, -30]</v>
      </c>
      <c r="H166" t="str">
        <f t="shared" si="85"/>
        <v>[180, 0]</v>
      </c>
      <c r="I166" t="str">
        <f t="shared" si="86"/>
        <v>[-159.094842552111, -30]</v>
      </c>
      <c r="J166" t="str">
        <f t="shared" si="89"/>
        <v>ee.Feature(ee.Geometry.Polygon([[[159.094842552111, -30], [180, 0], [-159.094842552111, -30]]]), {name: 'BG_GH_BH'})</v>
      </c>
    </row>
    <row r="167" spans="3:10" x14ac:dyDescent="0.2">
      <c r="C167" t="s">
        <v>164</v>
      </c>
      <c r="D167" t="str">
        <f t="shared" si="88"/>
        <v>BH</v>
      </c>
      <c r="E167" t="s">
        <v>195</v>
      </c>
      <c r="F167" t="str">
        <f t="shared" si="87"/>
        <v>BK</v>
      </c>
      <c r="G167" t="str">
        <f t="shared" si="84"/>
        <v>[-159.094842552111, -30]</v>
      </c>
      <c r="H167" t="str">
        <f t="shared" si="85"/>
        <v>[-121.717474411461, -18]</v>
      </c>
      <c r="I167" t="str">
        <f t="shared" si="86"/>
        <v>[-121.717474411461, -54]</v>
      </c>
      <c r="J167" t="str">
        <f t="shared" si="89"/>
        <v>ee.Feature(ee.Geometry.Polygon([[[-159.094842552111, -30], [-121.717474411461, -18], [-121.717474411461, -54]]]), {name: 'BH_HK_BK'})</v>
      </c>
    </row>
    <row r="169" spans="3:10" x14ac:dyDescent="0.2">
      <c r="C169" t="s">
        <v>200</v>
      </c>
    </row>
    <row r="170" spans="3:10" x14ac:dyDescent="0.2">
      <c r="C170" s="8" t="str">
        <f>"ee.FeatureCollection(["&amp;_xlfn.TEXTJOIN(", ",TRUE,J88:J167)&amp;"])"</f>
        <v>ee.FeatureCollection([ee.Feature(ee.Geometry.Polygon([[[0, -58.282525588539], [0, -90], [-58.282525588539, -54]]]), {name: 'A_AB_AK'}), ee.Feature(ee.Geometry.Polygon([[[0, -58.282525588539], [0, -90], [58.282525588539, -54]]]), {name: 'A_AB_AI'}), ee.Feature(ee.Geometry.Polygon([[[0, -58.282525588539], [20.9051574478893, -30], [58.282525588539, -54]]]), {name: 'A_AE_AI'}), ee.Feature(ee.Geometry.Polygon([[[0, -58.282525588539], [20.9051574478893, -30], [-20.9051574478893, -30]]]), {name: 'A_AE_AF'}), ee.Feature(ee.Geometry.Polygon([[[0, -58.282525588539], [-20.9051574478893, -30], [-58.282525588539, -54]]]), {name: 'A_AF_AK'}), ee.Feature(ee.Geometry.Polygon([[[-31.717474411461, 0], [-58.282525588539, -18], [-58.282525588539, 18]]]), {name: 'F_FK_FL'}), ee.Feature(ee.Geometry.Polygon([[[-148.282525588539, 0], [-121.717474411461, -18], [-121.717474411461, 18]]]), {name: 'H_HK_HL'}), ee.Feature(ee.Geometry.Polygon([[[180, 58.282525588539], [-159.094842552111, 30], [-121.717474411461, 54]]]), {name: 'D_DH_DL'}), ee.Feature(ee.Geometry.Polygon([[[180, 58.282525588539], [159.094842552111, 30], [-159.094842552111, 30]]]), {name: 'D_DG_DH'}), ee.Feature(ee.Geometry.Polygon([[[180, 58.282525588539], [159.094842552111, 30], [121.717474411461, 54]]]), {name: 'D_DG_DJ'}), ee.Feature(ee.Geometry.Polygon([[[148.282525588539, 0], [121.717474411461, -18], [121.717474411461, 18]]]), {name: 'G_GI_GJ'}), ee.Feature(ee.Geometry.Polygon([[[31.717474411461, 0], [58.282525588539, -18], [58.282525588539, 18]]]), {name: 'E_EI_EJ'}), ee.Feature(ee.Geometry.Polygon([[[0, 58.282525588539], [20.9051574478893, 30], [58.282525588539, 54]]]), {name: 'C_CE_CJ'}), ee.Feature(ee.Geometry.Polygon([[[0, 58.282525588539], [20.9051574478893, 30], [-20.9051574478893, 30]]]), {name: 'C_CE_CF'}), ee.Feature(ee.Geometry.Polygon([[[0, 58.282525588539], [-20.9051574478893, 30], [-58.282525588539, 54]]]), {name: 'C_CF_CL'}), ee.Feature(ee.Geometry.Polygon([[[0, 58.282525588539], [0, 90], [-58.282525588539, 54]]]), {name: 'C_CD_CL'}), ee.Feature(ee.Geometry.Polygon([[[0, 58.282525588539], [0, 90], [58.282525588539, 54]]]), {name: 'C_CD_CJ'}), ee.Feature(ee.Geometry.Polygon([[[180, -58.282525588539], [159.094842552111, -30], [121.717474411461, -54]]]), {name: 'B_BG_BI'}), ee.Feature(ee.Geometry.Polygon([[[180, -58.282525588539], [159.094842552111, -30], [-159.094842552111, -30]]]), {name: 'B_BG_BH'}), ee.Feature(ee.Geometry.Polygon([[[180, -58.282525588539], [-159.094842552111, -30], [-121.717474411461, -54]]]), {name: 'B_BH_BK'}), ee.Feature(ee.Geometry.Polygon([[[180, -58.282525588539], [0, -90], [-121.717474411461, -54]]]), {name: 'B_AB_BK'}), ee.Feature(ee.Geometry.Polygon([[[180, -58.282525588539], [0, -90], [121.717474411461, -54]]]), {name: 'B_AB_BI'}), ee.Feature(ee.Geometry.Polygon([[[31.717474411461, 0], [20.9051574478893, -30], [58.282525588539, -18]]]), {name: 'E_AE_EI'}), ee.Feature(ee.Geometry.Polygon([[[31.717474411461, 0], [20.9051574478893, -30], [0, 0]]]), {name: 'E_AE_EF'}), ee.Feature(ee.Geometry.Polygon([[[-31.717474411461, 0], [-20.9051574478893, -30], [-58.282525588539, -18]]]), {name: 'F_AF_FK'}), ee.Feature(ee.Geometry.Polygon([[[-90, -31.717474411461], [-58.282525588539, -18], [-90, 0]]]), {name: 'K_FK_KL'}), ee.Feature(ee.Geometry.Polygon([[[-90, -31.717474411461], [-121.717474411461, -18], [-90, 0]]]), {name: 'K_HK_KL'}), ee.Feature(ee.Geometry.Polygon([[[-148.282525588539, 0], [-159.094842552111, 30], [-121.717474411461, 18]]]), {name: 'H_DH_HL'}), ee.Feature(ee.Geometry.Polygon([[[148.282525588539, 0], [159.094842552111, 30], [180, 0]]]), {name: 'G_DG_GH'}), ee.Feature(ee.Geometry.Polygon([[[148.282525588539, 0], [159.094842552111, 30], [121.717474411461, 18]]]), {name: 'G_DG_GJ'}), ee.Feature(ee.Geometry.Polygon([[[90, -31.717474411461], [121.717474411461, -18], [90, 0]]]), {name: 'I_GI_IJ'}), ee.Feature(ee.Geometry.Polygon([[[90, -31.717474411461], [58.282525588539, -18], [90, 0]]]), {name: 'I_EI_IJ'}), ee.Feature(ee.Geometry.Polygon([[[31.717474411461, 0], [20.9051574478893, 30], [58.282525588539, 18]]]), {name: 'E_CE_EJ'}), ee.Feature(ee.Geometry.Polygon([[[31.717474411461, 0], [20.9051574478893, 30], [0, 0]]]), {name: 'E_CE_EF'}), ee.Feature(ee.Geometry.Polygon([[[-31.717474411461, 0], [-20.9051574478893, 30], [-58.282525588539, 18]]]), {name: 'F_CF_FL'}), ee.Feature(ee.Geometry.Polygon([[[180, 58.282525588539], [0, 90], [-121.717474411461, 54]]]), {name: 'D_CD_DL'}), ee.Feature(ee.Geometry.Polygon([[[180, 58.282525588539], [0, 90], [121.717474411461, 54]]]), {name: 'D_CD_DJ'}), ee.Feature(ee.Geometry.Polygon([[[148.282525588539, 0], [159.094842552111, -30], [121.717474411461, -18]]]), {name: 'G_BG_GI'}), ee.Feature(ee.Geometry.Polygon([[[148.282525588539, 0], [159.094842552111, -30], [180, 0]]]), {name: 'G_BG_GH'}), ee.Feature(ee.Geometry.Polygon([[[-148.282525588539, 0], [-159.094842552111, -30], [-121.717474411461, -18]]]), {name: 'H_BH_HK'}), ee.Feature(ee.Geometry.Polygon([[[-90, -31.717474411461], [-121.717474411461, -54], [-58.282525588539, -54]]]), {name: 'K_BK_AK'}), ee.Feature(ee.Geometry.Polygon([[[90, -31.717474411461], [121.717474411461, -54], [58.282525588539, -54]]]), {name: 'I_BI_AI'}), ee.Feature(ee.Geometry.Polygon([[[90, -31.717474411461], [58.282525588539, -18], [58.282525588539, -54]]]), {name: 'I_EI_AI'}), ee.Feature(ee.Geometry.Polygon([[[-31.717474411461, 0], [0, 0], [-20.9051574478893, -30]]]), {name: 'F_EF_AF'}), ee.Feature(ee.Geometry.Polygon([[[-90, -31.717474411461], [-58.282525588539, -18], [-58.282525588539, -54]]]), {name: 'K_FK_AK'}), ee.Feature(ee.Geometry.Polygon([[[-90, 31.717474411461], [-90, 0], [-58.282525588539, 18]]]), {name: 'L_KL_FL'}), ee.Feature(ee.Geometry.Polygon([[[-90, 31.717474411461], [-90, 0], [-121.717474411461, 18]]]), {name: 'L_KL_HL'}), ee.Feature(ee.Geometry.Polygon([[[-90, 31.717474411461], [-121.717474411461, 18], [-121.717474411461, 54]]]), {name: 'L_HL_DL'}), ee.Feature(ee.Geometry.Polygon([[[-148.282525588539, 0], [180, 0], [-159.094842552111, 30]]]), {name: 'H_GH_DH'}), ee.Feature(ee.Geometry.Polygon([[[90, 31.717474411461], [121.717474411461, 18], [121.717474411461, 54]]]), {name: 'J_GJ_DJ'}), ee.Feature(ee.Geometry.Polygon([[[90, 31.717474411461], [90, 0], [121.717474411461, 18]]]), {name: 'J_IJ_GJ'}), ee.Feature(ee.Geometry.Polygon([[[90, 31.717474411461], [90, 0], [58.282525588539, 18]]]), {name: 'J_IJ_EJ'}), ee.Feature(ee.Geometry.Polygon([[[90, 31.717474411461], [58.282525588539, 18], [58.282525588539, 54]]]), {name: 'J_EJ_CJ'}), ee.Feature(ee.Geometry.Polygon([[[-31.717474411461, 0], [0, 0], [-20.9051574478893, 30]]]), {name: 'F_EF_CF'}), ee.Feature(ee.Geometry.Polygon([[[-90, 31.717474411461], [-58.282525588539, 18], [-58.282525588539, 54]]]), {name: 'L_FL_CL'}), ee.Feature(ee.Geometry.Polygon([[[-90, 31.717474411461], [-121.717474411461, 54], [-58.282525588539, 54]]]), {name: 'L_DL_CL'}), ee.Feature(ee.Geometry.Polygon([[[90, 31.717474411461], [121.717474411461, 54], [58.282525588539, 54]]]), {name: 'J_DJ_CJ'}), ee.Feature(ee.Geometry.Polygon([[[90, -31.717474411461], [121.717474411461, -18], [121.717474411461, -54]]]), {name: 'I_GI_BI'}), ee.Feature(ee.Geometry.Polygon([[[-148.282525588539, 0], [180, 0], [-159.094842552111, -30]]]), {name: 'H_GH_BH'}), ee.Feature(ee.Geometry.Polygon([[[-90, -31.717474411461], [-121.717474411461, -18], [-121.717474411461, -54]]]), {name: 'K_HK_BK'}), ee.Feature(ee.Geometry.Polygon([[[0, -90], [-121.717474411461, -54], [-58.282525588539, -54]]]), {name: 'AB_BK_AK'}), ee.Feature(ee.Geometry.Polygon([[[0, -90], [121.717474411461, -54], [58.282525588539, -54]]]), {name: 'AB_BI_AI'}), ee.Feature(ee.Geometry.Polygon([[[20.9051574478893, -30], [58.282525588539, -18], [58.282525588539, -54]]]), {name: 'AE_EI_AI'}), ee.Feature(ee.Geometry.Polygon([[[20.9051574478893, -30], [0, 0], [-20.9051574478893, -30]]]), {name: 'AE_EF_AF'}), ee.Feature(ee.Geometry.Polygon([[[-20.9051574478893, -30], [-58.282525588539, -18], [-58.282525588539, -54]]]), {name: 'AF_FK_AK'}), ee.Feature(ee.Geometry.Polygon([[[-58.282525588539, -18], [-90, 0], [-58.282525588539, 18]]]), {name: 'FK_KL_FL'}), ee.Feature(ee.Geometry.Polygon([[[-121.717474411461, -18], [-90, 0], [-121.717474411461, 18]]]), {name: 'HK_KL_HL'}), ee.Feature(ee.Geometry.Polygon([[[-159.094842552111, 30], [-121.717474411461, 18], [-121.717474411461, 54]]]), {name: 'DH_HL_DL'}), ee.Feature(ee.Geometry.Polygon([[[159.094842552111, 30], [180, 0], [-159.094842552111, 30]]]), {name: 'DG_GH_DH'}), ee.Feature(ee.Geometry.Polygon([[[159.094842552111, 30], [121.717474411461, 18], [121.717474411461, 54]]]), {name: 'DG_GJ_DJ'}), ee.Feature(ee.Geometry.Polygon([[[121.717474411461, -18], [90, 0], [121.717474411461, 18]]]), {name: 'GI_IJ_GJ'}), ee.Feature(ee.Geometry.Polygon([[[58.282525588539, -18], [90, 0], [58.282525588539, 18]]]), {name: 'EI_IJ_EJ'}), ee.Feature(ee.Geometry.Polygon([[[20.9051574478893, 30], [58.282525588539, 18], [58.282525588539, 54]]]), {name: 'CE_EJ_CJ'}), ee.Feature(ee.Geometry.Polygon([[[20.9051574478893, 30], [0, 0], [-20.9051574478893, 30]]]), {name: 'CE_EF_CF'}), ee.Feature(ee.Geometry.Polygon([[[-20.9051574478893, 30], [-58.282525588539, 18], [-58.282525588539, 54]]]), {name: 'CF_FL_CL'}), ee.Feature(ee.Geometry.Polygon([[[0, 90], [-121.717474411461, 54], [-58.282525588539, 54]]]), {name: 'CD_DL_CL'}), ee.Feature(ee.Geometry.Polygon([[[0, 90], [121.717474411461, 54], [58.282525588539, 54]]]), {name: 'CD_DJ_CJ'}), ee.Feature(ee.Geometry.Polygon([[[159.094842552111, -30], [121.717474411461, -18], [121.717474411461, -54]]]), {name: 'BG_GI_BI'}), ee.Feature(ee.Geometry.Polygon([[[159.094842552111, -30], [180, 0], [-159.094842552111, -30]]]), {name: 'BG_GH_BH'}), ee.Feature(ee.Geometry.Polygon([[[-159.094842552111, -30], [-121.717474411461, -18], [-121.717474411461, -54]]]), {name: 'BH_HK_BK'})])</v>
      </c>
    </row>
    <row r="173" spans="3:10" x14ac:dyDescent="0.2">
      <c r="C173" t="s">
        <v>203</v>
      </c>
    </row>
    <row r="174" spans="3:10" x14ac:dyDescent="0.2">
      <c r="C174" t="s">
        <v>201</v>
      </c>
    </row>
    <row r="175" spans="3:10" x14ac:dyDescent="0.2">
      <c r="C175" t="s">
        <v>83</v>
      </c>
      <c r="D175" t="s">
        <v>167</v>
      </c>
      <c r="E175" t="s">
        <v>166</v>
      </c>
      <c r="F175" t="s">
        <v>199</v>
      </c>
      <c r="G175" t="s">
        <v>167</v>
      </c>
      <c r="H175" t="s">
        <v>166</v>
      </c>
      <c r="I175" t="s">
        <v>199</v>
      </c>
    </row>
    <row r="176" spans="3:10" ht="16" customHeight="1" x14ac:dyDescent="0.2">
      <c r="C176" t="s">
        <v>85</v>
      </c>
      <c r="D176" t="str">
        <f>MID(C176,1,SEARCH("_",C176)-1)</f>
        <v>A</v>
      </c>
      <c r="E176" t="s">
        <v>169</v>
      </c>
      <c r="F176" t="str">
        <f>MID(C176,SEARCH("_",C176,SEARCH("_",C176)+1)+SEARCH("_",C176)-1,2)</f>
        <v>AK</v>
      </c>
      <c r="G176" t="str">
        <f>VLOOKUP(D176,$AL$2:$AN$46,2,FALSE)&amp;","&amp;VLOOKUP(D176,$AL$2:$AN$46,3,FALSE)</f>
        <v>0,-58.282525588539</v>
      </c>
      <c r="H176" t="str">
        <f t="shared" ref="H176:I176" si="90">VLOOKUP(E176,$AL$2:$AN$46,2,FALSE)&amp;","&amp;VLOOKUP(E176,$AL$2:$AN$46,3,FALSE)</f>
        <v>0,-90</v>
      </c>
      <c r="I176" t="str">
        <f t="shared" si="90"/>
        <v>-58.282525588539,-54</v>
      </c>
      <c r="J176" s="8" t="str">
        <f>"&lt;Placemark&gt;"&amp;CHAR(10)&amp;"&lt;name&gt;"&amp;C176&amp;"&lt;/name&gt;"&amp;CHAR(10)&amp;"&lt;styleUrl&gt;#v2triangle&lt;/styleUrl&gt;"&amp;CHAR(10)&amp;"&lt;Polygon&gt;"&amp;CHAR(10)&amp;"&lt;tessellate&gt;1&lt;/tessellate&gt;"&amp;CHAR(10)&amp;"&lt;outerBoundaryIs&gt; &lt;LinearRing&gt; &lt;coordinates&gt;"&amp;CHAR(10)&amp;G176&amp;",0 "&amp;H176&amp;",0 "&amp;I176&amp;",0 "&amp;G176&amp;",0 "&amp;CHAR(10)&amp;"&lt;/coordinates&gt; &lt;/LinearRing&gt; &lt;/outerBoundaryIs&gt; &lt;/Polygon&gt; &lt;/Placemark&gt;"</f>
        <v>&lt;Placemark&gt;
&lt;name&gt;A_AB_AK&lt;/name&gt;
&lt;styleUrl&gt;#v2triangle&lt;/styleUrl&gt;
&lt;Polygon&gt;
&lt;tessellate&gt;1&lt;/tessellate&gt;
&lt;outerBoundaryIs&gt; &lt;LinearRing&gt; &lt;coordinates&gt;
0,-58.282525588539,0 0,-90,0 -58.282525588539,-54,0 0,-58.282525588539,0 
&lt;/coordinates&gt; &lt;/LinearRing&gt; &lt;/outerBoundaryIs&gt; &lt;/Polygon&gt; &lt;/Placemark&gt;</v>
      </c>
    </row>
    <row r="177" spans="3:10" x14ac:dyDescent="0.2">
      <c r="C177" t="s">
        <v>86</v>
      </c>
      <c r="D177" t="str">
        <f t="shared" ref="D177:D240" si="91">MID(C177,1,SEARCH("_",C177)-1)</f>
        <v>A</v>
      </c>
      <c r="E177" t="s">
        <v>169</v>
      </c>
      <c r="F177" t="str">
        <f t="shared" ref="F177:F235" si="92">MID(C177,SEARCH("_",C177,SEARCH("_",C177)+1)+SEARCH("_",C177)-1,2)</f>
        <v>AI</v>
      </c>
      <c r="G177" t="str">
        <f t="shared" ref="G177:G240" si="93">VLOOKUP(D177,$AL$2:$AN$46,2,FALSE)&amp;","&amp;VLOOKUP(D177,$AL$2:$AN$46,3,FALSE)</f>
        <v>0,-58.282525588539</v>
      </c>
      <c r="H177" t="str">
        <f t="shared" ref="H177:H240" si="94">VLOOKUP(E177,$AL$2:$AN$46,2,FALSE)&amp;","&amp;VLOOKUP(E177,$AL$2:$AN$46,3,FALSE)</f>
        <v>0,-90</v>
      </c>
      <c r="I177" t="str">
        <f t="shared" ref="I177:I240" si="95">VLOOKUP(F177,$AL$2:$AN$46,2,FALSE)&amp;","&amp;VLOOKUP(F177,$AL$2:$AN$46,3,FALSE)</f>
        <v>58.282525588539,-54</v>
      </c>
      <c r="J177" s="8" t="str">
        <f t="shared" ref="J177:J240" si="96">"&lt;Placemark&gt;"&amp;CHAR(10)&amp;"&lt;name&gt;"&amp;C177&amp;"&lt;/name&gt;"&amp;CHAR(10)&amp;"&lt;styleUrl&gt;#v2triangle&lt;/styleUrl&gt;"&amp;CHAR(10)&amp;"&lt;Polygon&gt;"&amp;CHAR(10)&amp;"&lt;tessellate&gt;1&lt;/tessellate&gt;"&amp;CHAR(10)&amp;"&lt;outerBoundaryIs&gt; &lt;LinearRing&gt; &lt;coordinates&gt;"&amp;CHAR(10)&amp;G177&amp;",0 "&amp;H177&amp;",0 "&amp;I177&amp;",0 "&amp;G177&amp;",0 "&amp;CHAR(10)&amp;"&lt;/coordinates&gt; &lt;/LinearRing&gt; &lt;/outerBoundaryIs&gt; &lt;/Polygon&gt; &lt;/Placemark&gt;"</f>
        <v>&lt;Placemark&gt;
&lt;name&gt;A_AB_AI&lt;/name&gt;
&lt;styleUrl&gt;#v2triangle&lt;/styleUrl&gt;
&lt;Polygon&gt;
&lt;tessellate&gt;1&lt;/tessellate&gt;
&lt;outerBoundaryIs&gt; &lt;LinearRing&gt; &lt;coordinates&gt;
0,-58.282525588539,0 0,-90,0 58.282525588539,-54,0 0,-58.282525588539,0 
&lt;/coordinates&gt; &lt;/LinearRing&gt; &lt;/outerBoundaryIs&gt; &lt;/Polygon&gt; &lt;/Placemark&gt;</v>
      </c>
    </row>
    <row r="178" spans="3:10" x14ac:dyDescent="0.2">
      <c r="C178" t="s">
        <v>87</v>
      </c>
      <c r="D178" t="str">
        <f t="shared" si="91"/>
        <v>A</v>
      </c>
      <c r="E178" t="s">
        <v>170</v>
      </c>
      <c r="F178" t="str">
        <f t="shared" si="92"/>
        <v>AI</v>
      </c>
      <c r="G178" t="str">
        <f t="shared" si="93"/>
        <v>0,-58.282525588539</v>
      </c>
      <c r="H178" t="str">
        <f t="shared" si="94"/>
        <v>20.9051574478893,-30</v>
      </c>
      <c r="I178" t="str">
        <f t="shared" si="95"/>
        <v>58.282525588539,-54</v>
      </c>
      <c r="J178" s="8" t="str">
        <f t="shared" si="96"/>
        <v>&lt;Placemark&gt;
&lt;name&gt;A_AE_AI&lt;/name&gt;
&lt;styleUrl&gt;#v2triangle&lt;/styleUrl&gt;
&lt;Polygon&gt;
&lt;tessellate&gt;1&lt;/tessellate&gt;
&lt;outerBoundaryIs&gt; &lt;LinearRing&gt; &lt;coordinates&gt;
0,-58.282525588539,0 20.9051574478893,-30,0 58.282525588539,-54,0 0,-58.282525588539,0 
&lt;/coordinates&gt; &lt;/LinearRing&gt; &lt;/outerBoundaryIs&gt; &lt;/Polygon&gt; &lt;/Placemark&gt;</v>
      </c>
    </row>
    <row r="179" spans="3:10" x14ac:dyDescent="0.2">
      <c r="C179" t="s">
        <v>88</v>
      </c>
      <c r="D179" t="str">
        <f t="shared" si="91"/>
        <v>A</v>
      </c>
      <c r="E179" t="s">
        <v>170</v>
      </c>
      <c r="F179" t="str">
        <f t="shared" si="92"/>
        <v>AF</v>
      </c>
      <c r="G179" t="str">
        <f t="shared" si="93"/>
        <v>0,-58.282525588539</v>
      </c>
      <c r="H179" t="str">
        <f t="shared" si="94"/>
        <v>20.9051574478893,-30</v>
      </c>
      <c r="I179" t="str">
        <f t="shared" si="95"/>
        <v>-20.9051574478893,-30</v>
      </c>
      <c r="J179" s="8" t="str">
        <f t="shared" si="96"/>
        <v>&lt;Placemark&gt;
&lt;name&gt;A_AE_AF&lt;/name&gt;
&lt;styleUrl&gt;#v2triangle&lt;/styleUrl&gt;
&lt;Polygon&gt;
&lt;tessellate&gt;1&lt;/tessellate&gt;
&lt;outerBoundaryIs&gt; &lt;LinearRing&gt; &lt;coordinates&gt;
0,-58.282525588539,0 20.9051574478893,-30,0 -20.9051574478893,-30,0 0,-58.282525588539,0 
&lt;/coordinates&gt; &lt;/LinearRing&gt; &lt;/outerBoundaryIs&gt; &lt;/Polygon&gt; &lt;/Placemark&gt;</v>
      </c>
    </row>
    <row r="180" spans="3:10" x14ac:dyDescent="0.2">
      <c r="C180" t="s">
        <v>89</v>
      </c>
      <c r="D180" t="str">
        <f t="shared" si="91"/>
        <v>A</v>
      </c>
      <c r="E180" t="s">
        <v>171</v>
      </c>
      <c r="F180" t="str">
        <f t="shared" si="92"/>
        <v>AK</v>
      </c>
      <c r="G180" t="str">
        <f t="shared" si="93"/>
        <v>0,-58.282525588539</v>
      </c>
      <c r="H180" t="str">
        <f t="shared" si="94"/>
        <v>-20.9051574478893,-30</v>
      </c>
      <c r="I180" t="str">
        <f t="shared" si="95"/>
        <v>-58.282525588539,-54</v>
      </c>
      <c r="J180" s="8" t="str">
        <f t="shared" si="96"/>
        <v>&lt;Placemark&gt;
&lt;name&gt;A_AF_AK&lt;/name&gt;
&lt;styleUrl&gt;#v2triangle&lt;/styleUrl&gt;
&lt;Polygon&gt;
&lt;tessellate&gt;1&lt;/tessellate&gt;
&lt;outerBoundaryIs&gt; &lt;LinearRing&gt; &lt;coordinates&gt;
0,-58.282525588539,0 -20.9051574478893,-30,0 -58.282525588539,-54,0 0,-58.282525588539,0 
&lt;/coordinates&gt; &lt;/LinearRing&gt; &lt;/outerBoundaryIs&gt; &lt;/Polygon&gt; &lt;/Placemark&gt;</v>
      </c>
    </row>
    <row r="181" spans="3:10" x14ac:dyDescent="0.2">
      <c r="C181" t="s">
        <v>90</v>
      </c>
      <c r="D181" t="str">
        <f t="shared" si="91"/>
        <v>F</v>
      </c>
      <c r="E181" t="s">
        <v>190</v>
      </c>
      <c r="F181" t="str">
        <f t="shared" si="92"/>
        <v>FL</v>
      </c>
      <c r="G181" t="str">
        <f t="shared" si="93"/>
        <v>-31.717474411461,0</v>
      </c>
      <c r="H181" t="str">
        <f t="shared" si="94"/>
        <v>-58.282525588539,-18</v>
      </c>
      <c r="I181" t="str">
        <f t="shared" si="95"/>
        <v>-58.282525588539,18</v>
      </c>
      <c r="J181" s="8" t="str">
        <f t="shared" si="96"/>
        <v>&lt;Placemark&gt;
&lt;name&gt;F_FK_FL&lt;/name&gt;
&lt;styleUrl&gt;#v2triangle&lt;/styleUrl&gt;
&lt;Polygon&gt;
&lt;tessellate&gt;1&lt;/tessellate&gt;
&lt;outerBoundaryIs&gt; &lt;LinearRing&gt; &lt;coordinates&gt;
-31.717474411461,0,0 -58.282525588539,-18,0 -58.282525588539,18,0 -31.717474411461,0,0 
&lt;/coordinates&gt; &lt;/LinearRing&gt; &lt;/outerBoundaryIs&gt; &lt;/Polygon&gt; &lt;/Placemark&gt;</v>
      </c>
    </row>
    <row r="182" spans="3:10" x14ac:dyDescent="0.2">
      <c r="C182" t="s">
        <v>91</v>
      </c>
      <c r="D182" t="str">
        <f t="shared" si="91"/>
        <v>H</v>
      </c>
      <c r="E182" t="s">
        <v>195</v>
      </c>
      <c r="F182" t="str">
        <f t="shared" si="92"/>
        <v>HL</v>
      </c>
      <c r="G182" t="str">
        <f t="shared" si="93"/>
        <v>-148.282525588539,0</v>
      </c>
      <c r="H182" t="str">
        <f t="shared" si="94"/>
        <v>-121.717474411461,-18</v>
      </c>
      <c r="I182" t="str">
        <f t="shared" si="95"/>
        <v>-121.717474411461,18</v>
      </c>
      <c r="J182" s="8" t="str">
        <f t="shared" si="96"/>
        <v>&lt;Placemark&gt;
&lt;name&gt;H_HK_HL&lt;/name&gt;
&lt;styleUrl&gt;#v2triangle&lt;/styleUrl&gt;
&lt;Polygon&gt;
&lt;tessellate&gt;1&lt;/tessellate&gt;
&lt;outerBoundaryIs&gt; &lt;LinearRing&gt; &lt;coordinates&gt;
-148.282525588539,0,0 -121.717474411461,-18,0 -121.717474411461,18,0 -148.282525588539,0,0 
&lt;/coordinates&gt; &lt;/LinearRing&gt; &lt;/outerBoundaryIs&gt; &lt;/Polygon&gt; &lt;/Placemark&gt;</v>
      </c>
    </row>
    <row r="183" spans="3:10" x14ac:dyDescent="0.2">
      <c r="C183" t="s">
        <v>92</v>
      </c>
      <c r="D183" t="str">
        <f t="shared" si="91"/>
        <v>D</v>
      </c>
      <c r="E183" t="s">
        <v>184</v>
      </c>
      <c r="F183" t="str">
        <f t="shared" si="92"/>
        <v>DL</v>
      </c>
      <c r="G183" t="str">
        <f t="shared" si="93"/>
        <v>180,58.282525588539</v>
      </c>
      <c r="H183" t="str">
        <f t="shared" si="94"/>
        <v>-159.094842552111,30</v>
      </c>
      <c r="I183" t="str">
        <f t="shared" si="95"/>
        <v>-121.717474411461,54</v>
      </c>
      <c r="J183" s="8" t="str">
        <f t="shared" si="96"/>
        <v>&lt;Placemark&gt;
&lt;name&gt;D_DH_DL&lt;/name&gt;
&lt;styleUrl&gt;#v2triangle&lt;/styleUrl&gt;
&lt;Polygon&gt;
&lt;tessellate&gt;1&lt;/tessellate&gt;
&lt;outerBoundaryIs&gt; &lt;LinearRing&gt; &lt;coordinates&gt;
180,58.282525588539,0 -159.094842552111,30,0 -121.717474411461,54,0 180,58.282525588539,0 
&lt;/coordinates&gt; &lt;/LinearRing&gt; &lt;/outerBoundaryIs&gt; &lt;/Polygon&gt; &lt;/Placemark&gt;</v>
      </c>
    </row>
    <row r="184" spans="3:10" x14ac:dyDescent="0.2">
      <c r="C184" t="s">
        <v>93</v>
      </c>
      <c r="D184" t="str">
        <f t="shared" si="91"/>
        <v>D</v>
      </c>
      <c r="E184" t="s">
        <v>183</v>
      </c>
      <c r="F184" t="str">
        <f t="shared" si="92"/>
        <v>DH</v>
      </c>
      <c r="G184" t="str">
        <f t="shared" si="93"/>
        <v>180,58.282525588539</v>
      </c>
      <c r="H184" t="str">
        <f t="shared" si="94"/>
        <v>159.094842552111,30</v>
      </c>
      <c r="I184" t="str">
        <f t="shared" si="95"/>
        <v>-159.094842552111,30</v>
      </c>
      <c r="J184" s="8" t="str">
        <f t="shared" si="96"/>
        <v>&lt;Placemark&gt;
&lt;name&gt;D_DG_DH&lt;/name&gt;
&lt;styleUrl&gt;#v2triangle&lt;/styleUrl&gt;
&lt;Polygon&gt;
&lt;tessellate&gt;1&lt;/tessellate&gt;
&lt;outerBoundaryIs&gt; &lt;LinearRing&gt; &lt;coordinates&gt;
180,58.282525588539,0 159.094842552111,30,0 -159.094842552111,30,0 180,58.282525588539,0 
&lt;/coordinates&gt; &lt;/LinearRing&gt; &lt;/outerBoundaryIs&gt; &lt;/Polygon&gt; &lt;/Placemark&gt;</v>
      </c>
    </row>
    <row r="185" spans="3:10" x14ac:dyDescent="0.2">
      <c r="C185" t="s">
        <v>94</v>
      </c>
      <c r="D185" t="str">
        <f t="shared" si="91"/>
        <v>D</v>
      </c>
      <c r="E185" t="s">
        <v>183</v>
      </c>
      <c r="F185" t="str">
        <f t="shared" si="92"/>
        <v>DJ</v>
      </c>
      <c r="G185" t="str">
        <f t="shared" si="93"/>
        <v>180,58.282525588539</v>
      </c>
      <c r="H185" t="str">
        <f t="shared" si="94"/>
        <v>159.094842552111,30</v>
      </c>
      <c r="I185" t="str">
        <f t="shared" si="95"/>
        <v>121.717474411461,54</v>
      </c>
      <c r="J185" s="8" t="str">
        <f t="shared" si="96"/>
        <v>&lt;Placemark&gt;
&lt;name&gt;D_DG_DJ&lt;/name&gt;
&lt;styleUrl&gt;#v2triangle&lt;/styleUrl&gt;
&lt;Polygon&gt;
&lt;tessellate&gt;1&lt;/tessellate&gt;
&lt;outerBoundaryIs&gt; &lt;LinearRing&gt; &lt;coordinates&gt;
180,58.282525588539,0 159.094842552111,30,0 121.717474411461,54,0 180,58.282525588539,0 
&lt;/coordinates&gt; &lt;/LinearRing&gt; &lt;/outerBoundaryIs&gt; &lt;/Polygon&gt; &lt;/Placemark&gt;</v>
      </c>
    </row>
    <row r="186" spans="3:10" x14ac:dyDescent="0.2">
      <c r="C186" t="s">
        <v>95</v>
      </c>
      <c r="D186" t="str">
        <f t="shared" si="91"/>
        <v>G</v>
      </c>
      <c r="E186" t="s">
        <v>193</v>
      </c>
      <c r="F186" t="str">
        <f t="shared" si="92"/>
        <v>GJ</v>
      </c>
      <c r="G186" t="str">
        <f t="shared" si="93"/>
        <v>148.282525588539,0</v>
      </c>
      <c r="H186" t="str">
        <f t="shared" si="94"/>
        <v>121.717474411461,-18</v>
      </c>
      <c r="I186" t="str">
        <f t="shared" si="95"/>
        <v>121.717474411461,18</v>
      </c>
      <c r="J186" s="8" t="str">
        <f t="shared" si="96"/>
        <v>&lt;Placemark&gt;
&lt;name&gt;G_GI_GJ&lt;/name&gt;
&lt;styleUrl&gt;#v2triangle&lt;/styleUrl&gt;
&lt;Polygon&gt;
&lt;tessellate&gt;1&lt;/tessellate&gt;
&lt;outerBoundaryIs&gt; &lt;LinearRing&gt; &lt;coordinates&gt;
148.282525588539,0,0 121.717474411461,-18,0 121.717474411461,18,0 148.282525588539,0,0 
&lt;/coordinates&gt; &lt;/LinearRing&gt; &lt;/outerBoundaryIs&gt; &lt;/Polygon&gt; &lt;/Placemark&gt;</v>
      </c>
    </row>
    <row r="187" spans="3:10" x14ac:dyDescent="0.2">
      <c r="C187" t="s">
        <v>96</v>
      </c>
      <c r="D187" t="str">
        <f t="shared" si="91"/>
        <v>E</v>
      </c>
      <c r="E187" t="s">
        <v>188</v>
      </c>
      <c r="F187" t="str">
        <f t="shared" si="92"/>
        <v>EJ</v>
      </c>
      <c r="G187" t="str">
        <f t="shared" si="93"/>
        <v>31.717474411461,0</v>
      </c>
      <c r="H187" t="str">
        <f t="shared" si="94"/>
        <v>58.282525588539,-18</v>
      </c>
      <c r="I187" t="str">
        <f t="shared" si="95"/>
        <v>58.282525588539,18</v>
      </c>
      <c r="J187" s="8" t="str">
        <f t="shared" si="96"/>
        <v>&lt;Placemark&gt;
&lt;name&gt;E_EI_EJ&lt;/name&gt;
&lt;styleUrl&gt;#v2triangle&lt;/styleUrl&gt;
&lt;Polygon&gt;
&lt;tessellate&gt;1&lt;/tessellate&gt;
&lt;outerBoundaryIs&gt; &lt;LinearRing&gt; &lt;coordinates&gt;
31.717474411461,0,0 58.282525588539,-18,0 58.282525588539,18,0 31.717474411461,0,0 
&lt;/coordinates&gt; &lt;/LinearRing&gt; &lt;/outerBoundaryIs&gt; &lt;/Polygon&gt; &lt;/Placemark&gt;</v>
      </c>
    </row>
    <row r="188" spans="3:10" x14ac:dyDescent="0.2">
      <c r="C188" t="s">
        <v>97</v>
      </c>
      <c r="D188" t="str">
        <f t="shared" si="91"/>
        <v>C</v>
      </c>
      <c r="E188" t="s">
        <v>179</v>
      </c>
      <c r="F188" t="str">
        <f t="shared" si="92"/>
        <v>CJ</v>
      </c>
      <c r="G188" t="str">
        <f t="shared" si="93"/>
        <v>0,58.282525588539</v>
      </c>
      <c r="H188" t="str">
        <f t="shared" si="94"/>
        <v>20.9051574478893,30</v>
      </c>
      <c r="I188" t="str">
        <f t="shared" si="95"/>
        <v>58.282525588539,54</v>
      </c>
      <c r="J188" s="8" t="str">
        <f t="shared" si="96"/>
        <v>&lt;Placemark&gt;
&lt;name&gt;C_CE_CJ&lt;/name&gt;
&lt;styleUrl&gt;#v2triangle&lt;/styleUrl&gt;
&lt;Polygon&gt;
&lt;tessellate&gt;1&lt;/tessellate&gt;
&lt;outerBoundaryIs&gt; &lt;LinearRing&gt; &lt;coordinates&gt;
0,58.282525588539,0 20.9051574478893,30,0 58.282525588539,54,0 0,58.282525588539,0 
&lt;/coordinates&gt; &lt;/LinearRing&gt; &lt;/outerBoundaryIs&gt; &lt;/Polygon&gt; &lt;/Placemark&gt;</v>
      </c>
    </row>
    <row r="189" spans="3:10" x14ac:dyDescent="0.2">
      <c r="C189" t="s">
        <v>98</v>
      </c>
      <c r="D189" t="str">
        <f t="shared" si="91"/>
        <v>C</v>
      </c>
      <c r="E189" t="s">
        <v>179</v>
      </c>
      <c r="F189" t="str">
        <f t="shared" si="92"/>
        <v>CF</v>
      </c>
      <c r="G189" t="str">
        <f t="shared" si="93"/>
        <v>0,58.282525588539</v>
      </c>
      <c r="H189" t="str">
        <f t="shared" si="94"/>
        <v>20.9051574478893,30</v>
      </c>
      <c r="I189" t="str">
        <f t="shared" si="95"/>
        <v>-20.9051574478893,30</v>
      </c>
      <c r="J189" s="8" t="str">
        <f t="shared" si="96"/>
        <v>&lt;Placemark&gt;
&lt;name&gt;C_CE_CF&lt;/name&gt;
&lt;styleUrl&gt;#v2triangle&lt;/styleUrl&gt;
&lt;Polygon&gt;
&lt;tessellate&gt;1&lt;/tessellate&gt;
&lt;outerBoundaryIs&gt; &lt;LinearRing&gt; &lt;coordinates&gt;
0,58.282525588539,0 20.9051574478893,30,0 -20.9051574478893,30,0 0,58.282525588539,0 
&lt;/coordinates&gt; &lt;/LinearRing&gt; &lt;/outerBoundaryIs&gt; &lt;/Polygon&gt; &lt;/Placemark&gt;</v>
      </c>
    </row>
    <row r="190" spans="3:10" x14ac:dyDescent="0.2">
      <c r="C190" t="s">
        <v>99</v>
      </c>
      <c r="D190" t="str">
        <f t="shared" si="91"/>
        <v>C</v>
      </c>
      <c r="E190" t="s">
        <v>180</v>
      </c>
      <c r="F190" t="str">
        <f t="shared" si="92"/>
        <v>CL</v>
      </c>
      <c r="G190" t="str">
        <f t="shared" si="93"/>
        <v>0,58.282525588539</v>
      </c>
      <c r="H190" t="str">
        <f t="shared" si="94"/>
        <v>-20.9051574478893,30</v>
      </c>
      <c r="I190" t="str">
        <f t="shared" si="95"/>
        <v>-58.282525588539,54</v>
      </c>
      <c r="J190" s="8" t="str">
        <f t="shared" si="96"/>
        <v>&lt;Placemark&gt;
&lt;name&gt;C_CF_CL&lt;/name&gt;
&lt;styleUrl&gt;#v2triangle&lt;/styleUrl&gt;
&lt;Polygon&gt;
&lt;tessellate&gt;1&lt;/tessellate&gt;
&lt;outerBoundaryIs&gt; &lt;LinearRing&gt; &lt;coordinates&gt;
0,58.282525588539,0 -20.9051574478893,30,0 -58.282525588539,54,0 0,58.282525588539,0 
&lt;/coordinates&gt; &lt;/LinearRing&gt; &lt;/outerBoundaryIs&gt; &lt;/Polygon&gt; &lt;/Placemark&gt;</v>
      </c>
    </row>
    <row r="191" spans="3:10" x14ac:dyDescent="0.2">
      <c r="C191" t="s">
        <v>100</v>
      </c>
      <c r="D191" t="str">
        <f t="shared" si="91"/>
        <v>C</v>
      </c>
      <c r="E191" t="s">
        <v>178</v>
      </c>
      <c r="F191" t="str">
        <f t="shared" si="92"/>
        <v>CL</v>
      </c>
      <c r="G191" t="str">
        <f>VLOOKUP(D191,$AL$2:$AN$46,2,FALSE)&amp;","&amp;VLOOKUP(D191,$AL$2:$AN$46,3,FALSE)</f>
        <v>0,58.282525588539</v>
      </c>
      <c r="H191" t="str">
        <f t="shared" si="94"/>
        <v>0,90</v>
      </c>
      <c r="I191" t="str">
        <f t="shared" si="95"/>
        <v>-58.282525588539,54</v>
      </c>
      <c r="J191" s="8" t="str">
        <f t="shared" si="96"/>
        <v>&lt;Placemark&gt;
&lt;name&gt;C_CD_CL&lt;/name&gt;
&lt;styleUrl&gt;#v2triangle&lt;/styleUrl&gt;
&lt;Polygon&gt;
&lt;tessellate&gt;1&lt;/tessellate&gt;
&lt;outerBoundaryIs&gt; &lt;LinearRing&gt; &lt;coordinates&gt;
0,58.282525588539,0 0,90,0 -58.282525588539,54,0 0,58.282525588539,0 
&lt;/coordinates&gt; &lt;/LinearRing&gt; &lt;/outerBoundaryIs&gt; &lt;/Polygon&gt; &lt;/Placemark&gt;</v>
      </c>
    </row>
    <row r="192" spans="3:10" x14ac:dyDescent="0.2">
      <c r="C192" t="s">
        <v>101</v>
      </c>
      <c r="D192" t="str">
        <f t="shared" si="91"/>
        <v>C</v>
      </c>
      <c r="E192" t="s">
        <v>178</v>
      </c>
      <c r="F192" t="str">
        <f t="shared" si="92"/>
        <v>CJ</v>
      </c>
      <c r="G192" t="str">
        <f t="shared" si="93"/>
        <v>0,58.282525588539</v>
      </c>
      <c r="H192" t="str">
        <f t="shared" si="94"/>
        <v>0,90</v>
      </c>
      <c r="I192" t="str">
        <f t="shared" si="95"/>
        <v>58.282525588539,54</v>
      </c>
      <c r="J192" s="8" t="str">
        <f t="shared" si="96"/>
        <v>&lt;Placemark&gt;
&lt;name&gt;C_CD_CJ&lt;/name&gt;
&lt;styleUrl&gt;#v2triangle&lt;/styleUrl&gt;
&lt;Polygon&gt;
&lt;tessellate&gt;1&lt;/tessellate&gt;
&lt;outerBoundaryIs&gt; &lt;LinearRing&gt; &lt;coordinates&gt;
0,58.282525588539,0 0,90,0 58.282525588539,54,0 0,58.282525588539,0 
&lt;/coordinates&gt; &lt;/LinearRing&gt; &lt;/outerBoundaryIs&gt; &lt;/Polygon&gt; &lt;/Placemark&gt;</v>
      </c>
    </row>
    <row r="193" spans="3:10" x14ac:dyDescent="0.2">
      <c r="C193" t="s">
        <v>102</v>
      </c>
      <c r="D193" t="str">
        <f t="shared" si="91"/>
        <v>B</v>
      </c>
      <c r="E193" t="s">
        <v>174</v>
      </c>
      <c r="F193" t="str">
        <f t="shared" si="92"/>
        <v>BI</v>
      </c>
      <c r="G193" t="str">
        <f t="shared" si="93"/>
        <v>180,-58.282525588539</v>
      </c>
      <c r="H193" t="str">
        <f t="shared" si="94"/>
        <v>159.094842552111,-30</v>
      </c>
      <c r="I193" t="str">
        <f t="shared" si="95"/>
        <v>121.717474411461,-54</v>
      </c>
      <c r="J193" s="8" t="str">
        <f t="shared" si="96"/>
        <v>&lt;Placemark&gt;
&lt;name&gt;B_BG_BI&lt;/name&gt;
&lt;styleUrl&gt;#v2triangle&lt;/styleUrl&gt;
&lt;Polygon&gt;
&lt;tessellate&gt;1&lt;/tessellate&gt;
&lt;outerBoundaryIs&gt; &lt;LinearRing&gt; &lt;coordinates&gt;
180,-58.282525588539,0 159.094842552111,-30,0 121.717474411461,-54,0 180,-58.282525588539,0 
&lt;/coordinates&gt; &lt;/LinearRing&gt; &lt;/outerBoundaryIs&gt; &lt;/Polygon&gt; &lt;/Placemark&gt;</v>
      </c>
    </row>
    <row r="194" spans="3:10" x14ac:dyDescent="0.2">
      <c r="C194" t="s">
        <v>103</v>
      </c>
      <c r="D194" t="str">
        <f t="shared" si="91"/>
        <v>B</v>
      </c>
      <c r="E194" t="s">
        <v>174</v>
      </c>
      <c r="F194" t="str">
        <f t="shared" si="92"/>
        <v>BH</v>
      </c>
      <c r="G194" t="str">
        <f t="shared" si="93"/>
        <v>180,-58.282525588539</v>
      </c>
      <c r="H194" t="str">
        <f t="shared" si="94"/>
        <v>159.094842552111,-30</v>
      </c>
      <c r="I194" t="str">
        <f t="shared" si="95"/>
        <v>-159.094842552111,-30</v>
      </c>
      <c r="J194" s="8" t="str">
        <f t="shared" si="96"/>
        <v>&lt;Placemark&gt;
&lt;name&gt;B_BG_BH&lt;/name&gt;
&lt;styleUrl&gt;#v2triangle&lt;/styleUrl&gt;
&lt;Polygon&gt;
&lt;tessellate&gt;1&lt;/tessellate&gt;
&lt;outerBoundaryIs&gt; &lt;LinearRing&gt; &lt;coordinates&gt;
180,-58.282525588539,0 159.094842552111,-30,0 -159.094842552111,-30,0 180,-58.282525588539,0 
&lt;/coordinates&gt; &lt;/LinearRing&gt; &lt;/outerBoundaryIs&gt; &lt;/Polygon&gt; &lt;/Placemark&gt;</v>
      </c>
    </row>
    <row r="195" spans="3:10" x14ac:dyDescent="0.2">
      <c r="C195" t="s">
        <v>104</v>
      </c>
      <c r="D195" t="str">
        <f t="shared" si="91"/>
        <v>B</v>
      </c>
      <c r="E195" t="s">
        <v>175</v>
      </c>
      <c r="F195" t="str">
        <f t="shared" si="92"/>
        <v>BK</v>
      </c>
      <c r="G195" t="str">
        <f t="shared" si="93"/>
        <v>180,-58.282525588539</v>
      </c>
      <c r="H195" t="str">
        <f t="shared" si="94"/>
        <v>-159.094842552111,-30</v>
      </c>
      <c r="I195" t="str">
        <f t="shared" si="95"/>
        <v>-121.717474411461,-54</v>
      </c>
      <c r="J195" s="8" t="str">
        <f t="shared" si="96"/>
        <v>&lt;Placemark&gt;
&lt;name&gt;B_BH_BK&lt;/name&gt;
&lt;styleUrl&gt;#v2triangle&lt;/styleUrl&gt;
&lt;Polygon&gt;
&lt;tessellate&gt;1&lt;/tessellate&gt;
&lt;outerBoundaryIs&gt; &lt;LinearRing&gt; &lt;coordinates&gt;
180,-58.282525588539,0 -159.094842552111,-30,0 -121.717474411461,-54,0 180,-58.282525588539,0 
&lt;/coordinates&gt; &lt;/LinearRing&gt; &lt;/outerBoundaryIs&gt; &lt;/Polygon&gt; &lt;/Placemark&gt;</v>
      </c>
    </row>
    <row r="196" spans="3:10" x14ac:dyDescent="0.2">
      <c r="C196" t="s">
        <v>105</v>
      </c>
      <c r="D196" t="str">
        <f t="shared" si="91"/>
        <v>B</v>
      </c>
      <c r="E196" t="s">
        <v>169</v>
      </c>
      <c r="F196" t="str">
        <f t="shared" si="92"/>
        <v>BK</v>
      </c>
      <c r="G196" t="str">
        <f t="shared" si="93"/>
        <v>180,-58.282525588539</v>
      </c>
      <c r="H196" t="str">
        <f t="shared" si="94"/>
        <v>0,-90</v>
      </c>
      <c r="I196" t="str">
        <f t="shared" si="95"/>
        <v>-121.717474411461,-54</v>
      </c>
      <c r="J196" s="8" t="str">
        <f t="shared" si="96"/>
        <v>&lt;Placemark&gt;
&lt;name&gt;B_AB_BK&lt;/name&gt;
&lt;styleUrl&gt;#v2triangle&lt;/styleUrl&gt;
&lt;Polygon&gt;
&lt;tessellate&gt;1&lt;/tessellate&gt;
&lt;outerBoundaryIs&gt; &lt;LinearRing&gt; &lt;coordinates&gt;
180,-58.282525588539,0 0,-90,0 -121.717474411461,-54,0 180,-58.282525588539,0 
&lt;/coordinates&gt; &lt;/LinearRing&gt; &lt;/outerBoundaryIs&gt; &lt;/Polygon&gt; &lt;/Placemark&gt;</v>
      </c>
    </row>
    <row r="197" spans="3:10" x14ac:dyDescent="0.2">
      <c r="C197" t="s">
        <v>106</v>
      </c>
      <c r="D197" t="str">
        <f t="shared" si="91"/>
        <v>B</v>
      </c>
      <c r="E197" t="s">
        <v>169</v>
      </c>
      <c r="F197" t="str">
        <f t="shared" si="92"/>
        <v>BI</v>
      </c>
      <c r="G197" t="str">
        <f t="shared" si="93"/>
        <v>180,-58.282525588539</v>
      </c>
      <c r="H197" t="str">
        <f t="shared" si="94"/>
        <v>0,-90</v>
      </c>
      <c r="I197" t="str">
        <f t="shared" si="95"/>
        <v>121.717474411461,-54</v>
      </c>
      <c r="J197" s="8" t="str">
        <f t="shared" si="96"/>
        <v>&lt;Placemark&gt;
&lt;name&gt;B_AB_BI&lt;/name&gt;
&lt;styleUrl&gt;#v2triangle&lt;/styleUrl&gt;
&lt;Polygon&gt;
&lt;tessellate&gt;1&lt;/tessellate&gt;
&lt;outerBoundaryIs&gt; &lt;LinearRing&gt; &lt;coordinates&gt;
180,-58.282525588539,0 0,-90,0 121.717474411461,-54,0 180,-58.282525588539,0 
&lt;/coordinates&gt; &lt;/LinearRing&gt; &lt;/outerBoundaryIs&gt; &lt;/Polygon&gt; &lt;/Placemark&gt;</v>
      </c>
    </row>
    <row r="198" spans="3:10" x14ac:dyDescent="0.2">
      <c r="C198" t="s">
        <v>107</v>
      </c>
      <c r="D198" t="str">
        <f t="shared" si="91"/>
        <v>E</v>
      </c>
      <c r="E198" t="s">
        <v>170</v>
      </c>
      <c r="F198" t="str">
        <f t="shared" si="92"/>
        <v>EI</v>
      </c>
      <c r="G198" t="str">
        <f t="shared" si="93"/>
        <v>31.717474411461,0</v>
      </c>
      <c r="H198" t="str">
        <f t="shared" si="94"/>
        <v>20.9051574478893,-30</v>
      </c>
      <c r="I198" t="str">
        <f t="shared" si="95"/>
        <v>58.282525588539,-18</v>
      </c>
      <c r="J198" s="8" t="str">
        <f t="shared" si="96"/>
        <v>&lt;Placemark&gt;
&lt;name&gt;E_AE_EI&lt;/name&gt;
&lt;styleUrl&gt;#v2triangle&lt;/styleUrl&gt;
&lt;Polygon&gt;
&lt;tessellate&gt;1&lt;/tessellate&gt;
&lt;outerBoundaryIs&gt; &lt;LinearRing&gt; &lt;coordinates&gt;
31.717474411461,0,0 20.9051574478893,-30,0 58.282525588539,-18,0 31.717474411461,0,0 
&lt;/coordinates&gt; &lt;/LinearRing&gt; &lt;/outerBoundaryIs&gt; &lt;/Polygon&gt; &lt;/Placemark&gt;</v>
      </c>
    </row>
    <row r="199" spans="3:10" x14ac:dyDescent="0.2">
      <c r="C199" t="s">
        <v>108</v>
      </c>
      <c r="D199" t="str">
        <f t="shared" si="91"/>
        <v>E</v>
      </c>
      <c r="E199" t="s">
        <v>170</v>
      </c>
      <c r="F199" t="str">
        <f t="shared" si="92"/>
        <v>EF</v>
      </c>
      <c r="G199" t="str">
        <f t="shared" si="93"/>
        <v>31.717474411461,0</v>
      </c>
      <c r="H199" t="str">
        <f t="shared" si="94"/>
        <v>20.9051574478893,-30</v>
      </c>
      <c r="I199" t="str">
        <f t="shared" si="95"/>
        <v>0,0</v>
      </c>
      <c r="J199" s="8" t="str">
        <f t="shared" si="96"/>
        <v>&lt;Placemark&gt;
&lt;name&gt;E_AE_EF&lt;/name&gt;
&lt;styleUrl&gt;#v2triangle&lt;/styleUrl&gt;
&lt;Polygon&gt;
&lt;tessellate&gt;1&lt;/tessellate&gt;
&lt;outerBoundaryIs&gt; &lt;LinearRing&gt; &lt;coordinates&gt;
31.717474411461,0,0 20.9051574478893,-30,0 0,0,0 31.717474411461,0,0 
&lt;/coordinates&gt; &lt;/LinearRing&gt; &lt;/outerBoundaryIs&gt; &lt;/Polygon&gt; &lt;/Placemark&gt;</v>
      </c>
    </row>
    <row r="200" spans="3:10" x14ac:dyDescent="0.2">
      <c r="C200" t="s">
        <v>109</v>
      </c>
      <c r="D200" t="str">
        <f t="shared" si="91"/>
        <v>F</v>
      </c>
      <c r="E200" t="s">
        <v>171</v>
      </c>
      <c r="F200" t="str">
        <f t="shared" si="92"/>
        <v>FK</v>
      </c>
      <c r="G200" t="str">
        <f t="shared" si="93"/>
        <v>-31.717474411461,0</v>
      </c>
      <c r="H200" t="str">
        <f t="shared" si="94"/>
        <v>-20.9051574478893,-30</v>
      </c>
      <c r="I200" t="str">
        <f t="shared" si="95"/>
        <v>-58.282525588539,-18</v>
      </c>
      <c r="J200" s="8" t="str">
        <f t="shared" si="96"/>
        <v>&lt;Placemark&gt;
&lt;name&gt;F_AF_FK&lt;/name&gt;
&lt;styleUrl&gt;#v2triangle&lt;/styleUrl&gt;
&lt;Polygon&gt;
&lt;tessellate&gt;1&lt;/tessellate&gt;
&lt;outerBoundaryIs&gt; &lt;LinearRing&gt; &lt;coordinates&gt;
-31.717474411461,0,0 -20.9051574478893,-30,0 -58.282525588539,-18,0 -31.717474411461,0,0 
&lt;/coordinates&gt; &lt;/LinearRing&gt; &lt;/outerBoundaryIs&gt; &lt;/Polygon&gt; &lt;/Placemark&gt;</v>
      </c>
    </row>
    <row r="201" spans="3:10" x14ac:dyDescent="0.2">
      <c r="C201" t="s">
        <v>110</v>
      </c>
      <c r="D201" t="str">
        <f t="shared" si="91"/>
        <v>K</v>
      </c>
      <c r="E201" t="s">
        <v>190</v>
      </c>
      <c r="F201" t="str">
        <f t="shared" si="92"/>
        <v>KL</v>
      </c>
      <c r="G201" t="str">
        <f t="shared" si="93"/>
        <v>-90,-31.717474411461</v>
      </c>
      <c r="H201" t="str">
        <f t="shared" si="94"/>
        <v>-58.282525588539,-18</v>
      </c>
      <c r="I201" t="str">
        <f t="shared" si="95"/>
        <v>-90,0</v>
      </c>
      <c r="J201" s="8" t="str">
        <f t="shared" si="96"/>
        <v>&lt;Placemark&gt;
&lt;name&gt;K_FK_KL&lt;/name&gt;
&lt;styleUrl&gt;#v2triangle&lt;/styleUrl&gt;
&lt;Polygon&gt;
&lt;tessellate&gt;1&lt;/tessellate&gt;
&lt;outerBoundaryIs&gt; &lt;LinearRing&gt; &lt;coordinates&gt;
-90,-31.717474411461,0 -58.282525588539,-18,0 -90,0,0 -90,-31.717474411461,0 
&lt;/coordinates&gt; &lt;/LinearRing&gt; &lt;/outerBoundaryIs&gt; &lt;/Polygon&gt; &lt;/Placemark&gt;</v>
      </c>
    </row>
    <row r="202" spans="3:10" x14ac:dyDescent="0.2">
      <c r="C202" t="s">
        <v>111</v>
      </c>
      <c r="D202" t="str">
        <f t="shared" si="91"/>
        <v>K</v>
      </c>
      <c r="E202" t="s">
        <v>195</v>
      </c>
      <c r="F202" t="str">
        <f t="shared" si="92"/>
        <v>KL</v>
      </c>
      <c r="G202" t="str">
        <f t="shared" si="93"/>
        <v>-90,-31.717474411461</v>
      </c>
      <c r="H202" t="str">
        <f t="shared" si="94"/>
        <v>-121.717474411461,-18</v>
      </c>
      <c r="I202" t="str">
        <f t="shared" si="95"/>
        <v>-90,0</v>
      </c>
      <c r="J202" s="8" t="str">
        <f t="shared" si="96"/>
        <v>&lt;Placemark&gt;
&lt;name&gt;K_HK_KL&lt;/name&gt;
&lt;styleUrl&gt;#v2triangle&lt;/styleUrl&gt;
&lt;Polygon&gt;
&lt;tessellate&gt;1&lt;/tessellate&gt;
&lt;outerBoundaryIs&gt; &lt;LinearRing&gt; &lt;coordinates&gt;
-90,-31.717474411461,0 -121.717474411461,-18,0 -90,0,0 -90,-31.717474411461,0 
&lt;/coordinates&gt; &lt;/LinearRing&gt; &lt;/outerBoundaryIs&gt; &lt;/Polygon&gt; &lt;/Placemark&gt;</v>
      </c>
    </row>
    <row r="203" spans="3:10" x14ac:dyDescent="0.2">
      <c r="C203" t="s">
        <v>112</v>
      </c>
      <c r="D203" t="str">
        <f t="shared" si="91"/>
        <v>H</v>
      </c>
      <c r="E203" t="s">
        <v>184</v>
      </c>
      <c r="F203" t="str">
        <f t="shared" si="92"/>
        <v>HL</v>
      </c>
      <c r="G203" t="str">
        <f t="shared" si="93"/>
        <v>-148.282525588539,0</v>
      </c>
      <c r="H203" t="str">
        <f t="shared" si="94"/>
        <v>-159.094842552111,30</v>
      </c>
      <c r="I203" t="str">
        <f t="shared" si="95"/>
        <v>-121.717474411461,18</v>
      </c>
      <c r="J203" s="8" t="str">
        <f t="shared" si="96"/>
        <v>&lt;Placemark&gt;
&lt;name&gt;H_DH_HL&lt;/name&gt;
&lt;styleUrl&gt;#v2triangle&lt;/styleUrl&gt;
&lt;Polygon&gt;
&lt;tessellate&gt;1&lt;/tessellate&gt;
&lt;outerBoundaryIs&gt; &lt;LinearRing&gt; &lt;coordinates&gt;
-148.282525588539,0,0 -159.094842552111,30,0 -121.717474411461,18,0 -148.282525588539,0,0 
&lt;/coordinates&gt; &lt;/LinearRing&gt; &lt;/outerBoundaryIs&gt; &lt;/Polygon&gt; &lt;/Placemark&gt;</v>
      </c>
    </row>
    <row r="204" spans="3:10" x14ac:dyDescent="0.2">
      <c r="C204" t="s">
        <v>113</v>
      </c>
      <c r="D204" t="str">
        <f t="shared" si="91"/>
        <v>G</v>
      </c>
      <c r="E204" t="s">
        <v>183</v>
      </c>
      <c r="F204" t="str">
        <f t="shared" si="92"/>
        <v>GH</v>
      </c>
      <c r="G204" t="str">
        <f t="shared" si="93"/>
        <v>148.282525588539,0</v>
      </c>
      <c r="H204" t="str">
        <f t="shared" si="94"/>
        <v>159.094842552111,30</v>
      </c>
      <c r="I204" t="str">
        <f t="shared" si="95"/>
        <v>180,0</v>
      </c>
      <c r="J204" s="8" t="str">
        <f t="shared" si="96"/>
        <v>&lt;Placemark&gt;
&lt;name&gt;G_DG_GH&lt;/name&gt;
&lt;styleUrl&gt;#v2triangle&lt;/styleUrl&gt;
&lt;Polygon&gt;
&lt;tessellate&gt;1&lt;/tessellate&gt;
&lt;outerBoundaryIs&gt; &lt;LinearRing&gt; &lt;coordinates&gt;
148.282525588539,0,0 159.094842552111,30,0 180,0,0 148.282525588539,0,0 
&lt;/coordinates&gt; &lt;/LinearRing&gt; &lt;/outerBoundaryIs&gt; &lt;/Polygon&gt; &lt;/Placemark&gt;</v>
      </c>
    </row>
    <row r="205" spans="3:10" x14ac:dyDescent="0.2">
      <c r="C205" t="s">
        <v>114</v>
      </c>
      <c r="D205" t="str">
        <f t="shared" si="91"/>
        <v>G</v>
      </c>
      <c r="E205" t="s">
        <v>183</v>
      </c>
      <c r="F205" t="str">
        <f t="shared" si="92"/>
        <v>GJ</v>
      </c>
      <c r="G205" t="str">
        <f t="shared" si="93"/>
        <v>148.282525588539,0</v>
      </c>
      <c r="H205" t="str">
        <f t="shared" si="94"/>
        <v>159.094842552111,30</v>
      </c>
      <c r="I205" t="str">
        <f t="shared" si="95"/>
        <v>121.717474411461,18</v>
      </c>
      <c r="J205" s="8" t="str">
        <f t="shared" si="96"/>
        <v>&lt;Placemark&gt;
&lt;name&gt;G_DG_GJ&lt;/name&gt;
&lt;styleUrl&gt;#v2triangle&lt;/styleUrl&gt;
&lt;Polygon&gt;
&lt;tessellate&gt;1&lt;/tessellate&gt;
&lt;outerBoundaryIs&gt; &lt;LinearRing&gt; &lt;coordinates&gt;
148.282525588539,0,0 159.094842552111,30,0 121.717474411461,18,0 148.282525588539,0,0 
&lt;/coordinates&gt; &lt;/LinearRing&gt; &lt;/outerBoundaryIs&gt; &lt;/Polygon&gt; &lt;/Placemark&gt;</v>
      </c>
    </row>
    <row r="206" spans="3:10" x14ac:dyDescent="0.2">
      <c r="C206" t="s">
        <v>115</v>
      </c>
      <c r="D206" t="str">
        <f t="shared" si="91"/>
        <v>I</v>
      </c>
      <c r="E206" t="s">
        <v>193</v>
      </c>
      <c r="F206" t="str">
        <f t="shared" si="92"/>
        <v>IJ</v>
      </c>
      <c r="G206" t="str">
        <f t="shared" si="93"/>
        <v>90,-31.717474411461</v>
      </c>
      <c r="H206" t="str">
        <f t="shared" si="94"/>
        <v>121.717474411461,-18</v>
      </c>
      <c r="I206" t="str">
        <f t="shared" si="95"/>
        <v>90,0</v>
      </c>
      <c r="J206" s="8" t="str">
        <f t="shared" si="96"/>
        <v>&lt;Placemark&gt;
&lt;name&gt;I_GI_IJ&lt;/name&gt;
&lt;styleUrl&gt;#v2triangle&lt;/styleUrl&gt;
&lt;Polygon&gt;
&lt;tessellate&gt;1&lt;/tessellate&gt;
&lt;outerBoundaryIs&gt; &lt;LinearRing&gt; &lt;coordinates&gt;
90,-31.717474411461,0 121.717474411461,-18,0 90,0,0 90,-31.717474411461,0 
&lt;/coordinates&gt; &lt;/LinearRing&gt; &lt;/outerBoundaryIs&gt; &lt;/Polygon&gt; &lt;/Placemark&gt;</v>
      </c>
    </row>
    <row r="207" spans="3:10" x14ac:dyDescent="0.2">
      <c r="C207" t="s">
        <v>116</v>
      </c>
      <c r="D207" t="str">
        <f t="shared" si="91"/>
        <v>I</v>
      </c>
      <c r="E207" t="s">
        <v>188</v>
      </c>
      <c r="F207" t="str">
        <f t="shared" si="92"/>
        <v>IJ</v>
      </c>
      <c r="G207" t="str">
        <f t="shared" si="93"/>
        <v>90,-31.717474411461</v>
      </c>
      <c r="H207" t="str">
        <f t="shared" si="94"/>
        <v>58.282525588539,-18</v>
      </c>
      <c r="I207" t="str">
        <f t="shared" si="95"/>
        <v>90,0</v>
      </c>
      <c r="J207" s="8" t="str">
        <f t="shared" si="96"/>
        <v>&lt;Placemark&gt;
&lt;name&gt;I_EI_IJ&lt;/name&gt;
&lt;styleUrl&gt;#v2triangle&lt;/styleUrl&gt;
&lt;Polygon&gt;
&lt;tessellate&gt;1&lt;/tessellate&gt;
&lt;outerBoundaryIs&gt; &lt;LinearRing&gt; &lt;coordinates&gt;
90,-31.717474411461,0 58.282525588539,-18,0 90,0,0 90,-31.717474411461,0 
&lt;/coordinates&gt; &lt;/LinearRing&gt; &lt;/outerBoundaryIs&gt; &lt;/Polygon&gt; &lt;/Placemark&gt;</v>
      </c>
    </row>
    <row r="208" spans="3:10" x14ac:dyDescent="0.2">
      <c r="C208" t="s">
        <v>117</v>
      </c>
      <c r="D208" t="str">
        <f t="shared" si="91"/>
        <v>E</v>
      </c>
      <c r="E208" t="s">
        <v>179</v>
      </c>
      <c r="F208" t="str">
        <f t="shared" si="92"/>
        <v>EJ</v>
      </c>
      <c r="G208" t="str">
        <f t="shared" si="93"/>
        <v>31.717474411461,0</v>
      </c>
      <c r="H208" t="str">
        <f t="shared" si="94"/>
        <v>20.9051574478893,30</v>
      </c>
      <c r="I208" t="str">
        <f t="shared" si="95"/>
        <v>58.282525588539,18</v>
      </c>
      <c r="J208" s="8" t="str">
        <f t="shared" si="96"/>
        <v>&lt;Placemark&gt;
&lt;name&gt;E_CE_EJ&lt;/name&gt;
&lt;styleUrl&gt;#v2triangle&lt;/styleUrl&gt;
&lt;Polygon&gt;
&lt;tessellate&gt;1&lt;/tessellate&gt;
&lt;outerBoundaryIs&gt; &lt;LinearRing&gt; &lt;coordinates&gt;
31.717474411461,0,0 20.9051574478893,30,0 58.282525588539,18,0 31.717474411461,0,0 
&lt;/coordinates&gt; &lt;/LinearRing&gt; &lt;/outerBoundaryIs&gt; &lt;/Polygon&gt; &lt;/Placemark&gt;</v>
      </c>
    </row>
    <row r="209" spans="3:10" x14ac:dyDescent="0.2">
      <c r="C209" t="s">
        <v>118</v>
      </c>
      <c r="D209" t="str">
        <f t="shared" si="91"/>
        <v>E</v>
      </c>
      <c r="E209" t="s">
        <v>179</v>
      </c>
      <c r="F209" t="str">
        <f t="shared" si="92"/>
        <v>EF</v>
      </c>
      <c r="G209" t="str">
        <f t="shared" si="93"/>
        <v>31.717474411461,0</v>
      </c>
      <c r="H209" t="str">
        <f t="shared" si="94"/>
        <v>20.9051574478893,30</v>
      </c>
      <c r="I209" t="str">
        <f t="shared" si="95"/>
        <v>0,0</v>
      </c>
      <c r="J209" s="8" t="str">
        <f t="shared" si="96"/>
        <v>&lt;Placemark&gt;
&lt;name&gt;E_CE_EF&lt;/name&gt;
&lt;styleUrl&gt;#v2triangle&lt;/styleUrl&gt;
&lt;Polygon&gt;
&lt;tessellate&gt;1&lt;/tessellate&gt;
&lt;outerBoundaryIs&gt; &lt;LinearRing&gt; &lt;coordinates&gt;
31.717474411461,0,0 20.9051574478893,30,0 0,0,0 31.717474411461,0,0 
&lt;/coordinates&gt; &lt;/LinearRing&gt; &lt;/outerBoundaryIs&gt; &lt;/Polygon&gt; &lt;/Placemark&gt;</v>
      </c>
    </row>
    <row r="210" spans="3:10" x14ac:dyDescent="0.2">
      <c r="C210" t="s">
        <v>119</v>
      </c>
      <c r="D210" t="str">
        <f t="shared" si="91"/>
        <v>F</v>
      </c>
      <c r="E210" t="s">
        <v>180</v>
      </c>
      <c r="F210" t="str">
        <f t="shared" si="92"/>
        <v>FL</v>
      </c>
      <c r="G210" t="str">
        <f t="shared" si="93"/>
        <v>-31.717474411461,0</v>
      </c>
      <c r="H210" t="str">
        <f t="shared" si="94"/>
        <v>-20.9051574478893,30</v>
      </c>
      <c r="I210" t="str">
        <f t="shared" si="95"/>
        <v>-58.282525588539,18</v>
      </c>
      <c r="J210" s="8" t="str">
        <f t="shared" si="96"/>
        <v>&lt;Placemark&gt;
&lt;name&gt;F_CF_FL&lt;/name&gt;
&lt;styleUrl&gt;#v2triangle&lt;/styleUrl&gt;
&lt;Polygon&gt;
&lt;tessellate&gt;1&lt;/tessellate&gt;
&lt;outerBoundaryIs&gt; &lt;LinearRing&gt; &lt;coordinates&gt;
-31.717474411461,0,0 -20.9051574478893,30,0 -58.282525588539,18,0 -31.717474411461,0,0 
&lt;/coordinates&gt; &lt;/LinearRing&gt; &lt;/outerBoundaryIs&gt; &lt;/Polygon&gt; &lt;/Placemark&gt;</v>
      </c>
    </row>
    <row r="211" spans="3:10" x14ac:dyDescent="0.2">
      <c r="C211" t="s">
        <v>120</v>
      </c>
      <c r="D211" t="str">
        <f t="shared" si="91"/>
        <v>D</v>
      </c>
      <c r="E211" t="s">
        <v>178</v>
      </c>
      <c r="F211" t="str">
        <f t="shared" si="92"/>
        <v>DL</v>
      </c>
      <c r="G211" t="str">
        <f t="shared" si="93"/>
        <v>180,58.282525588539</v>
      </c>
      <c r="H211" t="str">
        <f t="shared" si="94"/>
        <v>0,90</v>
      </c>
      <c r="I211" t="str">
        <f t="shared" si="95"/>
        <v>-121.717474411461,54</v>
      </c>
      <c r="J211" s="8" t="str">
        <f t="shared" si="96"/>
        <v>&lt;Placemark&gt;
&lt;name&gt;D_CD_DL&lt;/name&gt;
&lt;styleUrl&gt;#v2triangle&lt;/styleUrl&gt;
&lt;Polygon&gt;
&lt;tessellate&gt;1&lt;/tessellate&gt;
&lt;outerBoundaryIs&gt; &lt;LinearRing&gt; &lt;coordinates&gt;
180,58.282525588539,0 0,90,0 -121.717474411461,54,0 180,58.282525588539,0 
&lt;/coordinates&gt; &lt;/LinearRing&gt; &lt;/outerBoundaryIs&gt; &lt;/Polygon&gt; &lt;/Placemark&gt;</v>
      </c>
    </row>
    <row r="212" spans="3:10" x14ac:dyDescent="0.2">
      <c r="C212" t="s">
        <v>121</v>
      </c>
      <c r="D212" t="str">
        <f t="shared" si="91"/>
        <v>D</v>
      </c>
      <c r="E212" t="s">
        <v>178</v>
      </c>
      <c r="F212" t="str">
        <f t="shared" si="92"/>
        <v>DJ</v>
      </c>
      <c r="G212" t="str">
        <f t="shared" si="93"/>
        <v>180,58.282525588539</v>
      </c>
      <c r="H212" t="str">
        <f t="shared" si="94"/>
        <v>0,90</v>
      </c>
      <c r="I212" t="str">
        <f t="shared" si="95"/>
        <v>121.717474411461,54</v>
      </c>
      <c r="J212" s="8" t="str">
        <f t="shared" si="96"/>
        <v>&lt;Placemark&gt;
&lt;name&gt;D_CD_DJ&lt;/name&gt;
&lt;styleUrl&gt;#v2triangle&lt;/styleUrl&gt;
&lt;Polygon&gt;
&lt;tessellate&gt;1&lt;/tessellate&gt;
&lt;outerBoundaryIs&gt; &lt;LinearRing&gt; &lt;coordinates&gt;
180,58.282525588539,0 0,90,0 121.717474411461,54,0 180,58.282525588539,0 
&lt;/coordinates&gt; &lt;/LinearRing&gt; &lt;/outerBoundaryIs&gt; &lt;/Polygon&gt; &lt;/Placemark&gt;</v>
      </c>
    </row>
    <row r="213" spans="3:10" x14ac:dyDescent="0.2">
      <c r="C213" t="s">
        <v>122</v>
      </c>
      <c r="D213" t="str">
        <f t="shared" si="91"/>
        <v>G</v>
      </c>
      <c r="E213" t="s">
        <v>174</v>
      </c>
      <c r="F213" t="str">
        <f t="shared" si="92"/>
        <v>GI</v>
      </c>
      <c r="G213" t="str">
        <f t="shared" si="93"/>
        <v>148.282525588539,0</v>
      </c>
      <c r="H213" t="str">
        <f t="shared" si="94"/>
        <v>159.094842552111,-30</v>
      </c>
      <c r="I213" t="str">
        <f t="shared" si="95"/>
        <v>121.717474411461,-18</v>
      </c>
      <c r="J213" s="8" t="str">
        <f t="shared" si="96"/>
        <v>&lt;Placemark&gt;
&lt;name&gt;G_BG_GI&lt;/name&gt;
&lt;styleUrl&gt;#v2triangle&lt;/styleUrl&gt;
&lt;Polygon&gt;
&lt;tessellate&gt;1&lt;/tessellate&gt;
&lt;outerBoundaryIs&gt; &lt;LinearRing&gt; &lt;coordinates&gt;
148.282525588539,0,0 159.094842552111,-30,0 121.717474411461,-18,0 148.282525588539,0,0 
&lt;/coordinates&gt; &lt;/LinearRing&gt; &lt;/outerBoundaryIs&gt; &lt;/Polygon&gt; &lt;/Placemark&gt;</v>
      </c>
    </row>
    <row r="214" spans="3:10" x14ac:dyDescent="0.2">
      <c r="C214" t="s">
        <v>123</v>
      </c>
      <c r="D214" t="str">
        <f t="shared" si="91"/>
        <v>G</v>
      </c>
      <c r="E214" t="s">
        <v>174</v>
      </c>
      <c r="F214" t="str">
        <f t="shared" si="92"/>
        <v>GH</v>
      </c>
      <c r="G214" t="str">
        <f t="shared" si="93"/>
        <v>148.282525588539,0</v>
      </c>
      <c r="H214" t="str">
        <f t="shared" si="94"/>
        <v>159.094842552111,-30</v>
      </c>
      <c r="I214" t="str">
        <f t="shared" si="95"/>
        <v>180,0</v>
      </c>
      <c r="J214" s="8" t="str">
        <f t="shared" si="96"/>
        <v>&lt;Placemark&gt;
&lt;name&gt;G_BG_GH&lt;/name&gt;
&lt;styleUrl&gt;#v2triangle&lt;/styleUrl&gt;
&lt;Polygon&gt;
&lt;tessellate&gt;1&lt;/tessellate&gt;
&lt;outerBoundaryIs&gt; &lt;LinearRing&gt; &lt;coordinates&gt;
148.282525588539,0,0 159.094842552111,-30,0 180,0,0 148.282525588539,0,0 
&lt;/coordinates&gt; &lt;/LinearRing&gt; &lt;/outerBoundaryIs&gt; &lt;/Polygon&gt; &lt;/Placemark&gt;</v>
      </c>
    </row>
    <row r="215" spans="3:10" x14ac:dyDescent="0.2">
      <c r="C215" t="s">
        <v>124</v>
      </c>
      <c r="D215" t="str">
        <f t="shared" si="91"/>
        <v>H</v>
      </c>
      <c r="E215" t="s">
        <v>175</v>
      </c>
      <c r="F215" t="str">
        <f t="shared" si="92"/>
        <v>HK</v>
      </c>
      <c r="G215" t="str">
        <f t="shared" si="93"/>
        <v>-148.282525588539,0</v>
      </c>
      <c r="H215" t="str">
        <f t="shared" si="94"/>
        <v>-159.094842552111,-30</v>
      </c>
      <c r="I215" t="str">
        <f t="shared" si="95"/>
        <v>-121.717474411461,-18</v>
      </c>
      <c r="J215" s="8" t="str">
        <f t="shared" si="96"/>
        <v>&lt;Placemark&gt;
&lt;name&gt;H_BH_HK&lt;/name&gt;
&lt;styleUrl&gt;#v2triangle&lt;/styleUrl&gt;
&lt;Polygon&gt;
&lt;tessellate&gt;1&lt;/tessellate&gt;
&lt;outerBoundaryIs&gt; &lt;LinearRing&gt; &lt;coordinates&gt;
-148.282525588539,0,0 -159.094842552111,-30,0 -121.717474411461,-18,0 -148.282525588539,0,0 
&lt;/coordinates&gt; &lt;/LinearRing&gt; &lt;/outerBoundaryIs&gt; &lt;/Polygon&gt; &lt;/Placemark&gt;</v>
      </c>
    </row>
    <row r="216" spans="3:10" x14ac:dyDescent="0.2">
      <c r="C216" t="s">
        <v>125</v>
      </c>
      <c r="D216" t="str">
        <f t="shared" si="91"/>
        <v>K</v>
      </c>
      <c r="E216" t="s">
        <v>177</v>
      </c>
      <c r="F216" t="str">
        <f t="shared" si="92"/>
        <v>AK</v>
      </c>
      <c r="G216" t="str">
        <f t="shared" si="93"/>
        <v>-90,-31.717474411461</v>
      </c>
      <c r="H216" t="str">
        <f t="shared" si="94"/>
        <v>-121.717474411461,-54</v>
      </c>
      <c r="I216" t="str">
        <f t="shared" si="95"/>
        <v>-58.282525588539,-54</v>
      </c>
      <c r="J216" s="8" t="str">
        <f t="shared" si="96"/>
        <v>&lt;Placemark&gt;
&lt;name&gt;K_BK_AK&lt;/name&gt;
&lt;styleUrl&gt;#v2triangle&lt;/styleUrl&gt;
&lt;Polygon&gt;
&lt;tessellate&gt;1&lt;/tessellate&gt;
&lt;outerBoundaryIs&gt; &lt;LinearRing&gt; &lt;coordinates&gt;
-90,-31.717474411461,0 -121.717474411461,-54,0 -58.282525588539,-54,0 -90,-31.717474411461,0 
&lt;/coordinates&gt; &lt;/LinearRing&gt; &lt;/outerBoundaryIs&gt; &lt;/Polygon&gt; &lt;/Placemark&gt;</v>
      </c>
    </row>
    <row r="217" spans="3:10" x14ac:dyDescent="0.2">
      <c r="C217" t="s">
        <v>126</v>
      </c>
      <c r="D217" t="str">
        <f t="shared" si="91"/>
        <v>I</v>
      </c>
      <c r="E217" t="s">
        <v>176</v>
      </c>
      <c r="F217" t="str">
        <f t="shared" si="92"/>
        <v>AI</v>
      </c>
      <c r="G217" t="str">
        <f t="shared" si="93"/>
        <v>90,-31.717474411461</v>
      </c>
      <c r="H217" t="str">
        <f t="shared" si="94"/>
        <v>121.717474411461,-54</v>
      </c>
      <c r="I217" t="str">
        <f t="shared" si="95"/>
        <v>58.282525588539,-54</v>
      </c>
      <c r="J217" s="8" t="str">
        <f t="shared" si="96"/>
        <v>&lt;Placemark&gt;
&lt;name&gt;I_BI_AI&lt;/name&gt;
&lt;styleUrl&gt;#v2triangle&lt;/styleUrl&gt;
&lt;Polygon&gt;
&lt;tessellate&gt;1&lt;/tessellate&gt;
&lt;outerBoundaryIs&gt; &lt;LinearRing&gt; &lt;coordinates&gt;
90,-31.717474411461,0 121.717474411461,-54,0 58.282525588539,-54,0 90,-31.717474411461,0 
&lt;/coordinates&gt; &lt;/LinearRing&gt; &lt;/outerBoundaryIs&gt; &lt;/Polygon&gt; &lt;/Placemark&gt;</v>
      </c>
    </row>
    <row r="218" spans="3:10" x14ac:dyDescent="0.2">
      <c r="C218" t="s">
        <v>127</v>
      </c>
      <c r="D218" t="str">
        <f t="shared" si="91"/>
        <v>I</v>
      </c>
      <c r="E218" t="s">
        <v>188</v>
      </c>
      <c r="F218" t="str">
        <f t="shared" si="92"/>
        <v>AI</v>
      </c>
      <c r="G218" t="str">
        <f t="shared" si="93"/>
        <v>90,-31.717474411461</v>
      </c>
      <c r="H218" t="str">
        <f t="shared" si="94"/>
        <v>58.282525588539,-18</v>
      </c>
      <c r="I218" t="str">
        <f t="shared" si="95"/>
        <v>58.282525588539,-54</v>
      </c>
      <c r="J218" s="8" t="str">
        <f t="shared" si="96"/>
        <v>&lt;Placemark&gt;
&lt;name&gt;I_EI_AI&lt;/name&gt;
&lt;styleUrl&gt;#v2triangle&lt;/styleUrl&gt;
&lt;Polygon&gt;
&lt;tessellate&gt;1&lt;/tessellate&gt;
&lt;outerBoundaryIs&gt; &lt;LinearRing&gt; &lt;coordinates&gt;
90,-31.717474411461,0 58.282525588539,-18,0 58.282525588539,-54,0 90,-31.717474411461,0 
&lt;/coordinates&gt; &lt;/LinearRing&gt; &lt;/outerBoundaryIs&gt; &lt;/Polygon&gt; &lt;/Placemark&gt;</v>
      </c>
    </row>
    <row r="219" spans="3:10" x14ac:dyDescent="0.2">
      <c r="C219" t="s">
        <v>128</v>
      </c>
      <c r="D219" t="str">
        <f t="shared" si="91"/>
        <v>F</v>
      </c>
      <c r="E219" t="s">
        <v>187</v>
      </c>
      <c r="F219" t="str">
        <f t="shared" si="92"/>
        <v>AF</v>
      </c>
      <c r="G219" t="str">
        <f t="shared" si="93"/>
        <v>-31.717474411461,0</v>
      </c>
      <c r="H219" t="str">
        <f t="shared" si="94"/>
        <v>0,0</v>
      </c>
      <c r="I219" t="str">
        <f t="shared" si="95"/>
        <v>-20.9051574478893,-30</v>
      </c>
      <c r="J219" s="8" t="str">
        <f t="shared" si="96"/>
        <v>&lt;Placemark&gt;
&lt;name&gt;F_EF_AF&lt;/name&gt;
&lt;styleUrl&gt;#v2triangle&lt;/styleUrl&gt;
&lt;Polygon&gt;
&lt;tessellate&gt;1&lt;/tessellate&gt;
&lt;outerBoundaryIs&gt; &lt;LinearRing&gt; &lt;coordinates&gt;
-31.717474411461,0,0 0,0,0 -20.9051574478893,-30,0 -31.717474411461,0,0 
&lt;/coordinates&gt; &lt;/LinearRing&gt; &lt;/outerBoundaryIs&gt; &lt;/Polygon&gt; &lt;/Placemark&gt;</v>
      </c>
    </row>
    <row r="220" spans="3:10" x14ac:dyDescent="0.2">
      <c r="C220" t="s">
        <v>129</v>
      </c>
      <c r="D220" t="str">
        <f t="shared" si="91"/>
        <v>K</v>
      </c>
      <c r="E220" t="s">
        <v>190</v>
      </c>
      <c r="F220" t="str">
        <f t="shared" si="92"/>
        <v>AK</v>
      </c>
      <c r="G220" t="str">
        <f t="shared" si="93"/>
        <v>-90,-31.717474411461</v>
      </c>
      <c r="H220" t="str">
        <f t="shared" si="94"/>
        <v>-58.282525588539,-18</v>
      </c>
      <c r="I220" t="str">
        <f t="shared" si="95"/>
        <v>-58.282525588539,-54</v>
      </c>
      <c r="J220" s="8" t="str">
        <f t="shared" si="96"/>
        <v>&lt;Placemark&gt;
&lt;name&gt;K_FK_AK&lt;/name&gt;
&lt;styleUrl&gt;#v2triangle&lt;/styleUrl&gt;
&lt;Polygon&gt;
&lt;tessellate&gt;1&lt;/tessellate&gt;
&lt;outerBoundaryIs&gt; &lt;LinearRing&gt; &lt;coordinates&gt;
-90,-31.717474411461,0 -58.282525588539,-18,0 -58.282525588539,-54,0 -90,-31.717474411461,0 
&lt;/coordinates&gt; &lt;/LinearRing&gt; &lt;/outerBoundaryIs&gt; &lt;/Polygon&gt; &lt;/Placemark&gt;</v>
      </c>
    </row>
    <row r="221" spans="3:10" x14ac:dyDescent="0.2">
      <c r="C221" t="s">
        <v>130</v>
      </c>
      <c r="D221" t="str">
        <f t="shared" si="91"/>
        <v>L</v>
      </c>
      <c r="E221" t="s">
        <v>198</v>
      </c>
      <c r="F221" t="str">
        <f t="shared" si="92"/>
        <v>FL</v>
      </c>
      <c r="G221" t="str">
        <f t="shared" si="93"/>
        <v>-90,31.717474411461</v>
      </c>
      <c r="H221" t="str">
        <f t="shared" si="94"/>
        <v>-90,0</v>
      </c>
      <c r="I221" t="str">
        <f t="shared" si="95"/>
        <v>-58.282525588539,18</v>
      </c>
      <c r="J221" s="8" t="str">
        <f t="shared" si="96"/>
        <v>&lt;Placemark&gt;
&lt;name&gt;L_KL_FL&lt;/name&gt;
&lt;styleUrl&gt;#v2triangle&lt;/styleUrl&gt;
&lt;Polygon&gt;
&lt;tessellate&gt;1&lt;/tessellate&gt;
&lt;outerBoundaryIs&gt; &lt;LinearRing&gt; &lt;coordinates&gt;
-90,31.717474411461,0 -90,0,0 -58.282525588539,18,0 -90,31.717474411461,0 
&lt;/coordinates&gt; &lt;/LinearRing&gt; &lt;/outerBoundaryIs&gt; &lt;/Polygon&gt; &lt;/Placemark&gt;</v>
      </c>
    </row>
    <row r="222" spans="3:10" x14ac:dyDescent="0.2">
      <c r="C222" t="s">
        <v>131</v>
      </c>
      <c r="D222" t="str">
        <f t="shared" si="91"/>
        <v>L</v>
      </c>
      <c r="E222" t="s">
        <v>198</v>
      </c>
      <c r="F222" t="str">
        <f t="shared" si="92"/>
        <v>HL</v>
      </c>
      <c r="G222" t="str">
        <f t="shared" si="93"/>
        <v>-90,31.717474411461</v>
      </c>
      <c r="H222" t="str">
        <f t="shared" si="94"/>
        <v>-90,0</v>
      </c>
      <c r="I222" t="str">
        <f t="shared" si="95"/>
        <v>-121.717474411461,18</v>
      </c>
      <c r="J222" s="8" t="str">
        <f t="shared" si="96"/>
        <v>&lt;Placemark&gt;
&lt;name&gt;L_KL_HL&lt;/name&gt;
&lt;styleUrl&gt;#v2triangle&lt;/styleUrl&gt;
&lt;Polygon&gt;
&lt;tessellate&gt;1&lt;/tessellate&gt;
&lt;outerBoundaryIs&gt; &lt;LinearRing&gt; &lt;coordinates&gt;
-90,31.717474411461,0 -90,0,0 -121.717474411461,18,0 -90,31.717474411461,0 
&lt;/coordinates&gt; &lt;/LinearRing&gt; &lt;/outerBoundaryIs&gt; &lt;/Polygon&gt; &lt;/Placemark&gt;</v>
      </c>
    </row>
    <row r="223" spans="3:10" x14ac:dyDescent="0.2">
      <c r="C223" t="s">
        <v>132</v>
      </c>
      <c r="D223" t="str">
        <f t="shared" si="91"/>
        <v>L</v>
      </c>
      <c r="E223" t="s">
        <v>196</v>
      </c>
      <c r="F223" t="str">
        <f t="shared" si="92"/>
        <v>DL</v>
      </c>
      <c r="G223" t="str">
        <f t="shared" si="93"/>
        <v>-90,31.717474411461</v>
      </c>
      <c r="H223" t="str">
        <f t="shared" si="94"/>
        <v>-121.717474411461,18</v>
      </c>
      <c r="I223" t="str">
        <f t="shared" si="95"/>
        <v>-121.717474411461,54</v>
      </c>
      <c r="J223" s="8" t="str">
        <f t="shared" si="96"/>
        <v>&lt;Placemark&gt;
&lt;name&gt;L_HL_DL&lt;/name&gt;
&lt;styleUrl&gt;#v2triangle&lt;/styleUrl&gt;
&lt;Polygon&gt;
&lt;tessellate&gt;1&lt;/tessellate&gt;
&lt;outerBoundaryIs&gt; &lt;LinearRing&gt; &lt;coordinates&gt;
-90,31.717474411461,0 -121.717474411461,18,0 -121.717474411461,54,0 -90,31.717474411461,0 
&lt;/coordinates&gt; &lt;/LinearRing&gt; &lt;/outerBoundaryIs&gt; &lt;/Polygon&gt; &lt;/Placemark&gt;</v>
      </c>
    </row>
    <row r="224" spans="3:10" x14ac:dyDescent="0.2">
      <c r="C224" t="s">
        <v>133</v>
      </c>
      <c r="D224" t="str">
        <f t="shared" si="91"/>
        <v>H</v>
      </c>
      <c r="E224" t="s">
        <v>192</v>
      </c>
      <c r="F224" t="str">
        <f t="shared" si="92"/>
        <v>DH</v>
      </c>
      <c r="G224" t="str">
        <f t="shared" si="93"/>
        <v>-148.282525588539,0</v>
      </c>
      <c r="H224" t="str">
        <f t="shared" si="94"/>
        <v>180,0</v>
      </c>
      <c r="I224" t="str">
        <f t="shared" si="95"/>
        <v>-159.094842552111,30</v>
      </c>
      <c r="J224" s="8" t="str">
        <f t="shared" si="96"/>
        <v>&lt;Placemark&gt;
&lt;name&gt;H_GH_DH&lt;/name&gt;
&lt;styleUrl&gt;#v2triangle&lt;/styleUrl&gt;
&lt;Polygon&gt;
&lt;tessellate&gt;1&lt;/tessellate&gt;
&lt;outerBoundaryIs&gt; &lt;LinearRing&gt; &lt;coordinates&gt;
-148.282525588539,0,0 180,0,0 -159.094842552111,30,0 -148.282525588539,0,0 
&lt;/coordinates&gt; &lt;/LinearRing&gt; &lt;/outerBoundaryIs&gt; &lt;/Polygon&gt; &lt;/Placemark&gt;</v>
      </c>
    </row>
    <row r="225" spans="3:10" x14ac:dyDescent="0.2">
      <c r="C225" t="s">
        <v>134</v>
      </c>
      <c r="D225" t="str">
        <f t="shared" si="91"/>
        <v>J</v>
      </c>
      <c r="E225" t="s">
        <v>194</v>
      </c>
      <c r="F225" t="str">
        <f t="shared" si="92"/>
        <v>DJ</v>
      </c>
      <c r="G225" t="str">
        <f t="shared" si="93"/>
        <v>90,31.717474411461</v>
      </c>
      <c r="H225" t="str">
        <f t="shared" si="94"/>
        <v>121.717474411461,18</v>
      </c>
      <c r="I225" t="str">
        <f t="shared" si="95"/>
        <v>121.717474411461,54</v>
      </c>
      <c r="J225" s="8" t="str">
        <f t="shared" si="96"/>
        <v>&lt;Placemark&gt;
&lt;name&gt;J_GJ_DJ&lt;/name&gt;
&lt;styleUrl&gt;#v2triangle&lt;/styleUrl&gt;
&lt;Polygon&gt;
&lt;tessellate&gt;1&lt;/tessellate&gt;
&lt;outerBoundaryIs&gt; &lt;LinearRing&gt; &lt;coordinates&gt;
90,31.717474411461,0 121.717474411461,18,0 121.717474411461,54,0 90,31.717474411461,0 
&lt;/coordinates&gt; &lt;/LinearRing&gt; &lt;/outerBoundaryIs&gt; &lt;/Polygon&gt; &lt;/Placemark&gt;</v>
      </c>
    </row>
    <row r="226" spans="3:10" x14ac:dyDescent="0.2">
      <c r="C226" t="s">
        <v>135</v>
      </c>
      <c r="D226" t="str">
        <f t="shared" si="91"/>
        <v>J</v>
      </c>
      <c r="E226" t="s">
        <v>197</v>
      </c>
      <c r="F226" t="str">
        <f t="shared" si="92"/>
        <v>GJ</v>
      </c>
      <c r="G226" t="str">
        <f t="shared" si="93"/>
        <v>90,31.717474411461</v>
      </c>
      <c r="H226" t="str">
        <f t="shared" si="94"/>
        <v>90,0</v>
      </c>
      <c r="I226" t="str">
        <f t="shared" si="95"/>
        <v>121.717474411461,18</v>
      </c>
      <c r="J226" s="8" t="str">
        <f t="shared" si="96"/>
        <v>&lt;Placemark&gt;
&lt;name&gt;J_IJ_GJ&lt;/name&gt;
&lt;styleUrl&gt;#v2triangle&lt;/styleUrl&gt;
&lt;Polygon&gt;
&lt;tessellate&gt;1&lt;/tessellate&gt;
&lt;outerBoundaryIs&gt; &lt;LinearRing&gt; &lt;coordinates&gt;
90,31.717474411461,0 90,0,0 121.717474411461,18,0 90,31.717474411461,0 
&lt;/coordinates&gt; &lt;/LinearRing&gt; &lt;/outerBoundaryIs&gt; &lt;/Polygon&gt; &lt;/Placemark&gt;</v>
      </c>
    </row>
    <row r="227" spans="3:10" x14ac:dyDescent="0.2">
      <c r="C227" t="s">
        <v>136</v>
      </c>
      <c r="D227" t="str">
        <f t="shared" si="91"/>
        <v>J</v>
      </c>
      <c r="E227" t="s">
        <v>197</v>
      </c>
      <c r="F227" t="str">
        <f t="shared" si="92"/>
        <v>EJ</v>
      </c>
      <c r="G227" t="str">
        <f t="shared" si="93"/>
        <v>90,31.717474411461</v>
      </c>
      <c r="H227" t="str">
        <f t="shared" si="94"/>
        <v>90,0</v>
      </c>
      <c r="I227" t="str">
        <f t="shared" si="95"/>
        <v>58.282525588539,18</v>
      </c>
      <c r="J227" s="8" t="str">
        <f t="shared" si="96"/>
        <v>&lt;Placemark&gt;
&lt;name&gt;J_IJ_EJ&lt;/name&gt;
&lt;styleUrl&gt;#v2triangle&lt;/styleUrl&gt;
&lt;Polygon&gt;
&lt;tessellate&gt;1&lt;/tessellate&gt;
&lt;outerBoundaryIs&gt; &lt;LinearRing&gt; &lt;coordinates&gt;
90,31.717474411461,0 90,0,0 58.282525588539,18,0 90,31.717474411461,0 
&lt;/coordinates&gt; &lt;/LinearRing&gt; &lt;/outerBoundaryIs&gt; &lt;/Polygon&gt; &lt;/Placemark&gt;</v>
      </c>
    </row>
    <row r="228" spans="3:10" x14ac:dyDescent="0.2">
      <c r="C228" t="s">
        <v>137</v>
      </c>
      <c r="D228" t="str">
        <f t="shared" si="91"/>
        <v>J</v>
      </c>
      <c r="E228" t="s">
        <v>189</v>
      </c>
      <c r="F228" t="str">
        <f t="shared" si="92"/>
        <v>CJ</v>
      </c>
      <c r="G228" t="str">
        <f t="shared" si="93"/>
        <v>90,31.717474411461</v>
      </c>
      <c r="H228" t="str">
        <f t="shared" si="94"/>
        <v>58.282525588539,18</v>
      </c>
      <c r="I228" t="str">
        <f t="shared" si="95"/>
        <v>58.282525588539,54</v>
      </c>
      <c r="J228" s="8" t="str">
        <f t="shared" si="96"/>
        <v>&lt;Placemark&gt;
&lt;name&gt;J_EJ_CJ&lt;/name&gt;
&lt;styleUrl&gt;#v2triangle&lt;/styleUrl&gt;
&lt;Polygon&gt;
&lt;tessellate&gt;1&lt;/tessellate&gt;
&lt;outerBoundaryIs&gt; &lt;LinearRing&gt; &lt;coordinates&gt;
90,31.717474411461,0 58.282525588539,18,0 58.282525588539,54,0 90,31.717474411461,0 
&lt;/coordinates&gt; &lt;/LinearRing&gt; &lt;/outerBoundaryIs&gt; &lt;/Polygon&gt; &lt;/Placemark&gt;</v>
      </c>
    </row>
    <row r="229" spans="3:10" x14ac:dyDescent="0.2">
      <c r="C229" t="s">
        <v>138</v>
      </c>
      <c r="D229" t="str">
        <f t="shared" si="91"/>
        <v>F</v>
      </c>
      <c r="E229" t="s">
        <v>187</v>
      </c>
      <c r="F229" t="str">
        <f t="shared" si="92"/>
        <v>CF</v>
      </c>
      <c r="G229" t="str">
        <f t="shared" si="93"/>
        <v>-31.717474411461,0</v>
      </c>
      <c r="H229" t="str">
        <f t="shared" si="94"/>
        <v>0,0</v>
      </c>
      <c r="I229" t="str">
        <f t="shared" si="95"/>
        <v>-20.9051574478893,30</v>
      </c>
      <c r="J229" s="8" t="str">
        <f t="shared" si="96"/>
        <v>&lt;Placemark&gt;
&lt;name&gt;F_EF_CF&lt;/name&gt;
&lt;styleUrl&gt;#v2triangle&lt;/styleUrl&gt;
&lt;Polygon&gt;
&lt;tessellate&gt;1&lt;/tessellate&gt;
&lt;outerBoundaryIs&gt; &lt;LinearRing&gt; &lt;coordinates&gt;
-31.717474411461,0,0 0,0,0 -20.9051574478893,30,0 -31.717474411461,0,0 
&lt;/coordinates&gt; &lt;/LinearRing&gt; &lt;/outerBoundaryIs&gt; &lt;/Polygon&gt; &lt;/Placemark&gt;</v>
      </c>
    </row>
    <row r="230" spans="3:10" x14ac:dyDescent="0.2">
      <c r="C230" t="s">
        <v>139</v>
      </c>
      <c r="D230" t="str">
        <f t="shared" si="91"/>
        <v>L</v>
      </c>
      <c r="E230" t="s">
        <v>191</v>
      </c>
      <c r="F230" t="str">
        <f t="shared" si="92"/>
        <v>CL</v>
      </c>
      <c r="G230" t="str">
        <f t="shared" si="93"/>
        <v>-90,31.717474411461</v>
      </c>
      <c r="H230" t="str">
        <f t="shared" si="94"/>
        <v>-58.282525588539,18</v>
      </c>
      <c r="I230" t="str">
        <f t="shared" si="95"/>
        <v>-58.282525588539,54</v>
      </c>
      <c r="J230" s="8" t="str">
        <f t="shared" si="96"/>
        <v>&lt;Placemark&gt;
&lt;name&gt;L_FL_CL&lt;/name&gt;
&lt;styleUrl&gt;#v2triangle&lt;/styleUrl&gt;
&lt;Polygon&gt;
&lt;tessellate&gt;1&lt;/tessellate&gt;
&lt;outerBoundaryIs&gt; &lt;LinearRing&gt; &lt;coordinates&gt;
-90,31.717474411461,0 -58.282525588539,18,0 -58.282525588539,54,0 -90,31.717474411461,0 
&lt;/coordinates&gt; &lt;/LinearRing&gt; &lt;/outerBoundaryIs&gt; &lt;/Polygon&gt; &lt;/Placemark&gt;</v>
      </c>
    </row>
    <row r="231" spans="3:10" x14ac:dyDescent="0.2">
      <c r="C231" t="s">
        <v>140</v>
      </c>
      <c r="D231" t="str">
        <f t="shared" si="91"/>
        <v>L</v>
      </c>
      <c r="E231" t="s">
        <v>186</v>
      </c>
      <c r="F231" t="str">
        <f t="shared" si="92"/>
        <v>CL</v>
      </c>
      <c r="G231" t="str">
        <f t="shared" si="93"/>
        <v>-90,31.717474411461</v>
      </c>
      <c r="H231" t="str">
        <f t="shared" si="94"/>
        <v>-121.717474411461,54</v>
      </c>
      <c r="I231" t="str">
        <f t="shared" si="95"/>
        <v>-58.282525588539,54</v>
      </c>
      <c r="J231" s="8" t="str">
        <f t="shared" si="96"/>
        <v>&lt;Placemark&gt;
&lt;name&gt;L_DL_CL&lt;/name&gt;
&lt;styleUrl&gt;#v2triangle&lt;/styleUrl&gt;
&lt;Polygon&gt;
&lt;tessellate&gt;1&lt;/tessellate&gt;
&lt;outerBoundaryIs&gt; &lt;LinearRing&gt; &lt;coordinates&gt;
-90,31.717474411461,0 -121.717474411461,54,0 -58.282525588539,54,0 -90,31.717474411461,0 
&lt;/coordinates&gt; &lt;/LinearRing&gt; &lt;/outerBoundaryIs&gt; &lt;/Polygon&gt; &lt;/Placemark&gt;</v>
      </c>
    </row>
    <row r="232" spans="3:10" x14ac:dyDescent="0.2">
      <c r="C232" t="s">
        <v>141</v>
      </c>
      <c r="D232" t="str">
        <f t="shared" si="91"/>
        <v>J</v>
      </c>
      <c r="E232" t="s">
        <v>185</v>
      </c>
      <c r="F232" t="str">
        <f t="shared" si="92"/>
        <v>CJ</v>
      </c>
      <c r="G232" t="str">
        <f t="shared" si="93"/>
        <v>90,31.717474411461</v>
      </c>
      <c r="H232" t="str">
        <f t="shared" si="94"/>
        <v>121.717474411461,54</v>
      </c>
      <c r="I232" t="str">
        <f t="shared" si="95"/>
        <v>58.282525588539,54</v>
      </c>
      <c r="J232" s="8" t="str">
        <f t="shared" si="96"/>
        <v>&lt;Placemark&gt;
&lt;name&gt;J_DJ_CJ&lt;/name&gt;
&lt;styleUrl&gt;#v2triangle&lt;/styleUrl&gt;
&lt;Polygon&gt;
&lt;tessellate&gt;1&lt;/tessellate&gt;
&lt;outerBoundaryIs&gt; &lt;LinearRing&gt; &lt;coordinates&gt;
90,31.717474411461,0 121.717474411461,54,0 58.282525588539,54,0 90,31.717474411461,0 
&lt;/coordinates&gt; &lt;/LinearRing&gt; &lt;/outerBoundaryIs&gt; &lt;/Polygon&gt; &lt;/Placemark&gt;</v>
      </c>
    </row>
    <row r="233" spans="3:10" x14ac:dyDescent="0.2">
      <c r="C233" t="s">
        <v>142</v>
      </c>
      <c r="D233" t="str">
        <f t="shared" si="91"/>
        <v>I</v>
      </c>
      <c r="E233" t="s">
        <v>193</v>
      </c>
      <c r="F233" t="str">
        <f t="shared" si="92"/>
        <v>BI</v>
      </c>
      <c r="G233" t="str">
        <f t="shared" si="93"/>
        <v>90,-31.717474411461</v>
      </c>
      <c r="H233" t="str">
        <f t="shared" si="94"/>
        <v>121.717474411461,-18</v>
      </c>
      <c r="I233" t="str">
        <f t="shared" si="95"/>
        <v>121.717474411461,-54</v>
      </c>
      <c r="J233" s="8" t="str">
        <f t="shared" si="96"/>
        <v>&lt;Placemark&gt;
&lt;name&gt;I_GI_BI&lt;/name&gt;
&lt;styleUrl&gt;#v2triangle&lt;/styleUrl&gt;
&lt;Polygon&gt;
&lt;tessellate&gt;1&lt;/tessellate&gt;
&lt;outerBoundaryIs&gt; &lt;LinearRing&gt; &lt;coordinates&gt;
90,-31.717474411461,0 121.717474411461,-18,0 121.717474411461,-54,0 90,-31.717474411461,0 
&lt;/coordinates&gt; &lt;/LinearRing&gt; &lt;/outerBoundaryIs&gt; &lt;/Polygon&gt; &lt;/Placemark&gt;</v>
      </c>
    </row>
    <row r="234" spans="3:10" x14ac:dyDescent="0.2">
      <c r="C234" t="s">
        <v>143</v>
      </c>
      <c r="D234" t="str">
        <f t="shared" si="91"/>
        <v>H</v>
      </c>
      <c r="E234" t="s">
        <v>192</v>
      </c>
      <c r="F234" t="str">
        <f t="shared" si="92"/>
        <v>BH</v>
      </c>
      <c r="G234" t="str">
        <f t="shared" si="93"/>
        <v>-148.282525588539,0</v>
      </c>
      <c r="H234" t="str">
        <f t="shared" si="94"/>
        <v>180,0</v>
      </c>
      <c r="I234" t="str">
        <f t="shared" si="95"/>
        <v>-159.094842552111,-30</v>
      </c>
      <c r="J234" s="8" t="str">
        <f t="shared" si="96"/>
        <v>&lt;Placemark&gt;
&lt;name&gt;H_GH_BH&lt;/name&gt;
&lt;styleUrl&gt;#v2triangle&lt;/styleUrl&gt;
&lt;Polygon&gt;
&lt;tessellate&gt;1&lt;/tessellate&gt;
&lt;outerBoundaryIs&gt; &lt;LinearRing&gt; &lt;coordinates&gt;
-148.282525588539,0,0 180,0,0 -159.094842552111,-30,0 -148.282525588539,0,0 
&lt;/coordinates&gt; &lt;/LinearRing&gt; &lt;/outerBoundaryIs&gt; &lt;/Polygon&gt; &lt;/Placemark&gt;</v>
      </c>
    </row>
    <row r="235" spans="3:10" x14ac:dyDescent="0.2">
      <c r="C235" t="s">
        <v>144</v>
      </c>
      <c r="D235" t="str">
        <f t="shared" si="91"/>
        <v>K</v>
      </c>
      <c r="E235" t="s">
        <v>195</v>
      </c>
      <c r="F235" t="str">
        <f t="shared" si="92"/>
        <v>BK</v>
      </c>
      <c r="G235" t="str">
        <f t="shared" si="93"/>
        <v>-90,-31.717474411461</v>
      </c>
      <c r="H235" t="str">
        <f t="shared" si="94"/>
        <v>-121.717474411461,-18</v>
      </c>
      <c r="I235" t="str">
        <f t="shared" si="95"/>
        <v>-121.717474411461,-54</v>
      </c>
      <c r="J235" s="8" t="str">
        <f t="shared" si="96"/>
        <v>&lt;Placemark&gt;
&lt;name&gt;K_HK_BK&lt;/name&gt;
&lt;styleUrl&gt;#v2triangle&lt;/styleUrl&gt;
&lt;Polygon&gt;
&lt;tessellate&gt;1&lt;/tessellate&gt;
&lt;outerBoundaryIs&gt; &lt;LinearRing&gt; &lt;coordinates&gt;
-90,-31.717474411461,0 -121.717474411461,-18,0 -121.717474411461,-54,0 -90,-31.717474411461,0 
&lt;/coordinates&gt; &lt;/LinearRing&gt; &lt;/outerBoundaryIs&gt; &lt;/Polygon&gt; &lt;/Placemark&gt;</v>
      </c>
    </row>
    <row r="236" spans="3:10" x14ac:dyDescent="0.2">
      <c r="C236" t="s">
        <v>145</v>
      </c>
      <c r="D236" t="str">
        <f t="shared" si="91"/>
        <v>AB</v>
      </c>
      <c r="E236" t="s">
        <v>177</v>
      </c>
      <c r="F236" t="str">
        <f>MID(C236,SEARCH("_",C236,SEARCH("_",C236)+1)+SEARCH("_",C236)-2,2)</f>
        <v>AK</v>
      </c>
      <c r="G236" t="str">
        <f t="shared" si="93"/>
        <v>0,-90</v>
      </c>
      <c r="H236" t="str">
        <f t="shared" si="94"/>
        <v>-121.717474411461,-54</v>
      </c>
      <c r="I236" t="str">
        <f t="shared" si="95"/>
        <v>-58.282525588539,-54</v>
      </c>
      <c r="J236" s="8" t="str">
        <f t="shared" si="96"/>
        <v>&lt;Placemark&gt;
&lt;name&gt;AB_BK_AK&lt;/name&gt;
&lt;styleUrl&gt;#v2triangle&lt;/styleUrl&gt;
&lt;Polygon&gt;
&lt;tessellate&gt;1&lt;/tessellate&gt;
&lt;outerBoundaryIs&gt; &lt;LinearRing&gt; &lt;coordinates&gt;
0,-90,0 -121.717474411461,-54,0 -58.282525588539,-54,0 0,-90,0 
&lt;/coordinates&gt; &lt;/LinearRing&gt; &lt;/outerBoundaryIs&gt; &lt;/Polygon&gt; &lt;/Placemark&gt;</v>
      </c>
    </row>
    <row r="237" spans="3:10" x14ac:dyDescent="0.2">
      <c r="C237" t="s">
        <v>146</v>
      </c>
      <c r="D237" t="str">
        <f t="shared" si="91"/>
        <v>AB</v>
      </c>
      <c r="E237" t="s">
        <v>176</v>
      </c>
      <c r="F237" t="str">
        <f t="shared" ref="F237:F255" si="97">MID(C237,SEARCH("_",C237,SEARCH("_",C237)+1)+SEARCH("_",C237)-2,2)</f>
        <v>AI</v>
      </c>
      <c r="G237" t="str">
        <f t="shared" si="93"/>
        <v>0,-90</v>
      </c>
      <c r="H237" t="str">
        <f t="shared" si="94"/>
        <v>121.717474411461,-54</v>
      </c>
      <c r="I237" t="str">
        <f t="shared" si="95"/>
        <v>58.282525588539,-54</v>
      </c>
      <c r="J237" s="8" t="str">
        <f t="shared" si="96"/>
        <v>&lt;Placemark&gt;
&lt;name&gt;AB_BI_AI&lt;/name&gt;
&lt;styleUrl&gt;#v2triangle&lt;/styleUrl&gt;
&lt;Polygon&gt;
&lt;tessellate&gt;1&lt;/tessellate&gt;
&lt;outerBoundaryIs&gt; &lt;LinearRing&gt; &lt;coordinates&gt;
0,-90,0 121.717474411461,-54,0 58.282525588539,-54,0 0,-90,0 
&lt;/coordinates&gt; &lt;/LinearRing&gt; &lt;/outerBoundaryIs&gt; &lt;/Polygon&gt; &lt;/Placemark&gt;</v>
      </c>
    </row>
    <row r="238" spans="3:10" x14ac:dyDescent="0.2">
      <c r="C238" t="s">
        <v>147</v>
      </c>
      <c r="D238" t="str">
        <f t="shared" si="91"/>
        <v>AE</v>
      </c>
      <c r="E238" t="s">
        <v>188</v>
      </c>
      <c r="F238" t="str">
        <f t="shared" si="97"/>
        <v>AI</v>
      </c>
      <c r="G238" t="str">
        <f t="shared" si="93"/>
        <v>20.9051574478893,-30</v>
      </c>
      <c r="H238" t="str">
        <f t="shared" si="94"/>
        <v>58.282525588539,-18</v>
      </c>
      <c r="I238" t="str">
        <f t="shared" si="95"/>
        <v>58.282525588539,-54</v>
      </c>
      <c r="J238" s="8" t="str">
        <f t="shared" si="96"/>
        <v>&lt;Placemark&gt;
&lt;name&gt;AE_EI_AI&lt;/name&gt;
&lt;styleUrl&gt;#v2triangle&lt;/styleUrl&gt;
&lt;Polygon&gt;
&lt;tessellate&gt;1&lt;/tessellate&gt;
&lt;outerBoundaryIs&gt; &lt;LinearRing&gt; &lt;coordinates&gt;
20.9051574478893,-30,0 58.282525588539,-18,0 58.282525588539,-54,0 20.9051574478893,-30,0 
&lt;/coordinates&gt; &lt;/LinearRing&gt; &lt;/outerBoundaryIs&gt; &lt;/Polygon&gt; &lt;/Placemark&gt;</v>
      </c>
    </row>
    <row r="239" spans="3:10" x14ac:dyDescent="0.2">
      <c r="C239" t="s">
        <v>148</v>
      </c>
      <c r="D239" t="str">
        <f t="shared" si="91"/>
        <v>AE</v>
      </c>
      <c r="E239" t="s">
        <v>187</v>
      </c>
      <c r="F239" t="str">
        <f t="shared" si="97"/>
        <v>AF</v>
      </c>
      <c r="G239" t="str">
        <f t="shared" si="93"/>
        <v>20.9051574478893,-30</v>
      </c>
      <c r="H239" t="str">
        <f t="shared" si="94"/>
        <v>0,0</v>
      </c>
      <c r="I239" t="str">
        <f t="shared" si="95"/>
        <v>-20.9051574478893,-30</v>
      </c>
      <c r="J239" s="8" t="str">
        <f t="shared" si="96"/>
        <v>&lt;Placemark&gt;
&lt;name&gt;AE_EF_AF&lt;/name&gt;
&lt;styleUrl&gt;#v2triangle&lt;/styleUrl&gt;
&lt;Polygon&gt;
&lt;tessellate&gt;1&lt;/tessellate&gt;
&lt;outerBoundaryIs&gt; &lt;LinearRing&gt; &lt;coordinates&gt;
20.9051574478893,-30,0 0,0,0 -20.9051574478893,-30,0 20.9051574478893,-30,0 
&lt;/coordinates&gt; &lt;/LinearRing&gt; &lt;/outerBoundaryIs&gt; &lt;/Polygon&gt; &lt;/Placemark&gt;</v>
      </c>
    </row>
    <row r="240" spans="3:10" x14ac:dyDescent="0.2">
      <c r="C240" t="s">
        <v>149</v>
      </c>
      <c r="D240" t="str">
        <f t="shared" si="91"/>
        <v>AF</v>
      </c>
      <c r="E240" t="s">
        <v>190</v>
      </c>
      <c r="F240" t="str">
        <f t="shared" si="97"/>
        <v>AK</v>
      </c>
      <c r="G240" t="str">
        <f t="shared" si="93"/>
        <v>-20.9051574478893,-30</v>
      </c>
      <c r="H240" t="str">
        <f t="shared" si="94"/>
        <v>-58.282525588539,-18</v>
      </c>
      <c r="I240" t="str">
        <f t="shared" si="95"/>
        <v>-58.282525588539,-54</v>
      </c>
      <c r="J240" s="8" t="str">
        <f t="shared" si="96"/>
        <v>&lt;Placemark&gt;
&lt;name&gt;AF_FK_AK&lt;/name&gt;
&lt;styleUrl&gt;#v2triangle&lt;/styleUrl&gt;
&lt;Polygon&gt;
&lt;tessellate&gt;1&lt;/tessellate&gt;
&lt;outerBoundaryIs&gt; &lt;LinearRing&gt; &lt;coordinates&gt;
-20.9051574478893,-30,0 -58.282525588539,-18,0 -58.282525588539,-54,0 -20.9051574478893,-30,0 
&lt;/coordinates&gt; &lt;/LinearRing&gt; &lt;/outerBoundaryIs&gt; &lt;/Polygon&gt; &lt;/Placemark&gt;</v>
      </c>
    </row>
    <row r="241" spans="3:10" x14ac:dyDescent="0.2">
      <c r="C241" t="s">
        <v>150</v>
      </c>
      <c r="D241" t="str">
        <f t="shared" ref="D241:D255" si="98">MID(C241,1,SEARCH("_",C241)-1)</f>
        <v>FK</v>
      </c>
      <c r="E241" t="s">
        <v>198</v>
      </c>
      <c r="F241" t="str">
        <f t="shared" si="97"/>
        <v>FL</v>
      </c>
      <c r="G241" t="str">
        <f t="shared" ref="G241:G255" si="99">VLOOKUP(D241,$AL$2:$AN$46,2,FALSE)&amp;","&amp;VLOOKUP(D241,$AL$2:$AN$46,3,FALSE)</f>
        <v>-58.282525588539,-18</v>
      </c>
      <c r="H241" t="str">
        <f t="shared" ref="H241:H255" si="100">VLOOKUP(E241,$AL$2:$AN$46,2,FALSE)&amp;","&amp;VLOOKUP(E241,$AL$2:$AN$46,3,FALSE)</f>
        <v>-90,0</v>
      </c>
      <c r="I241" t="str">
        <f t="shared" ref="I241:I255" si="101">VLOOKUP(F241,$AL$2:$AN$46,2,FALSE)&amp;","&amp;VLOOKUP(F241,$AL$2:$AN$46,3,FALSE)</f>
        <v>-58.282525588539,18</v>
      </c>
      <c r="J241" s="8" t="str">
        <f t="shared" ref="J241:J255" si="102">"&lt;Placemark&gt;"&amp;CHAR(10)&amp;"&lt;name&gt;"&amp;C241&amp;"&lt;/name&gt;"&amp;CHAR(10)&amp;"&lt;styleUrl&gt;#v2triangle&lt;/styleUrl&gt;"&amp;CHAR(10)&amp;"&lt;Polygon&gt;"&amp;CHAR(10)&amp;"&lt;tessellate&gt;1&lt;/tessellate&gt;"&amp;CHAR(10)&amp;"&lt;outerBoundaryIs&gt; &lt;LinearRing&gt; &lt;coordinates&gt;"&amp;CHAR(10)&amp;G241&amp;",0 "&amp;H241&amp;",0 "&amp;I241&amp;",0 "&amp;G241&amp;",0 "&amp;CHAR(10)&amp;"&lt;/coordinates&gt; &lt;/LinearRing&gt; &lt;/outerBoundaryIs&gt; &lt;/Polygon&gt; &lt;/Placemark&gt;"</f>
        <v>&lt;Placemark&gt;
&lt;name&gt;FK_KL_FL&lt;/name&gt;
&lt;styleUrl&gt;#v2triangle&lt;/styleUrl&gt;
&lt;Polygon&gt;
&lt;tessellate&gt;1&lt;/tessellate&gt;
&lt;outerBoundaryIs&gt; &lt;LinearRing&gt; &lt;coordinates&gt;
-58.282525588539,-18,0 -90,0,0 -58.282525588539,18,0 -58.282525588539,-18,0 
&lt;/coordinates&gt; &lt;/LinearRing&gt; &lt;/outerBoundaryIs&gt; &lt;/Polygon&gt; &lt;/Placemark&gt;</v>
      </c>
    </row>
    <row r="242" spans="3:10" x14ac:dyDescent="0.2">
      <c r="C242" t="s">
        <v>151</v>
      </c>
      <c r="D242" t="str">
        <f t="shared" si="98"/>
        <v>HK</v>
      </c>
      <c r="E242" t="s">
        <v>198</v>
      </c>
      <c r="F242" t="str">
        <f t="shared" si="97"/>
        <v>HL</v>
      </c>
      <c r="G242" t="str">
        <f t="shared" si="99"/>
        <v>-121.717474411461,-18</v>
      </c>
      <c r="H242" t="str">
        <f t="shared" si="100"/>
        <v>-90,0</v>
      </c>
      <c r="I242" t="str">
        <f t="shared" si="101"/>
        <v>-121.717474411461,18</v>
      </c>
      <c r="J242" s="8" t="str">
        <f t="shared" si="102"/>
        <v>&lt;Placemark&gt;
&lt;name&gt;HK_KL_HL&lt;/name&gt;
&lt;styleUrl&gt;#v2triangle&lt;/styleUrl&gt;
&lt;Polygon&gt;
&lt;tessellate&gt;1&lt;/tessellate&gt;
&lt;outerBoundaryIs&gt; &lt;LinearRing&gt; &lt;coordinates&gt;
-121.717474411461,-18,0 -90,0,0 -121.717474411461,18,0 -121.717474411461,-18,0 
&lt;/coordinates&gt; &lt;/LinearRing&gt; &lt;/outerBoundaryIs&gt; &lt;/Polygon&gt; &lt;/Placemark&gt;</v>
      </c>
    </row>
    <row r="243" spans="3:10" x14ac:dyDescent="0.2">
      <c r="C243" t="s">
        <v>152</v>
      </c>
      <c r="D243" t="str">
        <f t="shared" si="98"/>
        <v>DH</v>
      </c>
      <c r="E243" t="s">
        <v>196</v>
      </c>
      <c r="F243" t="str">
        <f t="shared" si="97"/>
        <v>DL</v>
      </c>
      <c r="G243" t="str">
        <f t="shared" si="99"/>
        <v>-159.094842552111,30</v>
      </c>
      <c r="H243" t="str">
        <f t="shared" si="100"/>
        <v>-121.717474411461,18</v>
      </c>
      <c r="I243" t="str">
        <f t="shared" si="101"/>
        <v>-121.717474411461,54</v>
      </c>
      <c r="J243" s="8" t="str">
        <f t="shared" si="102"/>
        <v>&lt;Placemark&gt;
&lt;name&gt;DH_HL_DL&lt;/name&gt;
&lt;styleUrl&gt;#v2triangle&lt;/styleUrl&gt;
&lt;Polygon&gt;
&lt;tessellate&gt;1&lt;/tessellate&gt;
&lt;outerBoundaryIs&gt; &lt;LinearRing&gt; &lt;coordinates&gt;
-159.094842552111,30,0 -121.717474411461,18,0 -121.717474411461,54,0 -159.094842552111,30,0 
&lt;/coordinates&gt; &lt;/LinearRing&gt; &lt;/outerBoundaryIs&gt; &lt;/Polygon&gt; &lt;/Placemark&gt;</v>
      </c>
    </row>
    <row r="244" spans="3:10" x14ac:dyDescent="0.2">
      <c r="C244" t="s">
        <v>153</v>
      </c>
      <c r="D244" t="str">
        <f t="shared" si="98"/>
        <v>DG</v>
      </c>
      <c r="E244" t="s">
        <v>192</v>
      </c>
      <c r="F244" t="str">
        <f t="shared" si="97"/>
        <v>DH</v>
      </c>
      <c r="G244" t="str">
        <f t="shared" si="99"/>
        <v>159.094842552111,30</v>
      </c>
      <c r="H244" t="str">
        <f t="shared" si="100"/>
        <v>180,0</v>
      </c>
      <c r="I244" t="str">
        <f t="shared" si="101"/>
        <v>-159.094842552111,30</v>
      </c>
      <c r="J244" s="8" t="str">
        <f t="shared" si="102"/>
        <v>&lt;Placemark&gt;
&lt;name&gt;DG_GH_DH&lt;/name&gt;
&lt;styleUrl&gt;#v2triangle&lt;/styleUrl&gt;
&lt;Polygon&gt;
&lt;tessellate&gt;1&lt;/tessellate&gt;
&lt;outerBoundaryIs&gt; &lt;LinearRing&gt; &lt;coordinates&gt;
159.094842552111,30,0 180,0,0 -159.094842552111,30,0 159.094842552111,30,0 
&lt;/coordinates&gt; &lt;/LinearRing&gt; &lt;/outerBoundaryIs&gt; &lt;/Polygon&gt; &lt;/Placemark&gt;</v>
      </c>
    </row>
    <row r="245" spans="3:10" x14ac:dyDescent="0.2">
      <c r="C245" t="s">
        <v>154</v>
      </c>
      <c r="D245" t="str">
        <f t="shared" si="98"/>
        <v>DG</v>
      </c>
      <c r="E245" t="s">
        <v>194</v>
      </c>
      <c r="F245" t="str">
        <f t="shared" si="97"/>
        <v>DJ</v>
      </c>
      <c r="G245" t="str">
        <f t="shared" si="99"/>
        <v>159.094842552111,30</v>
      </c>
      <c r="H245" t="str">
        <f t="shared" si="100"/>
        <v>121.717474411461,18</v>
      </c>
      <c r="I245" t="str">
        <f t="shared" si="101"/>
        <v>121.717474411461,54</v>
      </c>
      <c r="J245" s="8" t="str">
        <f t="shared" si="102"/>
        <v>&lt;Placemark&gt;
&lt;name&gt;DG_GJ_DJ&lt;/name&gt;
&lt;styleUrl&gt;#v2triangle&lt;/styleUrl&gt;
&lt;Polygon&gt;
&lt;tessellate&gt;1&lt;/tessellate&gt;
&lt;outerBoundaryIs&gt; &lt;LinearRing&gt; &lt;coordinates&gt;
159.094842552111,30,0 121.717474411461,18,0 121.717474411461,54,0 159.094842552111,30,0 
&lt;/coordinates&gt; &lt;/LinearRing&gt; &lt;/outerBoundaryIs&gt; &lt;/Polygon&gt; &lt;/Placemark&gt;</v>
      </c>
    </row>
    <row r="246" spans="3:10" x14ac:dyDescent="0.2">
      <c r="C246" t="s">
        <v>155</v>
      </c>
      <c r="D246" t="str">
        <f t="shared" si="98"/>
        <v>GI</v>
      </c>
      <c r="E246" t="s">
        <v>197</v>
      </c>
      <c r="F246" t="str">
        <f t="shared" si="97"/>
        <v>GJ</v>
      </c>
      <c r="G246" t="str">
        <f t="shared" si="99"/>
        <v>121.717474411461,-18</v>
      </c>
      <c r="H246" t="str">
        <f t="shared" si="100"/>
        <v>90,0</v>
      </c>
      <c r="I246" t="str">
        <f t="shared" si="101"/>
        <v>121.717474411461,18</v>
      </c>
      <c r="J246" s="8" t="str">
        <f t="shared" si="102"/>
        <v>&lt;Placemark&gt;
&lt;name&gt;GI_IJ_GJ&lt;/name&gt;
&lt;styleUrl&gt;#v2triangle&lt;/styleUrl&gt;
&lt;Polygon&gt;
&lt;tessellate&gt;1&lt;/tessellate&gt;
&lt;outerBoundaryIs&gt; &lt;LinearRing&gt; &lt;coordinates&gt;
121.717474411461,-18,0 90,0,0 121.717474411461,18,0 121.717474411461,-18,0 
&lt;/coordinates&gt; &lt;/LinearRing&gt; &lt;/outerBoundaryIs&gt; &lt;/Polygon&gt; &lt;/Placemark&gt;</v>
      </c>
    </row>
    <row r="247" spans="3:10" x14ac:dyDescent="0.2">
      <c r="C247" t="s">
        <v>156</v>
      </c>
      <c r="D247" t="str">
        <f t="shared" si="98"/>
        <v>EI</v>
      </c>
      <c r="E247" t="s">
        <v>197</v>
      </c>
      <c r="F247" t="str">
        <f t="shared" si="97"/>
        <v>EJ</v>
      </c>
      <c r="G247" t="str">
        <f t="shared" si="99"/>
        <v>58.282525588539,-18</v>
      </c>
      <c r="H247" t="str">
        <f t="shared" si="100"/>
        <v>90,0</v>
      </c>
      <c r="I247" t="str">
        <f t="shared" si="101"/>
        <v>58.282525588539,18</v>
      </c>
      <c r="J247" s="8" t="str">
        <f t="shared" si="102"/>
        <v>&lt;Placemark&gt;
&lt;name&gt;EI_IJ_EJ&lt;/name&gt;
&lt;styleUrl&gt;#v2triangle&lt;/styleUrl&gt;
&lt;Polygon&gt;
&lt;tessellate&gt;1&lt;/tessellate&gt;
&lt;outerBoundaryIs&gt; &lt;LinearRing&gt; &lt;coordinates&gt;
58.282525588539,-18,0 90,0,0 58.282525588539,18,0 58.282525588539,-18,0 
&lt;/coordinates&gt; &lt;/LinearRing&gt; &lt;/outerBoundaryIs&gt; &lt;/Polygon&gt; &lt;/Placemark&gt;</v>
      </c>
    </row>
    <row r="248" spans="3:10" x14ac:dyDescent="0.2">
      <c r="C248" t="s">
        <v>157</v>
      </c>
      <c r="D248" t="str">
        <f t="shared" si="98"/>
        <v>CE</v>
      </c>
      <c r="E248" t="s">
        <v>189</v>
      </c>
      <c r="F248" t="str">
        <f t="shared" si="97"/>
        <v>CJ</v>
      </c>
      <c r="G248" t="str">
        <f t="shared" si="99"/>
        <v>20.9051574478893,30</v>
      </c>
      <c r="H248" t="str">
        <f t="shared" si="100"/>
        <v>58.282525588539,18</v>
      </c>
      <c r="I248" t="str">
        <f t="shared" si="101"/>
        <v>58.282525588539,54</v>
      </c>
      <c r="J248" s="8" t="str">
        <f t="shared" si="102"/>
        <v>&lt;Placemark&gt;
&lt;name&gt;CE_EJ_CJ&lt;/name&gt;
&lt;styleUrl&gt;#v2triangle&lt;/styleUrl&gt;
&lt;Polygon&gt;
&lt;tessellate&gt;1&lt;/tessellate&gt;
&lt;outerBoundaryIs&gt; &lt;LinearRing&gt; &lt;coordinates&gt;
20.9051574478893,30,0 58.282525588539,18,0 58.282525588539,54,0 20.9051574478893,30,0 
&lt;/coordinates&gt; &lt;/LinearRing&gt; &lt;/outerBoundaryIs&gt; &lt;/Polygon&gt; &lt;/Placemark&gt;</v>
      </c>
    </row>
    <row r="249" spans="3:10" x14ac:dyDescent="0.2">
      <c r="C249" t="s">
        <v>158</v>
      </c>
      <c r="D249" t="str">
        <f t="shared" si="98"/>
        <v>CE</v>
      </c>
      <c r="E249" t="s">
        <v>187</v>
      </c>
      <c r="F249" t="str">
        <f t="shared" si="97"/>
        <v>CF</v>
      </c>
      <c r="G249" t="str">
        <f t="shared" si="99"/>
        <v>20.9051574478893,30</v>
      </c>
      <c r="H249" t="str">
        <f t="shared" si="100"/>
        <v>0,0</v>
      </c>
      <c r="I249" t="str">
        <f t="shared" si="101"/>
        <v>-20.9051574478893,30</v>
      </c>
      <c r="J249" s="8" t="str">
        <f t="shared" si="102"/>
        <v>&lt;Placemark&gt;
&lt;name&gt;CE_EF_CF&lt;/name&gt;
&lt;styleUrl&gt;#v2triangle&lt;/styleUrl&gt;
&lt;Polygon&gt;
&lt;tessellate&gt;1&lt;/tessellate&gt;
&lt;outerBoundaryIs&gt; &lt;LinearRing&gt; &lt;coordinates&gt;
20.9051574478893,30,0 0,0,0 -20.9051574478893,30,0 20.9051574478893,30,0 
&lt;/coordinates&gt; &lt;/LinearRing&gt; &lt;/outerBoundaryIs&gt; &lt;/Polygon&gt; &lt;/Placemark&gt;</v>
      </c>
    </row>
    <row r="250" spans="3:10" x14ac:dyDescent="0.2">
      <c r="C250" t="s">
        <v>159</v>
      </c>
      <c r="D250" t="str">
        <f t="shared" si="98"/>
        <v>CF</v>
      </c>
      <c r="E250" t="s">
        <v>191</v>
      </c>
      <c r="F250" t="str">
        <f t="shared" si="97"/>
        <v>CL</v>
      </c>
      <c r="G250" t="str">
        <f t="shared" si="99"/>
        <v>-20.9051574478893,30</v>
      </c>
      <c r="H250" t="str">
        <f t="shared" si="100"/>
        <v>-58.282525588539,18</v>
      </c>
      <c r="I250" t="str">
        <f t="shared" si="101"/>
        <v>-58.282525588539,54</v>
      </c>
      <c r="J250" s="8" t="str">
        <f t="shared" si="102"/>
        <v>&lt;Placemark&gt;
&lt;name&gt;CF_FL_CL&lt;/name&gt;
&lt;styleUrl&gt;#v2triangle&lt;/styleUrl&gt;
&lt;Polygon&gt;
&lt;tessellate&gt;1&lt;/tessellate&gt;
&lt;outerBoundaryIs&gt; &lt;LinearRing&gt; &lt;coordinates&gt;
-20.9051574478893,30,0 -58.282525588539,18,0 -58.282525588539,54,0 -20.9051574478893,30,0 
&lt;/coordinates&gt; &lt;/LinearRing&gt; &lt;/outerBoundaryIs&gt; &lt;/Polygon&gt; &lt;/Placemark&gt;</v>
      </c>
    </row>
    <row r="251" spans="3:10" x14ac:dyDescent="0.2">
      <c r="C251" t="s">
        <v>160</v>
      </c>
      <c r="D251" t="str">
        <f t="shared" si="98"/>
        <v>CD</v>
      </c>
      <c r="E251" t="s">
        <v>186</v>
      </c>
      <c r="F251" t="str">
        <f t="shared" si="97"/>
        <v>CL</v>
      </c>
      <c r="G251" t="str">
        <f t="shared" si="99"/>
        <v>0,90</v>
      </c>
      <c r="H251" t="str">
        <f t="shared" si="100"/>
        <v>-121.717474411461,54</v>
      </c>
      <c r="I251" t="str">
        <f t="shared" si="101"/>
        <v>-58.282525588539,54</v>
      </c>
      <c r="J251" s="8" t="str">
        <f t="shared" si="102"/>
        <v>&lt;Placemark&gt;
&lt;name&gt;CD_DL_CL&lt;/name&gt;
&lt;styleUrl&gt;#v2triangle&lt;/styleUrl&gt;
&lt;Polygon&gt;
&lt;tessellate&gt;1&lt;/tessellate&gt;
&lt;outerBoundaryIs&gt; &lt;LinearRing&gt; &lt;coordinates&gt;
0,90,0 -121.717474411461,54,0 -58.282525588539,54,0 0,90,0 
&lt;/coordinates&gt; &lt;/LinearRing&gt; &lt;/outerBoundaryIs&gt; &lt;/Polygon&gt; &lt;/Placemark&gt;</v>
      </c>
    </row>
    <row r="252" spans="3:10" x14ac:dyDescent="0.2">
      <c r="C252" t="s">
        <v>161</v>
      </c>
      <c r="D252" t="str">
        <f t="shared" si="98"/>
        <v>CD</v>
      </c>
      <c r="E252" t="s">
        <v>185</v>
      </c>
      <c r="F252" t="str">
        <f t="shared" si="97"/>
        <v>CJ</v>
      </c>
      <c r="G252" t="str">
        <f t="shared" si="99"/>
        <v>0,90</v>
      </c>
      <c r="H252" t="str">
        <f t="shared" si="100"/>
        <v>121.717474411461,54</v>
      </c>
      <c r="I252" t="str">
        <f t="shared" si="101"/>
        <v>58.282525588539,54</v>
      </c>
      <c r="J252" s="8" t="str">
        <f t="shared" si="102"/>
        <v>&lt;Placemark&gt;
&lt;name&gt;CD_DJ_CJ&lt;/name&gt;
&lt;styleUrl&gt;#v2triangle&lt;/styleUrl&gt;
&lt;Polygon&gt;
&lt;tessellate&gt;1&lt;/tessellate&gt;
&lt;outerBoundaryIs&gt; &lt;LinearRing&gt; &lt;coordinates&gt;
0,90,0 121.717474411461,54,0 58.282525588539,54,0 0,90,0 
&lt;/coordinates&gt; &lt;/LinearRing&gt; &lt;/outerBoundaryIs&gt; &lt;/Polygon&gt; &lt;/Placemark&gt;</v>
      </c>
    </row>
    <row r="253" spans="3:10" x14ac:dyDescent="0.2">
      <c r="C253" t="s">
        <v>162</v>
      </c>
      <c r="D253" t="str">
        <f t="shared" si="98"/>
        <v>BG</v>
      </c>
      <c r="E253" t="s">
        <v>193</v>
      </c>
      <c r="F253" t="str">
        <f t="shared" si="97"/>
        <v>BI</v>
      </c>
      <c r="G253" t="str">
        <f t="shared" si="99"/>
        <v>159.094842552111,-30</v>
      </c>
      <c r="H253" t="str">
        <f t="shared" si="100"/>
        <v>121.717474411461,-18</v>
      </c>
      <c r="I253" t="str">
        <f t="shared" si="101"/>
        <v>121.717474411461,-54</v>
      </c>
      <c r="J253" s="8" t="str">
        <f t="shared" si="102"/>
        <v>&lt;Placemark&gt;
&lt;name&gt;BG_GI_BI&lt;/name&gt;
&lt;styleUrl&gt;#v2triangle&lt;/styleUrl&gt;
&lt;Polygon&gt;
&lt;tessellate&gt;1&lt;/tessellate&gt;
&lt;outerBoundaryIs&gt; &lt;LinearRing&gt; &lt;coordinates&gt;
159.094842552111,-30,0 121.717474411461,-18,0 121.717474411461,-54,0 159.094842552111,-30,0 
&lt;/coordinates&gt; &lt;/LinearRing&gt; &lt;/outerBoundaryIs&gt; &lt;/Polygon&gt; &lt;/Placemark&gt;</v>
      </c>
    </row>
    <row r="254" spans="3:10" x14ac:dyDescent="0.2">
      <c r="C254" t="s">
        <v>163</v>
      </c>
      <c r="D254" t="str">
        <f t="shared" si="98"/>
        <v>BG</v>
      </c>
      <c r="E254" t="s">
        <v>192</v>
      </c>
      <c r="F254" t="str">
        <f t="shared" si="97"/>
        <v>BH</v>
      </c>
      <c r="G254" t="str">
        <f t="shared" si="99"/>
        <v>159.094842552111,-30</v>
      </c>
      <c r="H254" t="str">
        <f t="shared" si="100"/>
        <v>180,0</v>
      </c>
      <c r="I254" t="str">
        <f t="shared" si="101"/>
        <v>-159.094842552111,-30</v>
      </c>
      <c r="J254" s="8" t="str">
        <f t="shared" si="102"/>
        <v>&lt;Placemark&gt;
&lt;name&gt;BG_GH_BH&lt;/name&gt;
&lt;styleUrl&gt;#v2triangle&lt;/styleUrl&gt;
&lt;Polygon&gt;
&lt;tessellate&gt;1&lt;/tessellate&gt;
&lt;outerBoundaryIs&gt; &lt;LinearRing&gt; &lt;coordinates&gt;
159.094842552111,-30,0 180,0,0 -159.094842552111,-30,0 159.094842552111,-30,0 
&lt;/coordinates&gt; &lt;/LinearRing&gt; &lt;/outerBoundaryIs&gt; &lt;/Polygon&gt; &lt;/Placemark&gt;</v>
      </c>
    </row>
    <row r="255" spans="3:10" x14ac:dyDescent="0.2">
      <c r="C255" t="s">
        <v>164</v>
      </c>
      <c r="D255" t="str">
        <f t="shared" si="98"/>
        <v>BH</v>
      </c>
      <c r="E255" t="s">
        <v>195</v>
      </c>
      <c r="F255" t="str">
        <f t="shared" si="97"/>
        <v>BK</v>
      </c>
      <c r="G255" t="str">
        <f t="shared" si="99"/>
        <v>-159.094842552111,-30</v>
      </c>
      <c r="H255" t="str">
        <f t="shared" si="100"/>
        <v>-121.717474411461,-18</v>
      </c>
      <c r="I255" t="str">
        <f t="shared" si="101"/>
        <v>-121.717474411461,-54</v>
      </c>
      <c r="J255" s="8" t="str">
        <f t="shared" si="102"/>
        <v>&lt;Placemark&gt;
&lt;name&gt;BH_HK_BK&lt;/name&gt;
&lt;styleUrl&gt;#v2triangle&lt;/styleUrl&gt;
&lt;Polygon&gt;
&lt;tessellate&gt;1&lt;/tessellate&gt;
&lt;outerBoundaryIs&gt; &lt;LinearRing&gt; &lt;coordinates&gt;
-159.094842552111,-30,0 -121.717474411461,-18,0 -121.717474411461,-54,0 -159.094842552111,-30,0 
&lt;/coordinates&gt; &lt;/LinearRing&gt; &lt;/outerBoundaryIs&gt; &lt;/Polygon&gt; &lt;/Placemark&gt;</v>
      </c>
    </row>
    <row r="258" spans="3:10" x14ac:dyDescent="0.2">
      <c r="C258" t="str">
        <f>_xlfn.TEXTJOIN(CHAR(10),TRUE,J176:J255)</f>
        <v>&lt;Placemark&gt;
&lt;name&gt;A_AB_AK&lt;/name&gt;
&lt;styleUrl&gt;#v2triangle&lt;/styleUrl&gt;
&lt;Polygon&gt;
&lt;tessellate&gt;1&lt;/tessellate&gt;
&lt;outerBoundaryIs&gt; &lt;LinearRing&gt; &lt;coordinates&gt;
0,-58.282525588539,0 0,-90,0 -58.282525588539,-54,0 0,-58.282525588539,0 
&lt;/coordinates&gt; &lt;/LinearRing&gt; &lt;/outerBoundaryIs&gt; &lt;/Polygon&gt; &lt;/Placemark&gt;
&lt;Placemark&gt;
&lt;name&gt;A_AB_AI&lt;/name&gt;
&lt;styleUrl&gt;#v2triangle&lt;/styleUrl&gt;
&lt;Polygon&gt;
&lt;tessellate&gt;1&lt;/tessellate&gt;
&lt;outerBoundaryIs&gt; &lt;LinearRing&gt; &lt;coordinates&gt;
0,-58.282525588539,0 0,-90,0 58.282525588539,-54,0 0,-58.282525588539,0 
&lt;/coordinates&gt; &lt;/LinearRing&gt; &lt;/outerBoundaryIs&gt; &lt;/Polygon&gt; &lt;/Placemark&gt;
&lt;Placemark&gt;
&lt;name&gt;A_AE_AI&lt;/name&gt;
&lt;styleUrl&gt;#v2triangle&lt;/styleUrl&gt;
&lt;Polygon&gt;
&lt;tessellate&gt;1&lt;/tessellate&gt;
&lt;outerBoundaryIs&gt; &lt;LinearRing&gt; &lt;coordinates&gt;
0,-58.282525588539,0 20.9051574478893,-30,0 58.282525588539,-54,0 0,-58.282525588539,0 
&lt;/coordinates&gt; &lt;/LinearRing&gt; &lt;/outerBoundaryIs&gt; &lt;/Polygon&gt; &lt;/Placemark&gt;
&lt;Placemark&gt;
&lt;name&gt;A_AE_AF&lt;/name&gt;
&lt;styleUrl&gt;#v2triangle&lt;/styleUrl&gt;
&lt;Polygon&gt;
&lt;tessellate&gt;1&lt;/tessellate&gt;
&lt;outerBoundaryIs&gt; &lt;LinearRing&gt; &lt;coordinates&gt;
0,-58.282525588539,0 20.9051574478893,-30,0 -20.9051574478893,-30,0 0,-58.282525588539,0 
&lt;/coordinates&gt; &lt;/LinearRing&gt; &lt;/outerBoundaryIs&gt; &lt;/Polygon&gt; &lt;/Placemark&gt;
&lt;Placemark&gt;
&lt;name&gt;A_AF_AK&lt;/name&gt;
&lt;styleUrl&gt;#v2triangle&lt;/styleUrl&gt;
&lt;Polygon&gt;
&lt;tessellate&gt;1&lt;/tessellate&gt;
&lt;outerBoundaryIs&gt; &lt;LinearRing&gt; &lt;coordinates&gt;
0,-58.282525588539,0 -20.9051574478893,-30,0 -58.282525588539,-54,0 0,-58.282525588539,0 
&lt;/coordinates&gt; &lt;/LinearRing&gt; &lt;/outerBoundaryIs&gt; &lt;/Polygon&gt; &lt;/Placemark&gt;
&lt;Placemark&gt;
&lt;name&gt;F_FK_FL&lt;/name&gt;
&lt;styleUrl&gt;#v2triangle&lt;/styleUrl&gt;
&lt;Polygon&gt;
&lt;tessellate&gt;1&lt;/tessellate&gt;
&lt;outerBoundaryIs&gt; &lt;LinearRing&gt; &lt;coordinates&gt;
-31.717474411461,0,0 -58.282525588539,-18,0 -58.282525588539,18,0 -31.717474411461,0,0 
&lt;/coordinates&gt; &lt;/LinearRing&gt; &lt;/outerBoundaryIs&gt; &lt;/Polygon&gt; &lt;/Placemark&gt;
&lt;Placemark&gt;
&lt;name&gt;H_HK_HL&lt;/name&gt;
&lt;styleUrl&gt;#v2triangle&lt;/styleUrl&gt;
&lt;Polygon&gt;
&lt;tessellate&gt;1&lt;/tessellate&gt;
&lt;outerBoundaryIs&gt; &lt;LinearRing&gt; &lt;coordinates&gt;
-148.282525588539,0,0 -121.717474411461,-18,0 -121.717474411461,18,0 -148.282525588539,0,0 
&lt;/coordinates&gt; &lt;/LinearRing&gt; &lt;/outerBoundaryIs&gt; &lt;/Polygon&gt; &lt;/Placemark&gt;
&lt;Placemark&gt;
&lt;name&gt;D_DH_DL&lt;/name&gt;
&lt;styleUrl&gt;#v2triangle&lt;/styleUrl&gt;
&lt;Polygon&gt;
&lt;tessellate&gt;1&lt;/tessellate&gt;
&lt;outerBoundaryIs&gt; &lt;LinearRing&gt; &lt;coordinates&gt;
180,58.282525588539,0 -159.094842552111,30,0 -121.717474411461,54,0 180,58.282525588539,0 
&lt;/coordinates&gt; &lt;/LinearRing&gt; &lt;/outerBoundaryIs&gt; &lt;/Polygon&gt; &lt;/Placemark&gt;
&lt;Placemark&gt;
&lt;name&gt;D_DG_DH&lt;/name&gt;
&lt;styleUrl&gt;#v2triangle&lt;/styleUrl&gt;
&lt;Polygon&gt;
&lt;tessellate&gt;1&lt;/tessellate&gt;
&lt;outerBoundaryIs&gt; &lt;LinearRing&gt; &lt;coordinates&gt;
180,58.282525588539,0 159.094842552111,30,0 -159.094842552111,30,0 180,58.282525588539,0 
&lt;/coordinates&gt; &lt;/LinearRing&gt; &lt;/outerBoundaryIs&gt; &lt;/Polygon&gt; &lt;/Placemark&gt;
&lt;Placemark&gt;
&lt;name&gt;D_DG_DJ&lt;/name&gt;
&lt;styleUrl&gt;#v2triangle&lt;/styleUrl&gt;
&lt;Polygon&gt;
&lt;tessellate&gt;1&lt;/tessellate&gt;
&lt;outerBoundaryIs&gt; &lt;LinearRing&gt; &lt;coordinates&gt;
180,58.282525588539,0 159.094842552111,30,0 121.717474411461,54,0 180,58.282525588539,0 
&lt;/coordinates&gt; &lt;/LinearRing&gt; &lt;/outerBoundaryIs&gt; &lt;/Polygon&gt; &lt;/Placemark&gt;
&lt;Placemark&gt;
&lt;name&gt;G_GI_GJ&lt;/name&gt;
&lt;styleUrl&gt;#v2triangle&lt;/styleUrl&gt;
&lt;Polygon&gt;
&lt;tessellate&gt;1&lt;/tessellate&gt;
&lt;outerBoundaryIs&gt; &lt;LinearRing&gt; &lt;coordinates&gt;
148.282525588539,0,0 121.717474411461,-18,0 121.717474411461,18,0 148.282525588539,0,0 
&lt;/coordinates&gt; &lt;/LinearRing&gt; &lt;/outerBoundaryIs&gt; &lt;/Polygon&gt; &lt;/Placemark&gt;
&lt;Placemark&gt;
&lt;name&gt;E_EI_EJ&lt;/name&gt;
&lt;styleUrl&gt;#v2triangle&lt;/styleUrl&gt;
&lt;Polygon&gt;
&lt;tessellate&gt;1&lt;/tessellate&gt;
&lt;outerBoundaryIs&gt; &lt;LinearRing&gt; &lt;coordinates&gt;
31.717474411461,0,0 58.282525588539,-18,0 58.282525588539,18,0 31.717474411461,0,0 
&lt;/coordinates&gt; &lt;/LinearRing&gt; &lt;/outerBoundaryIs&gt; &lt;/Polygon&gt; &lt;/Placemark&gt;
&lt;Placemark&gt;
&lt;name&gt;C_CE_CJ&lt;/name&gt;
&lt;styleUrl&gt;#v2triangle&lt;/styleUrl&gt;
&lt;Polygon&gt;
&lt;tessellate&gt;1&lt;/tessellate&gt;
&lt;outerBoundaryIs&gt; &lt;LinearRing&gt; &lt;coordinates&gt;
0,58.282525588539,0 20.9051574478893,30,0 58.282525588539,54,0 0,58.282525588539,0 
&lt;/coordinates&gt; &lt;/LinearRing&gt; &lt;/outerBoundaryIs&gt; &lt;/Polygon&gt; &lt;/Placemark&gt;
&lt;Placemark&gt;
&lt;name&gt;C_CE_CF&lt;/name&gt;
&lt;styleUrl&gt;#v2triangle&lt;/styleUrl&gt;
&lt;Polygon&gt;
&lt;tessellate&gt;1&lt;/tessellate&gt;
&lt;outerBoundaryIs&gt; &lt;LinearRing&gt; &lt;coordinates&gt;
0,58.282525588539,0 20.9051574478893,30,0 -20.9051574478893,30,0 0,58.282525588539,0 
&lt;/coordinates&gt; &lt;/LinearRing&gt; &lt;/outerBoundaryIs&gt; &lt;/Polygon&gt; &lt;/Placemark&gt;
&lt;Placemark&gt;
&lt;name&gt;C_CF_CL&lt;/name&gt;
&lt;styleUrl&gt;#v2triangle&lt;/styleUrl&gt;
&lt;Polygon&gt;
&lt;tessellate&gt;1&lt;/tessellate&gt;
&lt;outerBoundaryIs&gt; &lt;LinearRing&gt; &lt;coordinates&gt;
0,58.282525588539,0 -20.9051574478893,30,0 -58.282525588539,54,0 0,58.282525588539,0 
&lt;/coordinates&gt; &lt;/LinearRing&gt; &lt;/outerBoundaryIs&gt; &lt;/Polygon&gt; &lt;/Placemark&gt;
&lt;Placemark&gt;
&lt;name&gt;C_CD_CL&lt;/name&gt;
&lt;styleUrl&gt;#v2triangle&lt;/styleUrl&gt;
&lt;Polygon&gt;
&lt;tessellate&gt;1&lt;/tessellate&gt;
&lt;outerBoundaryIs&gt; &lt;LinearRing&gt; &lt;coordinates&gt;
0,58.282525588539,0 0,90,0 -58.282525588539,54,0 0,58.282525588539,0 
&lt;/coordinates&gt; &lt;/LinearRing&gt; &lt;/outerBoundaryIs&gt; &lt;/Polygon&gt; &lt;/Placemark&gt;
&lt;Placemark&gt;
&lt;name&gt;C_CD_CJ&lt;/name&gt;
&lt;styleUrl&gt;#v2triangle&lt;/styleUrl&gt;
&lt;Polygon&gt;
&lt;tessellate&gt;1&lt;/tessellate&gt;
&lt;outerBoundaryIs&gt; &lt;LinearRing&gt; &lt;coordinates&gt;
0,58.282525588539,0 0,90,0 58.282525588539,54,0 0,58.282525588539,0 
&lt;/coordinates&gt; &lt;/LinearRing&gt; &lt;/outerBoundaryIs&gt; &lt;/Polygon&gt; &lt;/Placemark&gt;
&lt;Placemark&gt;
&lt;name&gt;B_BG_BI&lt;/name&gt;
&lt;styleUrl&gt;#v2triangle&lt;/styleUrl&gt;
&lt;Polygon&gt;
&lt;tessellate&gt;1&lt;/tessellate&gt;
&lt;outerBoundaryIs&gt; &lt;LinearRing&gt; &lt;coordinates&gt;
180,-58.282525588539,0 159.094842552111,-30,0 121.717474411461,-54,0 180,-58.282525588539,0 
&lt;/coordinates&gt; &lt;/LinearRing&gt; &lt;/outerBoundaryIs&gt; &lt;/Polygon&gt; &lt;/Placemark&gt;
&lt;Placemark&gt;
&lt;name&gt;B_BG_BH&lt;/name&gt;
&lt;styleUrl&gt;#v2triangle&lt;/styleUrl&gt;
&lt;Polygon&gt;
&lt;tessellate&gt;1&lt;/tessellate&gt;
&lt;outerBoundaryIs&gt; &lt;LinearRing&gt; &lt;coordinates&gt;
180,-58.282525588539,0 159.094842552111,-30,0 -159.094842552111,-30,0 180,-58.282525588539,0 
&lt;/coordinates&gt; &lt;/LinearRing&gt; &lt;/outerBoundaryIs&gt; &lt;/Polygon&gt; &lt;/Placemark&gt;
&lt;Placemark&gt;
&lt;name&gt;B_BH_BK&lt;/name&gt;
&lt;styleUrl&gt;#v2triangle&lt;/styleUrl&gt;
&lt;Polygon&gt;
&lt;tessellate&gt;1&lt;/tessellate&gt;
&lt;outerBoundaryIs&gt; &lt;LinearRing&gt; &lt;coordinates&gt;
180,-58.282525588539,0 -159.094842552111,-30,0 -121.717474411461,-54,0 180,-58.282525588539,0 
&lt;/coordinates&gt; &lt;/LinearRing&gt; &lt;/outerBoundaryIs&gt; &lt;/Polygon&gt; &lt;/Placemark&gt;
&lt;Placemark&gt;
&lt;name&gt;B_AB_BK&lt;/name&gt;
&lt;styleUrl&gt;#v2triangle&lt;/styleUrl&gt;
&lt;Polygon&gt;
&lt;tessellate&gt;1&lt;/tessellate&gt;
&lt;outerBoundaryIs&gt; &lt;LinearRing&gt; &lt;coordinates&gt;
180,-58.282525588539,0 0,-90,0 -121.717474411461,-54,0 180,-58.282525588539,0 
&lt;/coordinates&gt; &lt;/LinearRing&gt; &lt;/outerBoundaryIs&gt; &lt;/Polygon&gt; &lt;/Placemark&gt;
&lt;Placemark&gt;
&lt;name&gt;B_AB_BI&lt;/name&gt;
&lt;styleUrl&gt;#v2triangle&lt;/styleUrl&gt;
&lt;Polygon&gt;
&lt;tessellate&gt;1&lt;/tessellate&gt;
&lt;outerBoundaryIs&gt; &lt;LinearRing&gt; &lt;coordinates&gt;
180,-58.282525588539,0 0,-90,0 121.717474411461,-54,0 180,-58.282525588539,0 
&lt;/coordinates&gt; &lt;/LinearRing&gt; &lt;/outerBoundaryIs&gt; &lt;/Polygon&gt; &lt;/Placemark&gt;
&lt;Placemark&gt;
&lt;name&gt;E_AE_EI&lt;/name&gt;
&lt;styleUrl&gt;#v2triangle&lt;/styleUrl&gt;
&lt;Polygon&gt;
&lt;tessellate&gt;1&lt;/tessellate&gt;
&lt;outerBoundaryIs&gt; &lt;LinearRing&gt; &lt;coordinates&gt;
31.717474411461,0,0 20.9051574478893,-30,0 58.282525588539,-18,0 31.717474411461,0,0 
&lt;/coordinates&gt; &lt;/LinearRing&gt; &lt;/outerBoundaryIs&gt; &lt;/Polygon&gt; &lt;/Placemark&gt;
&lt;Placemark&gt;
&lt;name&gt;E_AE_EF&lt;/name&gt;
&lt;styleUrl&gt;#v2triangle&lt;/styleUrl&gt;
&lt;Polygon&gt;
&lt;tessellate&gt;1&lt;/tessellate&gt;
&lt;outerBoundaryIs&gt; &lt;LinearRing&gt; &lt;coordinates&gt;
31.717474411461,0,0 20.9051574478893,-30,0 0,0,0 31.717474411461,0,0 
&lt;/coordinates&gt; &lt;/LinearRing&gt; &lt;/outerBoundaryIs&gt; &lt;/Polygon&gt; &lt;/Placemark&gt;
&lt;Placemark&gt;
&lt;name&gt;F_AF_FK&lt;/name&gt;
&lt;styleUrl&gt;#v2triangle&lt;/styleUrl&gt;
&lt;Polygon&gt;
&lt;tessellate&gt;1&lt;/tessellate&gt;
&lt;outerBoundaryIs&gt; &lt;LinearRing&gt; &lt;coordinates&gt;
-31.717474411461,0,0 -20.9051574478893,-30,0 -58.282525588539,-18,0 -31.717474411461,0,0 
&lt;/coordinates&gt; &lt;/LinearRing&gt; &lt;/outerBoundaryIs&gt; &lt;/Polygon&gt; &lt;/Placemark&gt;
&lt;Placemark&gt;
&lt;name&gt;K_FK_KL&lt;/name&gt;
&lt;styleUrl&gt;#v2triangle&lt;/styleUrl&gt;
&lt;Polygon&gt;
&lt;tessellate&gt;1&lt;/tessellate&gt;
&lt;outerBoundaryIs&gt; &lt;LinearRing&gt; &lt;coordinates&gt;
-90,-31.717474411461,0 -58.282525588539,-18,0 -90,0,0 -90,-31.717474411461,0 
&lt;/coordinates&gt; &lt;/LinearRing&gt; &lt;/outerBoundaryIs&gt; &lt;/Polygon&gt; &lt;/Placemark&gt;
&lt;Placemark&gt;
&lt;name&gt;K_HK_KL&lt;/name&gt;
&lt;styleUrl&gt;#v2triangle&lt;/styleUrl&gt;
&lt;Polygon&gt;
&lt;tessellate&gt;1&lt;/tessellate&gt;
&lt;outerBoundaryIs&gt; &lt;LinearRing&gt; &lt;coordinates&gt;
-90,-31.717474411461,0 -121.717474411461,-18,0 -90,0,0 -90,-31.717474411461,0 
&lt;/coordinates&gt; &lt;/LinearRing&gt; &lt;/outerBoundaryIs&gt; &lt;/Polygon&gt; &lt;/Placemark&gt;
&lt;Placemark&gt;
&lt;name&gt;H_DH_HL&lt;/name&gt;
&lt;styleUrl&gt;#v2triangle&lt;/styleUrl&gt;
&lt;Polygon&gt;
&lt;tessellate&gt;1&lt;/tessellate&gt;
&lt;outerBoundaryIs&gt; &lt;LinearRing&gt; &lt;coordinates&gt;
-148.282525588539,0,0 -159.094842552111,30,0 -121.717474411461,18,0 -148.282525588539,0,0 
&lt;/coordinates&gt; &lt;/LinearRing&gt; &lt;/outerBoundaryIs&gt; &lt;/Polygon&gt; &lt;/Placemark&gt;
&lt;Placemark&gt;
&lt;name&gt;G_DG_GH&lt;/name&gt;
&lt;styleUrl&gt;#v2triangle&lt;/styleUrl&gt;
&lt;Polygon&gt;
&lt;tessellate&gt;1&lt;/tessellate&gt;
&lt;outerBoundaryIs&gt; &lt;LinearRing&gt; &lt;coordinates&gt;
148.282525588539,0,0 159.094842552111,30,0 180,0,0 148.282525588539,0,0 
&lt;/coordinates&gt; &lt;/LinearRing&gt; &lt;/outerBoundaryIs&gt; &lt;/Polygon&gt; &lt;/Placemark&gt;
&lt;Placemark&gt;
&lt;name&gt;G_DG_GJ&lt;/name&gt;
&lt;styleUrl&gt;#v2triangle&lt;/styleUrl&gt;
&lt;Polygon&gt;
&lt;tessellate&gt;1&lt;/tessellate&gt;
&lt;outerBoundaryIs&gt; &lt;LinearRing&gt; &lt;coordinates&gt;
148.282525588539,0,0 159.094842552111,30,0 121.717474411461,18,0 148.282525588539,0,0 
&lt;/coordinates&gt; &lt;/LinearRing&gt; &lt;/outerBoundaryIs&gt; &lt;/Polygon&gt; &lt;/Placemark&gt;
&lt;Placemark&gt;
&lt;name&gt;I_GI_IJ&lt;/name&gt;
&lt;styleUrl&gt;#v2triangle&lt;/styleUrl&gt;
&lt;Polygon&gt;
&lt;tessellate&gt;1&lt;/tessellate&gt;
&lt;outerBoundaryIs&gt; &lt;LinearRing&gt; &lt;coordinates&gt;
90,-31.717474411461,0 121.717474411461,-18,0 90,0,0 90,-31.717474411461,0 
&lt;/coordinates&gt; &lt;/LinearRing&gt; &lt;/outerBoundaryIs&gt; &lt;/Polygon&gt; &lt;/Placemark&gt;
&lt;Placemark&gt;
&lt;name&gt;I_EI_IJ&lt;/name&gt;
&lt;styleUrl&gt;#v2triangle&lt;/styleUrl&gt;
&lt;Polygon&gt;
&lt;tessellate&gt;1&lt;/tessellate&gt;
&lt;outerBoundaryIs&gt; &lt;LinearRing&gt; &lt;coordinates&gt;
90,-31.717474411461,0 58.282525588539,-18,0 90,0,0 90,-31.717474411461,0 
&lt;/coordinates&gt; &lt;/LinearRing&gt; &lt;/outerBoundaryIs&gt; &lt;/Polygon&gt; &lt;/Placemark&gt;
&lt;Placemark&gt;
&lt;name&gt;E_CE_EJ&lt;/name&gt;
&lt;styleUrl&gt;#v2triangle&lt;/styleUrl&gt;
&lt;Polygon&gt;
&lt;tessellate&gt;1&lt;/tessellate&gt;
&lt;outerBoundaryIs&gt; &lt;LinearRing&gt; &lt;coordinates&gt;
31.717474411461,0,0 20.9051574478893,30,0 58.282525588539,18,0 31.717474411461,0,0 
&lt;/coordinates&gt; &lt;/LinearRing&gt; &lt;/outerBoundaryIs&gt; &lt;/Polygon&gt; &lt;/Placemark&gt;
&lt;Placemark&gt;
&lt;name&gt;E_CE_EF&lt;/name&gt;
&lt;styleUrl&gt;#v2triangle&lt;/styleUrl&gt;
&lt;Polygon&gt;
&lt;tessellate&gt;1&lt;/tessellate&gt;
&lt;outerBoundaryIs&gt; &lt;LinearRing&gt; &lt;coordinates&gt;
31.717474411461,0,0 20.9051574478893,30,0 0,0,0 31.717474411461,0,0 
&lt;/coordinates&gt; &lt;/LinearRing&gt; &lt;/outerBoundaryIs&gt; &lt;/Polygon&gt; &lt;/Placemark&gt;
&lt;Placemark&gt;
&lt;name&gt;F_CF_FL&lt;/name&gt;
&lt;styleUrl&gt;#v2triangle&lt;/styleUrl&gt;
&lt;Polygon&gt;
&lt;tessellate&gt;1&lt;/tessellate&gt;
&lt;outerBoundaryIs&gt; &lt;LinearRing&gt; &lt;coordinates&gt;
-31.717474411461,0,0 -20.9051574478893,30,0 -58.282525588539,18,0 -31.717474411461,0,0 
&lt;/coordinates&gt; &lt;/LinearRing&gt; &lt;/outerBoundaryIs&gt; &lt;/Polygon&gt; &lt;/Placemark&gt;
&lt;Placemark&gt;
&lt;name&gt;D_CD_DL&lt;/name&gt;
&lt;styleUrl&gt;#v2triangle&lt;/styleUrl&gt;
&lt;Polygon&gt;
&lt;tessellate&gt;1&lt;/tessellate&gt;
&lt;outerBoundaryIs&gt; &lt;LinearRing&gt; &lt;coordinates&gt;
180,58.282525588539,0 0,90,0 -121.717474411461,54,0 180,58.282525588539,0 
&lt;/coordinates&gt; &lt;/LinearRing&gt; &lt;/outerBoundaryIs&gt; &lt;/Polygon&gt; &lt;/Placemark&gt;
&lt;Placemark&gt;
&lt;name&gt;D_CD_DJ&lt;/name&gt;
&lt;styleUrl&gt;#v2triangle&lt;/styleUrl&gt;
&lt;Polygon&gt;
&lt;tessellate&gt;1&lt;/tessellate&gt;
&lt;outerBoundaryIs&gt; &lt;LinearRing&gt; &lt;coordinates&gt;
180,58.282525588539,0 0,90,0 121.717474411461,54,0 180,58.282525588539,0 
&lt;/coordinates&gt; &lt;/LinearRing&gt; &lt;/outerBoundaryIs&gt; &lt;/Polygon&gt; &lt;/Placemark&gt;
&lt;Placemark&gt;
&lt;name&gt;G_BG_GI&lt;/name&gt;
&lt;styleUrl&gt;#v2triangle&lt;/styleUrl&gt;
&lt;Polygon&gt;
&lt;tessellate&gt;1&lt;/tessellate&gt;
&lt;outerBoundaryIs&gt; &lt;LinearRing&gt; &lt;coordinates&gt;
148.282525588539,0,0 159.094842552111,-30,0 121.717474411461,-18,0 148.282525588539,0,0 
&lt;/coordinates&gt; &lt;/LinearRing&gt; &lt;/outerBoundaryIs&gt; &lt;/Polygon&gt; &lt;/Placemark&gt;
&lt;Placemark&gt;
&lt;name&gt;G_BG_GH&lt;/name&gt;
&lt;styleUrl&gt;#v2triangle&lt;/styleUrl&gt;
&lt;Polygon&gt;
&lt;tessellate&gt;1&lt;/tessellate&gt;
&lt;outerBoundaryIs&gt; &lt;LinearRing&gt; &lt;coordinates&gt;
148.282525588539,0,0 159.094842552111,-30,0 180,0,0 148.282525588539,0,0 
&lt;/coordinates&gt; &lt;/LinearRing&gt; &lt;/outerBoundaryIs&gt; &lt;/Polygon&gt; &lt;/Placemark&gt;
&lt;Placemark&gt;
&lt;name&gt;H_BH_HK&lt;/name&gt;
&lt;styleUrl&gt;#v2triangle&lt;/styleUrl&gt;
&lt;Polygon&gt;
&lt;tessellate&gt;1&lt;/tessellate&gt;
&lt;outerBoundaryIs&gt; &lt;LinearRing&gt; &lt;coordinates&gt;
-148.282525588539,0,0 -159.094842552111,-30,0 -121.717474411461,-18,0 -148.282525588539,0,0 
&lt;/coordinates&gt; &lt;/LinearRing&gt; &lt;/outerBoundaryIs&gt; &lt;/Polygon&gt; &lt;/Placemark&gt;
&lt;Placemark&gt;
&lt;name&gt;K_BK_AK&lt;/name&gt;
&lt;styleUrl&gt;#v2triangle&lt;/styleUrl&gt;
&lt;Polygon&gt;
&lt;tessellate&gt;1&lt;/tessellate&gt;
&lt;outerBoundaryIs&gt; &lt;LinearRing&gt; &lt;coordinates&gt;
-90,-31.717474411461,0 -121.717474411461,-54,0 -58.282525588539,-54,0 -90,-31.717474411461,0 
&lt;/coordinates&gt; &lt;/LinearRing&gt; &lt;/outerBoundaryIs&gt; &lt;/Polygon&gt; &lt;/Placemark&gt;
&lt;Placemark&gt;
&lt;name&gt;I_BI_AI&lt;/name&gt;
&lt;styleUrl&gt;#v2triangle&lt;/styleUrl&gt;
&lt;Polygon&gt;
&lt;tessellate&gt;1&lt;/tessellate&gt;
&lt;outerBoundaryIs&gt; &lt;LinearRing&gt; &lt;coordinates&gt;
90,-31.717474411461,0 121.717474411461,-54,0 58.282525588539,-54,0 90,-31.717474411461,0 
&lt;/coordinates&gt; &lt;/LinearRing&gt; &lt;/outerBoundaryIs&gt; &lt;/Polygon&gt; &lt;/Placemark&gt;
&lt;Placemark&gt;
&lt;name&gt;I_EI_AI&lt;/name&gt;
&lt;styleUrl&gt;#v2triangle&lt;/styleUrl&gt;
&lt;Polygon&gt;
&lt;tessellate&gt;1&lt;/tessellate&gt;
&lt;outerBoundaryIs&gt; &lt;LinearRing&gt; &lt;coordinates&gt;
90,-31.717474411461,0 58.282525588539,-18,0 58.282525588539,-54,0 90,-31.717474411461,0 
&lt;/coordinates&gt; &lt;/LinearRing&gt; &lt;/outerBoundaryIs&gt; &lt;/Polygon&gt; &lt;/Placemark&gt;
&lt;Placemark&gt;
&lt;name&gt;F_EF_AF&lt;/name&gt;
&lt;styleUrl&gt;#v2triangle&lt;/styleUrl&gt;
&lt;Polygon&gt;
&lt;tessellate&gt;1&lt;/tessellate&gt;
&lt;outerBoundaryIs&gt; &lt;LinearRing&gt; &lt;coordinates&gt;
-31.717474411461,0,0 0,0,0 -20.9051574478893,-30,0 -31.717474411461,0,0 
&lt;/coordinates&gt; &lt;/LinearRing&gt; &lt;/outerBoundaryIs&gt; &lt;/Polygon&gt; &lt;/Placemark&gt;
&lt;Placemark&gt;
&lt;name&gt;K_FK_AK&lt;/name&gt;
&lt;styleUrl&gt;#v2triangle&lt;/styleUrl&gt;
&lt;Polygon&gt;
&lt;tessellate&gt;1&lt;/tessellate&gt;
&lt;outerBoundaryIs&gt; &lt;LinearRing&gt; &lt;coordinates&gt;
-90,-31.717474411461,0 -58.282525588539,-18,0 -58.282525588539,-54,0 -90,-31.717474411461,0 
&lt;/coordinates&gt; &lt;/LinearRing&gt; &lt;/outerBoundaryIs&gt; &lt;/Polygon&gt; &lt;/Placemark&gt;
&lt;Placemark&gt;
&lt;name&gt;L_KL_FL&lt;/name&gt;
&lt;styleUrl&gt;#v2triangle&lt;/styleUrl&gt;
&lt;Polygon&gt;
&lt;tessellate&gt;1&lt;/tessellate&gt;
&lt;outerBoundaryIs&gt; &lt;LinearRing&gt; &lt;coordinates&gt;
-90,31.717474411461,0 -90,0,0 -58.282525588539,18,0 -90,31.717474411461,0 
&lt;/coordinates&gt; &lt;/LinearRing&gt; &lt;/outerBoundaryIs&gt; &lt;/Polygon&gt; &lt;/Placemark&gt;
&lt;Placemark&gt;
&lt;name&gt;L_KL_HL&lt;/name&gt;
&lt;styleUrl&gt;#v2triangle&lt;/styleUrl&gt;
&lt;Polygon&gt;
&lt;tessellate&gt;1&lt;/tessellate&gt;
&lt;outerBoundaryIs&gt; &lt;LinearRing&gt; &lt;coordinates&gt;
-90,31.717474411461,0 -90,0,0 -121.717474411461,18,0 -90,31.717474411461,0 
&lt;/coordinates&gt; &lt;/LinearRing&gt; &lt;/outerBoundaryIs&gt; &lt;/Polygon&gt; &lt;/Placemark&gt;
&lt;Placemark&gt;
&lt;name&gt;L_HL_DL&lt;/name&gt;
&lt;styleUrl&gt;#v2triangle&lt;/styleUrl&gt;
&lt;Polygon&gt;
&lt;tessellate&gt;1&lt;/tessellate&gt;
&lt;outerBoundaryIs&gt; &lt;LinearRing&gt; &lt;coordinates&gt;
-90,31.717474411461,0 -121.717474411461,18,0 -121.717474411461,54,0 -90,31.717474411461,0 
&lt;/coordinates&gt; &lt;/LinearRing&gt; &lt;/outerBoundaryIs&gt; &lt;/Polygon&gt; &lt;/Placemark&gt;
&lt;Placemark&gt;
&lt;name&gt;H_GH_DH&lt;/name&gt;
&lt;styleUrl&gt;#v2triangle&lt;/styleUrl&gt;
&lt;Polygon&gt;
&lt;tessellate&gt;1&lt;/tessellate&gt;
&lt;outerBoundaryIs&gt; &lt;LinearRing&gt; &lt;coordinates&gt;
-148.282525588539,0,0 180,0,0 -159.094842552111,30,0 -148.282525588539,0,0 
&lt;/coordinates&gt; &lt;/LinearRing&gt; &lt;/outerBoundaryIs&gt; &lt;/Polygon&gt; &lt;/Placemark&gt;
&lt;Placemark&gt;
&lt;name&gt;J_GJ_DJ&lt;/name&gt;
&lt;styleUrl&gt;#v2triangle&lt;/styleUrl&gt;
&lt;Polygon&gt;
&lt;tessellate&gt;1&lt;/tessellate&gt;
&lt;outerBoundaryIs&gt; &lt;LinearRing&gt; &lt;coordinates&gt;
90,31.717474411461,0 121.717474411461,18,0 121.717474411461,54,0 90,31.717474411461,0 
&lt;/coordinates&gt; &lt;/LinearRing&gt; &lt;/outerBoundaryIs&gt; &lt;/Polygon&gt; &lt;/Placemark&gt;
&lt;Placemark&gt;
&lt;name&gt;J_IJ_GJ&lt;/name&gt;
&lt;styleUrl&gt;#v2triangle&lt;/styleUrl&gt;
&lt;Polygon&gt;
&lt;tessellate&gt;1&lt;/tessellate&gt;
&lt;outerBoundaryIs&gt; &lt;LinearRing&gt; &lt;coordinates&gt;
90,31.717474411461,0 90,0,0 121.717474411461,18,0 90,31.717474411461,0 
&lt;/coordinates&gt; &lt;/LinearRing&gt; &lt;/outerBoundaryIs&gt; &lt;/Polygon&gt; &lt;/Placemark&gt;
&lt;Placemark&gt;
&lt;name&gt;J_IJ_EJ&lt;/name&gt;
&lt;styleUrl&gt;#v2triangle&lt;/styleUrl&gt;
&lt;Polygon&gt;
&lt;tessellate&gt;1&lt;/tessellate&gt;
&lt;outerBoundaryIs&gt; &lt;LinearRing&gt; &lt;coordinates&gt;
90,31.717474411461,0 90,0,0 58.282525588539,18,0 90,31.717474411461,0 
&lt;/coordinates&gt; &lt;/LinearRing&gt; &lt;/outerBoundaryIs&gt; &lt;/Polygon&gt; &lt;/Placemark&gt;
&lt;Placemark&gt;
&lt;name&gt;J_EJ_CJ&lt;/name&gt;
&lt;styleUrl&gt;#v2triangle&lt;/styleUrl&gt;
&lt;Polygon&gt;
&lt;tessellate&gt;1&lt;/tessellate&gt;
&lt;outerBoundaryIs&gt; &lt;LinearRing&gt; &lt;coordinates&gt;
90,31.717474411461,0 58.282525588539,18,0 58.282525588539,54,0 90,31.717474411461,0 
&lt;/coordinates&gt; &lt;/LinearRing&gt; &lt;/outerBoundaryIs&gt; &lt;/Polygon&gt; &lt;/Placemark&gt;
&lt;Placemark&gt;
&lt;name&gt;F_EF_CF&lt;/name&gt;
&lt;styleUrl&gt;#v2triangle&lt;/styleUrl&gt;
&lt;Polygon&gt;
&lt;tessellate&gt;1&lt;/tessellate&gt;
&lt;outerBoundaryIs&gt; &lt;LinearRing&gt; &lt;coordinates&gt;
-31.717474411461,0,0 0,0,0 -20.9051574478893,30,0 -31.717474411461,0,0 
&lt;/coordinates&gt; &lt;/LinearRing&gt; &lt;/outerBoundaryIs&gt; &lt;/Polygon&gt; &lt;/Placemark&gt;
&lt;Placemark&gt;
&lt;name&gt;L_FL_CL&lt;/name&gt;
&lt;styleUrl&gt;#v2triangle&lt;/styleUrl&gt;
&lt;Polygon&gt;
&lt;tessellate&gt;1&lt;/tessellate&gt;
&lt;outerBoundaryIs&gt; &lt;LinearRing&gt; &lt;coordinates&gt;
-90,31.717474411461,0 -58.282525588539,18,0 -58.282525588539,54,0 -90,31.717474411461,0 
&lt;/coordinates&gt; &lt;/LinearRing&gt; &lt;/outerBoundaryIs&gt; &lt;/Polygon&gt; &lt;/Placemark&gt;
&lt;Placemark&gt;
&lt;name&gt;L_DL_CL&lt;/name&gt;
&lt;styleUrl&gt;#v2triangle&lt;/styleUrl&gt;
&lt;Polygon&gt;
&lt;tessellate&gt;1&lt;/tessellate&gt;
&lt;outerBoundaryIs&gt; &lt;LinearRing&gt; &lt;coordinates&gt;
-90,31.717474411461,0 -121.717474411461,54,0 -58.282525588539,54,0 -90,31.717474411461,0 
&lt;/coordinates&gt; &lt;/LinearRing&gt; &lt;/outerBoundaryIs&gt; &lt;/Polygon&gt; &lt;/Placemark&gt;
&lt;Placemark&gt;
&lt;name&gt;J_DJ_CJ&lt;/name&gt;
&lt;styleUrl&gt;#v2triangle&lt;/styleUrl&gt;
&lt;Polygon&gt;
&lt;tessellate&gt;1&lt;/tessellate&gt;
&lt;outerBoundaryIs&gt; &lt;LinearRing&gt; &lt;coordinates&gt;
90,31.717474411461,0 121.717474411461,54,0 58.282525588539,54,0 90,31.717474411461,0 
&lt;/coordinates&gt; &lt;/LinearRing&gt; &lt;/outerBoundaryIs&gt; &lt;/Polygon&gt; &lt;/Placemark&gt;
&lt;Placemark&gt;
&lt;name&gt;I_GI_BI&lt;/name&gt;
&lt;styleUrl&gt;#v2triangle&lt;/styleUrl&gt;
&lt;Polygon&gt;
&lt;tessellate&gt;1&lt;/tessellate&gt;
&lt;outerBoundaryIs&gt; &lt;LinearRing&gt; &lt;coordinates&gt;
90,-31.717474411461,0 121.717474411461,-18,0 121.717474411461,-54,0 90,-31.717474411461,0 
&lt;/coordinates&gt; &lt;/LinearRing&gt; &lt;/outerBoundaryIs&gt; &lt;/Polygon&gt; &lt;/Placemark&gt;
&lt;Placemark&gt;
&lt;name&gt;H_GH_BH&lt;/name&gt;
&lt;styleUrl&gt;#v2triangle&lt;/styleUrl&gt;
&lt;Polygon&gt;
&lt;tessellate&gt;1&lt;/tessellate&gt;
&lt;outerBoundaryIs&gt; &lt;LinearRing&gt; &lt;coordinates&gt;
-148.282525588539,0,0 180,0,0 -159.094842552111,-30,0 -148.282525588539,0,0 
&lt;/coordinates&gt; &lt;/LinearRing&gt; &lt;/outerBoundaryIs&gt; &lt;/Polygon&gt; &lt;/Placemark&gt;
&lt;Placemark&gt;
&lt;name&gt;K_HK_BK&lt;/name&gt;
&lt;styleUrl&gt;#v2triangle&lt;/styleUrl&gt;
&lt;Polygon&gt;
&lt;tessellate&gt;1&lt;/tessellate&gt;
&lt;outerBoundaryIs&gt; &lt;LinearRing&gt; &lt;coordinates&gt;
-90,-31.717474411461,0 -121.717474411461,-18,0 -121.717474411461,-54,0 -90,-31.717474411461,0 
&lt;/coordinates&gt; &lt;/LinearRing&gt; &lt;/outerBoundaryIs&gt; &lt;/Polygon&gt; &lt;/Placemark&gt;
&lt;Placemark&gt;
&lt;name&gt;AB_BK_AK&lt;/name&gt;
&lt;styleUrl&gt;#v2triangle&lt;/styleUrl&gt;
&lt;Polygon&gt;
&lt;tessellate&gt;1&lt;/tessellate&gt;
&lt;outerBoundaryIs&gt; &lt;LinearRing&gt; &lt;coordinates&gt;
0,-90,0 -121.717474411461,-54,0 -58.282525588539,-54,0 0,-90,0 
&lt;/coordinates&gt; &lt;/LinearRing&gt; &lt;/outerBoundaryIs&gt; &lt;/Polygon&gt; &lt;/Placemark&gt;
&lt;Placemark&gt;
&lt;name&gt;AB_BI_AI&lt;/name&gt;
&lt;styleUrl&gt;#v2triangle&lt;/styleUrl&gt;
&lt;Polygon&gt;
&lt;tessellate&gt;1&lt;/tessellate&gt;
&lt;outerBoundaryIs&gt; &lt;LinearRing&gt; &lt;coordinates&gt;
0,-90,0 121.717474411461,-54,0 58.282525588539,-54,0 0,-90,0 
&lt;/coordinates&gt; &lt;/LinearRing&gt; &lt;/outerBoundaryIs&gt; &lt;/Polygon&gt; &lt;/Placemark&gt;
&lt;Placemark&gt;
&lt;name&gt;AE_EI_AI&lt;/name&gt;
&lt;styleUrl&gt;#v2triangle&lt;/styleUrl&gt;
&lt;Polygon&gt;
&lt;tessellate&gt;1&lt;/tessellate&gt;
&lt;outerBoundaryIs&gt; &lt;LinearRing&gt; &lt;coordinates&gt;
20.9051574478893,-30,0 58.282525588539,-18,0 58.282525588539,-54,0 20.9051574478893,-30,0 
&lt;/coordinates&gt; &lt;/LinearRing&gt; &lt;/outerBoundaryIs&gt; &lt;/Polygon&gt; &lt;/Placemark&gt;
&lt;Placemark&gt;
&lt;name&gt;AE_EF_AF&lt;/name&gt;
&lt;styleUrl&gt;#v2triangle&lt;/styleUrl&gt;
&lt;Polygon&gt;
&lt;tessellate&gt;1&lt;/tessellate&gt;
&lt;outerBoundaryIs&gt; &lt;LinearRing&gt; &lt;coordinates&gt;
20.9051574478893,-30,0 0,0,0 -20.9051574478893,-30,0 20.9051574478893,-30,0 
&lt;/coordinates&gt; &lt;/LinearRing&gt; &lt;/outerBoundaryIs&gt; &lt;/Polygon&gt; &lt;/Placemark&gt;
&lt;Placemark&gt;
&lt;name&gt;AF_FK_AK&lt;/name&gt;
&lt;styleUrl&gt;#v2triangle&lt;/styleUrl&gt;
&lt;Polygon&gt;
&lt;tessellate&gt;1&lt;/tessellate&gt;
&lt;outerBoundaryIs&gt; &lt;LinearRing&gt; &lt;coordinates&gt;
-20.9051574478893,-30,0 -58.282525588539,-18,0 -58.282525588539,-54,0 -20.9051574478893,-30,0 
&lt;/coordinates&gt; &lt;/LinearRing&gt; &lt;/outerBoundaryIs&gt; &lt;/Polygon&gt; &lt;/Placemark&gt;
&lt;Placemark&gt;
&lt;name&gt;FK_KL_FL&lt;/name&gt;
&lt;styleUrl&gt;#v2triangle&lt;/styleUrl&gt;
&lt;Polygon&gt;
&lt;tessellate&gt;1&lt;/tessellate&gt;
&lt;outerBoundaryIs&gt; &lt;LinearRing&gt; &lt;coordinates&gt;
-58.282525588539,-18,0 -90,0,0 -58.282525588539,18,0 -58.282525588539,-18,0 
&lt;/coordinates&gt; &lt;/LinearRing&gt; &lt;/outerBoundaryIs&gt; &lt;/Polygon&gt; &lt;/Placemark&gt;
&lt;Placemark&gt;
&lt;name&gt;HK_KL_HL&lt;/name&gt;
&lt;styleUrl&gt;#v2triangle&lt;/styleUrl&gt;
&lt;Polygon&gt;
&lt;tessellate&gt;1&lt;/tessellate&gt;
&lt;outerBoundaryIs&gt; &lt;LinearRing&gt; &lt;coordinates&gt;
-121.717474411461,-18,0 -90,0,0 -121.717474411461,18,0 -121.717474411461,-18,0 
&lt;/coordinates&gt; &lt;/LinearRing&gt; &lt;/outerBoundaryIs&gt; &lt;/Polygon&gt; &lt;/Placemark&gt;
&lt;Placemark&gt;
&lt;name&gt;DH_HL_DL&lt;/name&gt;
&lt;styleUrl&gt;#v2triangle&lt;/styleUrl&gt;
&lt;Polygon&gt;
&lt;tessellate&gt;1&lt;/tessellate&gt;
&lt;outerBoundaryIs&gt; &lt;LinearRing&gt; &lt;coordinates&gt;
-159.094842552111,30,0 -121.717474411461,18,0 -121.717474411461,54,0 -159.094842552111,30,0 
&lt;/coordinates&gt; &lt;/LinearRing&gt; &lt;/outerBoundaryIs&gt; &lt;/Polygon&gt; &lt;/Placemark&gt;
&lt;Placemark&gt;
&lt;name&gt;DG_GH_DH&lt;/name&gt;
&lt;styleUrl&gt;#v2triangle&lt;/styleUrl&gt;
&lt;Polygon&gt;
&lt;tessellate&gt;1&lt;/tessellate&gt;
&lt;outerBoundaryIs&gt; &lt;LinearRing&gt; &lt;coordinates&gt;
159.094842552111,30,0 180,0,0 -159.094842552111,30,0 159.094842552111,30,0 
&lt;/coordinates&gt; &lt;/LinearRing&gt; &lt;/outerBoundaryIs&gt; &lt;/Polygon&gt; &lt;/Placemark&gt;
&lt;Placemark&gt;
&lt;name&gt;DG_GJ_DJ&lt;/name&gt;
&lt;styleUrl&gt;#v2triangle&lt;/styleUrl&gt;
&lt;Polygon&gt;
&lt;tessellate&gt;1&lt;/tessellate&gt;
&lt;outerBoundaryIs&gt; &lt;LinearRing&gt; &lt;coordinates&gt;
159.094842552111,30,0 121.717474411461,18,0 121.717474411461,54,0 159.094842552111,30,0 
&lt;/coordinates&gt; &lt;/LinearRing&gt; &lt;/outerBoundaryIs&gt; &lt;/Polygon&gt; &lt;/Placemark&gt;
&lt;Placemark&gt;
&lt;name&gt;GI_IJ_GJ&lt;/name&gt;
&lt;styleUrl&gt;#v2triangle&lt;/styleUrl&gt;
&lt;Polygon&gt;
&lt;tessellate&gt;1&lt;/tessellate&gt;
&lt;outerBoundaryIs&gt; &lt;LinearRing&gt; &lt;coordinates&gt;
121.717474411461,-18,0 90,0,0 121.717474411461,18,0 121.717474411461,-18,0 
&lt;/coordinates&gt; &lt;/LinearRing&gt; &lt;/outerBoundaryIs&gt; &lt;/Polygon&gt; &lt;/Placemark&gt;
&lt;Placemark&gt;
&lt;name&gt;EI_IJ_EJ&lt;/name&gt;
&lt;styleUrl&gt;#v2triangle&lt;/styleUrl&gt;
&lt;Polygon&gt;
&lt;tessellate&gt;1&lt;/tessellate&gt;
&lt;outerBoundaryIs&gt; &lt;LinearRing&gt; &lt;coordinates&gt;
58.282525588539,-18,0 90,0,0 58.282525588539,18,0 58.282525588539,-18,0 
&lt;/coordinates&gt; &lt;/LinearRing&gt; &lt;/outerBoundaryIs&gt; &lt;/Polygon&gt; &lt;/Placemark&gt;
&lt;Placemark&gt;
&lt;name&gt;CE_EJ_CJ&lt;/name&gt;
&lt;styleUrl&gt;#v2triangle&lt;/styleUrl&gt;
&lt;Polygon&gt;
&lt;tessellate&gt;1&lt;/tessellate&gt;
&lt;outerBoundaryIs&gt; &lt;LinearRing&gt; &lt;coordinates&gt;
20.9051574478893,30,0 58.282525588539,18,0 58.282525588539,54,0 20.9051574478893,30,0 
&lt;/coordinates&gt; &lt;/LinearRing&gt; &lt;/outerBoundaryIs&gt; &lt;/Polygon&gt; &lt;/Placemark&gt;
&lt;Placemark&gt;
&lt;name&gt;CE_EF_CF&lt;/name&gt;
&lt;styleUrl&gt;#v2triangle&lt;/styleUrl&gt;
&lt;Polygon&gt;
&lt;tessellate&gt;1&lt;/tessellate&gt;
&lt;outerBoundaryIs&gt; &lt;LinearRing&gt; &lt;coordinates&gt;
20.9051574478893,30,0 0,0,0 -20.9051574478893,30,0 20.9051574478893,30,0 
&lt;/coordinates&gt; &lt;/LinearRing&gt; &lt;/outerBoundaryIs&gt; &lt;/Polygon&gt; &lt;/Placemark&gt;
&lt;Placemark&gt;
&lt;name&gt;CF_FL_CL&lt;/name&gt;
&lt;styleUrl&gt;#v2triangle&lt;/styleUrl&gt;
&lt;Polygon&gt;
&lt;tessellate&gt;1&lt;/tessellate&gt;
&lt;outerBoundaryIs&gt; &lt;LinearRing&gt; &lt;coordinates&gt;
-20.9051574478893,30,0 -58.282525588539,18,0 -58.282525588539,54,0 -20.9051574478893,30,0 
&lt;/coordinates&gt; &lt;/LinearRing&gt; &lt;/outerBoundaryIs&gt; &lt;/Polygon&gt; &lt;/Placemark&gt;
&lt;Placemark&gt;
&lt;name&gt;CD_DL_CL&lt;/name&gt;
&lt;styleUrl&gt;#v2triangle&lt;/styleUrl&gt;
&lt;Polygon&gt;
&lt;tessellate&gt;1&lt;/tessellate&gt;
&lt;outerBoundaryIs&gt; &lt;LinearRing&gt; &lt;coordinates&gt;
0,90,0 -121.717474411461,54,0 -58.282525588539,54,0 0,90,0 
&lt;/coordinates&gt; &lt;/LinearRing&gt; &lt;/outerBoundaryIs&gt; &lt;/Polygon&gt; &lt;/Placemark&gt;
&lt;Placemark&gt;
&lt;name&gt;CD_DJ_CJ&lt;/name&gt;
&lt;styleUrl&gt;#v2triangle&lt;/styleUrl&gt;
&lt;Polygon&gt;
&lt;tessellate&gt;1&lt;/tessellate&gt;
&lt;outerBoundaryIs&gt; &lt;LinearRing&gt; &lt;coordinates&gt;
0,90,0 121.717474411461,54,0 58.282525588539,54,0 0,90,0 
&lt;/coordinates&gt; &lt;/LinearRing&gt; &lt;/outerBoundaryIs&gt; &lt;/Polygon&gt; &lt;/Placemark&gt;
&lt;Placemark&gt;
&lt;name&gt;BG_GI_BI&lt;/name&gt;
&lt;styleUrl&gt;#v2triangle&lt;/styleUrl&gt;
&lt;Polygon&gt;
&lt;tessellate&gt;1&lt;/tessellate&gt;
&lt;outerBoundaryIs&gt; &lt;LinearRing&gt; &lt;coordinates&gt;
159.094842552111,-30,0 121.717474411461,-18,0 121.717474411461,-54,0 159.094842552111,-30,0 
&lt;/coordinates&gt; &lt;/LinearRing&gt; &lt;/outerBoundaryIs&gt; &lt;/Polygon&gt; &lt;/Placemark&gt;
&lt;Placemark&gt;
&lt;name&gt;BG_GH_BH&lt;/name&gt;
&lt;styleUrl&gt;#v2triangle&lt;/styleUrl&gt;
&lt;Polygon&gt;
&lt;tessellate&gt;1&lt;/tessellate&gt;
&lt;outerBoundaryIs&gt; &lt;LinearRing&gt; &lt;coordinates&gt;
159.094842552111,-30,0 180,0,0 -159.094842552111,-30,0 159.094842552111,-30,0 
&lt;/coordinates&gt; &lt;/LinearRing&gt; &lt;/outerBoundaryIs&gt; &lt;/Polygon&gt; &lt;/Placemark&gt;
&lt;Placemark&gt;
&lt;name&gt;BH_HK_BK&lt;/name&gt;
&lt;styleUrl&gt;#v2triangle&lt;/styleUrl&gt;
&lt;Polygon&gt;
&lt;tessellate&gt;1&lt;/tessellate&gt;
&lt;outerBoundaryIs&gt; &lt;LinearRing&gt; &lt;coordinates&gt;
-159.094842552111,-30,0 -121.717474411461,-18,0 -121.717474411461,-54,0 -159.094842552111,-30,0 
&lt;/coordinates&gt; &lt;/LinearRing&gt; &lt;/outerBoundaryIs&gt; &lt;/Polygon&gt; &lt;/Placemark&gt;</v>
      </c>
    </row>
    <row r="260" spans="3:10" x14ac:dyDescent="0.2">
      <c r="D260" t="s">
        <v>205</v>
      </c>
    </row>
    <row r="261" spans="3:10" x14ac:dyDescent="0.2">
      <c r="D261" s="1" t="s">
        <v>4</v>
      </c>
      <c r="E261" s="1" t="s">
        <v>5</v>
      </c>
      <c r="F261" s="1" t="s">
        <v>14</v>
      </c>
      <c r="G261" t="str">
        <f>"["&amp;VLOOKUP(D261,$AL$2:$AN$46,2,FALSE)&amp;", "&amp;VLOOKUP(D261,$AL$2:$AN$46,3,FALSE)&amp;"]"</f>
        <v>[0, -58.282525588539]</v>
      </c>
      <c r="H261" t="str">
        <f t="shared" ref="H261" si="103">"["&amp;VLOOKUP(E261,$AL$2:$AN$46,2,FALSE)&amp;", "&amp;VLOOKUP(E261,$AL$2:$AN$46,3,FALSE)&amp;"]"</f>
        <v>[180, -58.282525588539]</v>
      </c>
      <c r="I261" t="str">
        <f t="shared" ref="I261" si="104">"["&amp;VLOOKUP(F261,$AL$2:$AN$46,2,FALSE)&amp;", "&amp;VLOOKUP(F261,$AL$2:$AN$46,3,FALSE)&amp;"]"</f>
        <v>[-90, -31.717474411461]</v>
      </c>
      <c r="J261" t="str">
        <f>"ee.Feature(ee.Geometry.Polygon([["&amp;G261&amp;", "&amp;H261&amp;", "&amp;I261&amp;"]]), {name: '"&amp;C261&amp;"'})"</f>
        <v>ee.Feature(ee.Geometry.Polygon([[[0, -58.282525588539], [180, -58.282525588539], [-90, -31.717474411461]]]), {name: ''})</v>
      </c>
    </row>
    <row r="262" spans="3:10" x14ac:dyDescent="0.2">
      <c r="D262" s="1" t="s">
        <v>4</v>
      </c>
      <c r="E262" s="1" t="s">
        <v>5</v>
      </c>
      <c r="F262" s="1" t="s">
        <v>12</v>
      </c>
      <c r="G262" t="str">
        <f t="shared" ref="G262:G280" si="105">"["&amp;VLOOKUP(D262,$AL$2:$AN$46,2,FALSE)&amp;", "&amp;VLOOKUP(D262,$AL$2:$AN$46,3,FALSE)&amp;"]"</f>
        <v>[0, -58.282525588539]</v>
      </c>
      <c r="H262" t="str">
        <f t="shared" ref="H262:H280" si="106">"["&amp;VLOOKUP(E262,$AL$2:$AN$46,2,FALSE)&amp;", "&amp;VLOOKUP(E262,$AL$2:$AN$46,3,FALSE)&amp;"]"</f>
        <v>[180, -58.282525588539]</v>
      </c>
      <c r="I262" t="str">
        <f t="shared" ref="I262:I280" si="107">"["&amp;VLOOKUP(F262,$AL$2:$AN$46,2,FALSE)&amp;", "&amp;VLOOKUP(F262,$AL$2:$AN$46,3,FALSE)&amp;"]"</f>
        <v>[90, -31.717474411461]</v>
      </c>
      <c r="J262" t="str">
        <f t="shared" ref="J262:J280" si="108">"ee.Feature(ee.Geometry.Polygon([["&amp;G262&amp;", "&amp;H262&amp;", "&amp;I262&amp;"]]), {name: '"&amp;C262&amp;"'})"</f>
        <v>ee.Feature(ee.Geometry.Polygon([[[0, -58.282525588539], [180, -58.282525588539], [90, -31.717474411461]]]), {name: ''})</v>
      </c>
    </row>
    <row r="263" spans="3:10" x14ac:dyDescent="0.2">
      <c r="D263" s="1" t="s">
        <v>4</v>
      </c>
      <c r="E263" s="1" t="s">
        <v>8</v>
      </c>
      <c r="F263" s="1" t="s">
        <v>12</v>
      </c>
      <c r="G263" t="str">
        <f t="shared" si="105"/>
        <v>[0, -58.282525588539]</v>
      </c>
      <c r="H263" t="str">
        <f t="shared" si="106"/>
        <v>[31.717474411461, 0]</v>
      </c>
      <c r="I263" t="str">
        <f t="shared" si="107"/>
        <v>[90, -31.717474411461]</v>
      </c>
      <c r="J263" t="str">
        <f t="shared" si="108"/>
        <v>ee.Feature(ee.Geometry.Polygon([[[0, -58.282525588539], [31.717474411461, 0], [90, -31.717474411461]]]), {name: ''})</v>
      </c>
    </row>
    <row r="264" spans="3:10" x14ac:dyDescent="0.2">
      <c r="D264" s="1" t="s">
        <v>4</v>
      </c>
      <c r="E264" s="1" t="s">
        <v>8</v>
      </c>
      <c r="F264" s="1" t="s">
        <v>9</v>
      </c>
      <c r="G264" t="str">
        <f t="shared" si="105"/>
        <v>[0, -58.282525588539]</v>
      </c>
      <c r="H264" t="str">
        <f t="shared" si="106"/>
        <v>[31.717474411461, 0]</v>
      </c>
      <c r="I264" t="str">
        <f t="shared" si="107"/>
        <v>[-31.717474411461, 0]</v>
      </c>
      <c r="J264" t="str">
        <f t="shared" si="108"/>
        <v>ee.Feature(ee.Geometry.Polygon([[[0, -58.282525588539], [31.717474411461, 0], [-31.717474411461, 0]]]), {name: ''})</v>
      </c>
    </row>
    <row r="265" spans="3:10" x14ac:dyDescent="0.2">
      <c r="D265" s="1" t="s">
        <v>4</v>
      </c>
      <c r="E265" s="1" t="s">
        <v>9</v>
      </c>
      <c r="F265" s="1" t="s">
        <v>14</v>
      </c>
      <c r="G265" t="str">
        <f t="shared" si="105"/>
        <v>[0, -58.282525588539]</v>
      </c>
      <c r="H265" t="str">
        <f t="shared" si="106"/>
        <v>[-31.717474411461, 0]</v>
      </c>
      <c r="I265" t="str">
        <f t="shared" si="107"/>
        <v>[-90, -31.717474411461]</v>
      </c>
      <c r="J265" t="str">
        <f t="shared" si="108"/>
        <v>ee.Feature(ee.Geometry.Polygon([[[0, -58.282525588539], [-31.717474411461, 0], [-90, -31.717474411461]]]), {name: ''})</v>
      </c>
    </row>
    <row r="266" spans="3:10" x14ac:dyDescent="0.2">
      <c r="D266" s="1" t="s">
        <v>9</v>
      </c>
      <c r="E266" s="1" t="s">
        <v>14</v>
      </c>
      <c r="F266" s="1" t="s">
        <v>15</v>
      </c>
      <c r="G266" t="str">
        <f t="shared" si="105"/>
        <v>[-31.717474411461, 0]</v>
      </c>
      <c r="H266" t="str">
        <f t="shared" si="106"/>
        <v>[-90, -31.717474411461]</v>
      </c>
      <c r="I266" t="str">
        <f t="shared" si="107"/>
        <v>[-90, 31.717474411461]</v>
      </c>
      <c r="J266" t="str">
        <f t="shared" si="108"/>
        <v>ee.Feature(ee.Geometry.Polygon([[[-31.717474411461, 0], [-90, -31.717474411461], [-90, 31.717474411461]]]), {name: ''})</v>
      </c>
    </row>
    <row r="267" spans="3:10" x14ac:dyDescent="0.2">
      <c r="D267" s="1" t="s">
        <v>11</v>
      </c>
      <c r="E267" s="1" t="s">
        <v>14</v>
      </c>
      <c r="F267" s="1" t="s">
        <v>15</v>
      </c>
      <c r="G267" t="str">
        <f t="shared" si="105"/>
        <v>[-148.282525588539, 0]</v>
      </c>
      <c r="H267" t="str">
        <f t="shared" si="106"/>
        <v>[-90, -31.717474411461]</v>
      </c>
      <c r="I267" t="str">
        <f t="shared" si="107"/>
        <v>[-90, 31.717474411461]</v>
      </c>
      <c r="J267" t="str">
        <f t="shared" si="108"/>
        <v>ee.Feature(ee.Geometry.Polygon([[[-148.282525588539, 0], [-90, -31.717474411461], [-90, 31.717474411461]]]), {name: ''})</v>
      </c>
    </row>
    <row r="268" spans="3:10" x14ac:dyDescent="0.2">
      <c r="D268" s="1" t="s">
        <v>7</v>
      </c>
      <c r="E268" s="1" t="s">
        <v>11</v>
      </c>
      <c r="F268" s="1" t="s">
        <v>15</v>
      </c>
      <c r="G268" t="str">
        <f t="shared" si="105"/>
        <v>[180, 58.282525588539]</v>
      </c>
      <c r="H268" t="str">
        <f t="shared" si="106"/>
        <v>[-148.282525588539, 0]</v>
      </c>
      <c r="I268" t="str">
        <f t="shared" si="107"/>
        <v>[-90, 31.717474411461]</v>
      </c>
      <c r="J268" t="str">
        <f t="shared" si="108"/>
        <v>ee.Feature(ee.Geometry.Polygon([[[180, 58.282525588539], [-148.282525588539, 0], [-90, 31.717474411461]]]), {name: ''})</v>
      </c>
    </row>
    <row r="269" spans="3:10" x14ac:dyDescent="0.2">
      <c r="D269" s="1" t="s">
        <v>7</v>
      </c>
      <c r="E269" s="1" t="s">
        <v>10</v>
      </c>
      <c r="F269" s="1" t="s">
        <v>11</v>
      </c>
      <c r="G269" t="str">
        <f t="shared" si="105"/>
        <v>[180, 58.282525588539]</v>
      </c>
      <c r="H269" t="str">
        <f t="shared" si="106"/>
        <v>[148.282525588539, 0]</v>
      </c>
      <c r="I269" t="str">
        <f t="shared" si="107"/>
        <v>[-148.282525588539, 0]</v>
      </c>
      <c r="J269" t="str">
        <f t="shared" si="108"/>
        <v>ee.Feature(ee.Geometry.Polygon([[[180, 58.282525588539], [148.282525588539, 0], [-148.282525588539, 0]]]), {name: ''})</v>
      </c>
    </row>
    <row r="270" spans="3:10" x14ac:dyDescent="0.2">
      <c r="D270" s="1" t="s">
        <v>7</v>
      </c>
      <c r="E270" s="1" t="s">
        <v>10</v>
      </c>
      <c r="F270" s="1" t="s">
        <v>13</v>
      </c>
      <c r="G270" t="str">
        <f t="shared" si="105"/>
        <v>[180, 58.282525588539]</v>
      </c>
      <c r="H270" t="str">
        <f t="shared" si="106"/>
        <v>[148.282525588539, 0]</v>
      </c>
      <c r="I270" t="str">
        <f t="shared" si="107"/>
        <v>[90, 31.717474411461]</v>
      </c>
      <c r="J270" t="str">
        <f t="shared" si="108"/>
        <v>ee.Feature(ee.Geometry.Polygon([[[180, 58.282525588539], [148.282525588539, 0], [90, 31.717474411461]]]), {name: ''})</v>
      </c>
    </row>
    <row r="271" spans="3:10" x14ac:dyDescent="0.2">
      <c r="D271" s="1" t="s">
        <v>10</v>
      </c>
      <c r="E271" s="1" t="s">
        <v>12</v>
      </c>
      <c r="F271" s="1" t="s">
        <v>13</v>
      </c>
      <c r="G271" t="str">
        <f t="shared" si="105"/>
        <v>[148.282525588539, 0]</v>
      </c>
      <c r="H271" t="str">
        <f t="shared" si="106"/>
        <v>[90, -31.717474411461]</v>
      </c>
      <c r="I271" t="str">
        <f t="shared" si="107"/>
        <v>[90, 31.717474411461]</v>
      </c>
      <c r="J271" t="str">
        <f t="shared" si="108"/>
        <v>ee.Feature(ee.Geometry.Polygon([[[148.282525588539, 0], [90, -31.717474411461], [90, 31.717474411461]]]), {name: ''})</v>
      </c>
    </row>
    <row r="272" spans="3:10" x14ac:dyDescent="0.2">
      <c r="D272" s="1" t="s">
        <v>8</v>
      </c>
      <c r="E272" s="1" t="s">
        <v>12</v>
      </c>
      <c r="F272" s="1" t="s">
        <v>13</v>
      </c>
      <c r="G272" t="str">
        <f t="shared" si="105"/>
        <v>[31.717474411461, 0]</v>
      </c>
      <c r="H272" t="str">
        <f t="shared" si="106"/>
        <v>[90, -31.717474411461]</v>
      </c>
      <c r="I272" t="str">
        <f t="shared" si="107"/>
        <v>[90, 31.717474411461]</v>
      </c>
      <c r="J272" t="str">
        <f t="shared" si="108"/>
        <v>ee.Feature(ee.Geometry.Polygon([[[31.717474411461, 0], [90, -31.717474411461], [90, 31.717474411461]]]), {name: ''})</v>
      </c>
    </row>
    <row r="273" spans="3:10" x14ac:dyDescent="0.2">
      <c r="D273" s="1" t="s">
        <v>6</v>
      </c>
      <c r="E273" s="1" t="s">
        <v>8</v>
      </c>
      <c r="F273" s="1" t="s">
        <v>13</v>
      </c>
      <c r="G273" t="str">
        <f t="shared" si="105"/>
        <v>[0, 58.282525588539]</v>
      </c>
      <c r="H273" t="str">
        <f t="shared" si="106"/>
        <v>[31.717474411461, 0]</v>
      </c>
      <c r="I273" t="str">
        <f t="shared" si="107"/>
        <v>[90, 31.717474411461]</v>
      </c>
      <c r="J273" t="str">
        <f t="shared" si="108"/>
        <v>ee.Feature(ee.Geometry.Polygon([[[0, 58.282525588539], [31.717474411461, 0], [90, 31.717474411461]]]), {name: ''})</v>
      </c>
    </row>
    <row r="274" spans="3:10" x14ac:dyDescent="0.2">
      <c r="D274" s="1" t="s">
        <v>6</v>
      </c>
      <c r="E274" s="1" t="s">
        <v>8</v>
      </c>
      <c r="F274" s="1" t="s">
        <v>9</v>
      </c>
      <c r="G274" t="str">
        <f t="shared" si="105"/>
        <v>[0, 58.282525588539]</v>
      </c>
      <c r="H274" t="str">
        <f t="shared" si="106"/>
        <v>[31.717474411461, 0]</v>
      </c>
      <c r="I274" t="str">
        <f t="shared" si="107"/>
        <v>[-31.717474411461, 0]</v>
      </c>
      <c r="J274" t="str">
        <f t="shared" si="108"/>
        <v>ee.Feature(ee.Geometry.Polygon([[[0, 58.282525588539], [31.717474411461, 0], [-31.717474411461, 0]]]), {name: ''})</v>
      </c>
    </row>
    <row r="275" spans="3:10" x14ac:dyDescent="0.2">
      <c r="D275" s="1" t="s">
        <v>6</v>
      </c>
      <c r="E275" s="1" t="s">
        <v>9</v>
      </c>
      <c r="F275" s="1" t="s">
        <v>15</v>
      </c>
      <c r="G275" t="str">
        <f t="shared" si="105"/>
        <v>[0, 58.282525588539]</v>
      </c>
      <c r="H275" t="str">
        <f t="shared" si="106"/>
        <v>[-31.717474411461, 0]</v>
      </c>
      <c r="I275" t="str">
        <f t="shared" si="107"/>
        <v>[-90, 31.717474411461]</v>
      </c>
      <c r="J275" t="str">
        <f t="shared" si="108"/>
        <v>ee.Feature(ee.Geometry.Polygon([[[0, 58.282525588539], [-31.717474411461, 0], [-90, 31.717474411461]]]), {name: ''})</v>
      </c>
    </row>
    <row r="276" spans="3:10" x14ac:dyDescent="0.2">
      <c r="D276" s="1" t="s">
        <v>6</v>
      </c>
      <c r="E276" s="1" t="s">
        <v>7</v>
      </c>
      <c r="F276" s="1" t="s">
        <v>15</v>
      </c>
      <c r="G276" t="str">
        <f t="shared" si="105"/>
        <v>[0, 58.282525588539]</v>
      </c>
      <c r="H276" t="str">
        <f t="shared" si="106"/>
        <v>[180, 58.282525588539]</v>
      </c>
      <c r="I276" t="str">
        <f t="shared" si="107"/>
        <v>[-90, 31.717474411461]</v>
      </c>
      <c r="J276" t="str">
        <f t="shared" si="108"/>
        <v>ee.Feature(ee.Geometry.Polygon([[[0, 58.282525588539], [180, 58.282525588539], [-90, 31.717474411461]]]), {name: ''})</v>
      </c>
    </row>
    <row r="277" spans="3:10" x14ac:dyDescent="0.2">
      <c r="D277" s="1" t="s">
        <v>6</v>
      </c>
      <c r="E277" s="1" t="s">
        <v>7</v>
      </c>
      <c r="F277" s="1" t="s">
        <v>13</v>
      </c>
      <c r="G277" t="str">
        <f t="shared" si="105"/>
        <v>[0, 58.282525588539]</v>
      </c>
      <c r="H277" t="str">
        <f t="shared" si="106"/>
        <v>[180, 58.282525588539]</v>
      </c>
      <c r="I277" t="str">
        <f t="shared" si="107"/>
        <v>[90, 31.717474411461]</v>
      </c>
      <c r="J277" t="str">
        <f t="shared" si="108"/>
        <v>ee.Feature(ee.Geometry.Polygon([[[0, 58.282525588539], [180, 58.282525588539], [90, 31.717474411461]]]), {name: ''})</v>
      </c>
    </row>
    <row r="278" spans="3:10" x14ac:dyDescent="0.2">
      <c r="D278" s="1" t="s">
        <v>5</v>
      </c>
      <c r="E278" s="1" t="s">
        <v>10</v>
      </c>
      <c r="F278" s="1" t="s">
        <v>12</v>
      </c>
      <c r="G278" t="str">
        <f t="shared" si="105"/>
        <v>[180, -58.282525588539]</v>
      </c>
      <c r="H278" t="str">
        <f t="shared" si="106"/>
        <v>[148.282525588539, 0]</v>
      </c>
      <c r="I278" t="str">
        <f t="shared" si="107"/>
        <v>[90, -31.717474411461]</v>
      </c>
      <c r="J278" t="str">
        <f t="shared" si="108"/>
        <v>ee.Feature(ee.Geometry.Polygon([[[180, -58.282525588539], [148.282525588539, 0], [90, -31.717474411461]]]), {name: ''})</v>
      </c>
    </row>
    <row r="279" spans="3:10" x14ac:dyDescent="0.2">
      <c r="D279" s="1" t="s">
        <v>5</v>
      </c>
      <c r="E279" s="1" t="s">
        <v>10</v>
      </c>
      <c r="F279" s="1" t="s">
        <v>11</v>
      </c>
      <c r="G279" t="str">
        <f t="shared" si="105"/>
        <v>[180, -58.282525588539]</v>
      </c>
      <c r="H279" t="str">
        <f t="shared" si="106"/>
        <v>[148.282525588539, 0]</v>
      </c>
      <c r="I279" t="str">
        <f t="shared" si="107"/>
        <v>[-148.282525588539, 0]</v>
      </c>
      <c r="J279" t="str">
        <f t="shared" si="108"/>
        <v>ee.Feature(ee.Geometry.Polygon([[[180, -58.282525588539], [148.282525588539, 0], [-148.282525588539, 0]]]), {name: ''})</v>
      </c>
    </row>
    <row r="280" spans="3:10" x14ac:dyDescent="0.2">
      <c r="D280" s="1" t="s">
        <v>5</v>
      </c>
      <c r="E280" s="1" t="s">
        <v>11</v>
      </c>
      <c r="F280" s="1" t="s">
        <v>14</v>
      </c>
      <c r="G280" t="str">
        <f t="shared" si="105"/>
        <v>[180, -58.282525588539]</v>
      </c>
      <c r="H280" t="str">
        <f t="shared" si="106"/>
        <v>[-148.282525588539, 0]</v>
      </c>
      <c r="I280" t="str">
        <f t="shared" si="107"/>
        <v>[-90, -31.717474411461]</v>
      </c>
      <c r="J280" t="str">
        <f t="shared" si="108"/>
        <v>ee.Feature(ee.Geometry.Polygon([[[180, -58.282525588539], [-148.282525588539, 0], [-90, -31.717474411461]]]), {name: ''})</v>
      </c>
    </row>
    <row r="281" spans="3:10" x14ac:dyDescent="0.2">
      <c r="D281" s="1"/>
      <c r="E281" s="1"/>
      <c r="F281" s="1"/>
    </row>
    <row r="284" spans="3:10" x14ac:dyDescent="0.2">
      <c r="C284" t="str">
        <f>"ee.FeatureCollection(["&amp;_xlfn.TEXTJOIN(", ",TRUE,J261:J280)&amp;"])"</f>
        <v>ee.FeatureCollection([ee.Feature(ee.Geometry.Polygon([[[0, -58.282525588539], [180, -58.282525588539], [-90, -31.717474411461]]]), {name: ''}), ee.Feature(ee.Geometry.Polygon([[[0, -58.282525588539], [180, -58.282525588539], [90, -31.717474411461]]]), {name: ''}), ee.Feature(ee.Geometry.Polygon([[[0, -58.282525588539], [31.717474411461, 0], [90, -31.717474411461]]]), {name: ''}), ee.Feature(ee.Geometry.Polygon([[[0, -58.282525588539], [31.717474411461, 0], [-31.717474411461, 0]]]), {name: ''}), ee.Feature(ee.Geometry.Polygon([[[0, -58.282525588539], [-31.717474411461, 0], [-90, -31.717474411461]]]), {name: ''}), ee.Feature(ee.Geometry.Polygon([[[-31.717474411461, 0], [-90, -31.717474411461], [-90, 31.717474411461]]]), {name: ''}), ee.Feature(ee.Geometry.Polygon([[[-148.282525588539, 0], [-90, -31.717474411461], [-90, 31.717474411461]]]), {name: ''}), ee.Feature(ee.Geometry.Polygon([[[180, 58.282525588539], [-148.282525588539, 0], [-90, 31.717474411461]]]), {name: ''}), ee.Feature(ee.Geometry.Polygon([[[180, 58.282525588539], [148.282525588539, 0], [-148.282525588539, 0]]]), {name: ''}), ee.Feature(ee.Geometry.Polygon([[[180, 58.282525588539], [148.282525588539, 0], [90, 31.717474411461]]]), {name: ''}), ee.Feature(ee.Geometry.Polygon([[[148.282525588539, 0], [90, -31.717474411461], [90, 31.717474411461]]]), {name: ''}), ee.Feature(ee.Geometry.Polygon([[[31.717474411461, 0], [90, -31.717474411461], [90, 31.717474411461]]]), {name: ''}), ee.Feature(ee.Geometry.Polygon([[[0, 58.282525588539], [31.717474411461, 0], [90, 31.717474411461]]]), {name: ''}), ee.Feature(ee.Geometry.Polygon([[[0, 58.282525588539], [31.717474411461, 0], [-31.717474411461, 0]]]), {name: ''}), ee.Feature(ee.Geometry.Polygon([[[0, 58.282525588539], [-31.717474411461, 0], [-90, 31.717474411461]]]), {name: ''}), ee.Feature(ee.Geometry.Polygon([[[0, 58.282525588539], [180, 58.282525588539], [-90, 31.717474411461]]]), {name: ''}), ee.Feature(ee.Geometry.Polygon([[[0, 58.282525588539], [180, 58.282525588539], [90, 31.717474411461]]]), {name: ''}), ee.Feature(ee.Geometry.Polygon([[[180, -58.282525588539], [148.282525588539, 0], [90, -31.717474411461]]]), {name: ''}), ee.Feature(ee.Geometry.Polygon([[[180, -58.282525588539], [148.282525588539, 0], [-148.282525588539, 0]]]), {name: ''}), ee.Feature(ee.Geometry.Polygon([[[180, -58.282525588539], [-148.282525588539, 0], [-90, -31.717474411461]]]), {name: ''})])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AF6E-BF48-EA48-811F-7328D7F48009}">
  <dimension ref="A3:H129"/>
  <sheetViews>
    <sheetView workbookViewId="0">
      <selection activeCell="E50" sqref="E50:G129"/>
    </sheetView>
  </sheetViews>
  <sheetFormatPr baseColWidth="10" defaultRowHeight="16" x14ac:dyDescent="0.2"/>
  <sheetData>
    <row r="3" spans="1:3" x14ac:dyDescent="0.2">
      <c r="A3" t="s">
        <v>0</v>
      </c>
    </row>
    <row r="4" spans="1:3" x14ac:dyDescent="0.2">
      <c r="A4" t="s">
        <v>4</v>
      </c>
      <c r="B4">
        <v>0</v>
      </c>
      <c r="C4">
        <v>58.282525588539009</v>
      </c>
    </row>
    <row r="5" spans="1:3" x14ac:dyDescent="0.2">
      <c r="A5" t="s">
        <v>5</v>
      </c>
      <c r="B5">
        <v>180</v>
      </c>
      <c r="C5">
        <v>58.282525588539009</v>
      </c>
    </row>
    <row r="6" spans="1:3" x14ac:dyDescent="0.2">
      <c r="A6" t="s">
        <v>6</v>
      </c>
      <c r="B6">
        <v>0</v>
      </c>
      <c r="C6">
        <v>-58.282525588538988</v>
      </c>
    </row>
    <row r="7" spans="1:3" x14ac:dyDescent="0.2">
      <c r="A7" t="s">
        <v>7</v>
      </c>
      <c r="B7">
        <v>180</v>
      </c>
      <c r="C7">
        <v>-58.282525588538988</v>
      </c>
    </row>
    <row r="8" spans="1:3" x14ac:dyDescent="0.2">
      <c r="A8" t="s">
        <v>8</v>
      </c>
      <c r="B8">
        <v>31.717474411461005</v>
      </c>
      <c r="C8">
        <v>0</v>
      </c>
    </row>
    <row r="9" spans="1:3" x14ac:dyDescent="0.2">
      <c r="A9" t="s">
        <v>9</v>
      </c>
      <c r="B9">
        <v>-31.717474411461005</v>
      </c>
      <c r="C9">
        <v>0</v>
      </c>
    </row>
    <row r="10" spans="1:3" x14ac:dyDescent="0.2">
      <c r="A10" t="s">
        <v>10</v>
      </c>
      <c r="B10">
        <v>148.28252558853899</v>
      </c>
      <c r="C10">
        <v>0</v>
      </c>
    </row>
    <row r="11" spans="1:3" x14ac:dyDescent="0.2">
      <c r="A11" t="s">
        <v>11</v>
      </c>
      <c r="B11">
        <v>-148.28252558853899</v>
      </c>
      <c r="C11">
        <v>0</v>
      </c>
    </row>
    <row r="12" spans="1:3" x14ac:dyDescent="0.2">
      <c r="A12" t="s">
        <v>12</v>
      </c>
      <c r="B12">
        <v>90</v>
      </c>
      <c r="C12">
        <v>31.717474411461005</v>
      </c>
    </row>
    <row r="13" spans="1:3" x14ac:dyDescent="0.2">
      <c r="A13" t="s">
        <v>13</v>
      </c>
      <c r="B13">
        <v>90</v>
      </c>
      <c r="C13">
        <v>-31.717474411461012</v>
      </c>
    </row>
    <row r="14" spans="1:3" x14ac:dyDescent="0.2">
      <c r="A14" t="s">
        <v>14</v>
      </c>
      <c r="B14">
        <v>-90</v>
      </c>
      <c r="C14">
        <v>31.717474411461005</v>
      </c>
    </row>
    <row r="15" spans="1:3" x14ac:dyDescent="0.2">
      <c r="A15" t="s">
        <v>15</v>
      </c>
      <c r="B15">
        <v>-90</v>
      </c>
      <c r="C15">
        <v>-31.717474411461012</v>
      </c>
    </row>
    <row r="16" spans="1:3" x14ac:dyDescent="0.2">
      <c r="A16" t="s">
        <v>169</v>
      </c>
      <c r="B16">
        <v>0</v>
      </c>
      <c r="C16">
        <v>90</v>
      </c>
    </row>
    <row r="17" spans="1:3" x14ac:dyDescent="0.2">
      <c r="A17" t="s">
        <v>170</v>
      </c>
      <c r="B17">
        <v>69.094842552110705</v>
      </c>
      <c r="C17">
        <v>30</v>
      </c>
    </row>
    <row r="18" spans="1:3" x14ac:dyDescent="0.2">
      <c r="A18" t="s">
        <v>171</v>
      </c>
      <c r="B18">
        <v>110.90515744788929</v>
      </c>
      <c r="C18">
        <v>30</v>
      </c>
    </row>
    <row r="19" spans="1:3" x14ac:dyDescent="0.2">
      <c r="A19" t="s">
        <v>172</v>
      </c>
      <c r="B19">
        <v>31.717474411461005</v>
      </c>
      <c r="C19">
        <v>54.000000000000007</v>
      </c>
    </row>
    <row r="20" spans="1:3" x14ac:dyDescent="0.2">
      <c r="A20" t="s">
        <v>173</v>
      </c>
      <c r="B20">
        <v>148.28252558853899</v>
      </c>
      <c r="C20">
        <v>54.000000000000007</v>
      </c>
    </row>
    <row r="21" spans="1:3" x14ac:dyDescent="0.2">
      <c r="A21" t="s">
        <v>174</v>
      </c>
      <c r="B21">
        <v>-69.094842552110705</v>
      </c>
      <c r="C21">
        <v>30</v>
      </c>
    </row>
    <row r="22" spans="1:3" x14ac:dyDescent="0.2">
      <c r="A22" t="s">
        <v>175</v>
      </c>
      <c r="B22">
        <v>-110.90515744788929</v>
      </c>
      <c r="C22">
        <v>30</v>
      </c>
    </row>
    <row r="23" spans="1:3" x14ac:dyDescent="0.2">
      <c r="A23" t="s">
        <v>176</v>
      </c>
      <c r="B23">
        <v>-31.717474411461005</v>
      </c>
      <c r="C23">
        <v>54.000000000000007</v>
      </c>
    </row>
    <row r="24" spans="1:3" x14ac:dyDescent="0.2">
      <c r="A24" t="s">
        <v>177</v>
      </c>
      <c r="B24">
        <v>-148.28252558853899</v>
      </c>
      <c r="C24">
        <v>54.000000000000007</v>
      </c>
    </row>
    <row r="25" spans="1:3" x14ac:dyDescent="0.2">
      <c r="A25" t="s">
        <v>178</v>
      </c>
      <c r="B25">
        <v>0</v>
      </c>
      <c r="C25">
        <v>-90</v>
      </c>
    </row>
    <row r="26" spans="1:3" x14ac:dyDescent="0.2">
      <c r="A26" t="s">
        <v>179</v>
      </c>
      <c r="B26">
        <v>69.094842552110705</v>
      </c>
      <c r="C26">
        <v>-30.000000000000014</v>
      </c>
    </row>
    <row r="27" spans="1:3" x14ac:dyDescent="0.2">
      <c r="A27" t="s">
        <v>180</v>
      </c>
      <c r="B27">
        <v>110.90515744788929</v>
      </c>
      <c r="C27">
        <v>-30.000000000000014</v>
      </c>
    </row>
    <row r="28" spans="1:3" x14ac:dyDescent="0.2">
      <c r="A28" t="s">
        <v>181</v>
      </c>
      <c r="B28">
        <v>31.717474411461005</v>
      </c>
      <c r="C28">
        <v>-54</v>
      </c>
    </row>
    <row r="29" spans="1:3" x14ac:dyDescent="0.2">
      <c r="A29" t="s">
        <v>182</v>
      </c>
      <c r="B29">
        <v>148.28252558853899</v>
      </c>
      <c r="C29">
        <v>-54</v>
      </c>
    </row>
    <row r="30" spans="1:3" x14ac:dyDescent="0.2">
      <c r="A30" t="s">
        <v>183</v>
      </c>
      <c r="B30">
        <v>-69.094842552110705</v>
      </c>
      <c r="C30">
        <v>-30.000000000000014</v>
      </c>
    </row>
    <row r="31" spans="1:3" x14ac:dyDescent="0.2">
      <c r="A31" t="s">
        <v>184</v>
      </c>
      <c r="B31">
        <v>-110.90515744788929</v>
      </c>
      <c r="C31">
        <v>-30.000000000000014</v>
      </c>
    </row>
    <row r="32" spans="1:3" x14ac:dyDescent="0.2">
      <c r="A32" t="s">
        <v>185</v>
      </c>
      <c r="B32">
        <v>-31.717474411461005</v>
      </c>
      <c r="C32">
        <v>-54</v>
      </c>
    </row>
    <row r="33" spans="1:3" x14ac:dyDescent="0.2">
      <c r="A33" t="s">
        <v>186</v>
      </c>
      <c r="B33">
        <v>-148.28252558853899</v>
      </c>
      <c r="C33">
        <v>-54</v>
      </c>
    </row>
    <row r="34" spans="1:3" x14ac:dyDescent="0.2">
      <c r="A34" t="s">
        <v>187</v>
      </c>
      <c r="B34">
        <v>90</v>
      </c>
      <c r="C34">
        <v>0</v>
      </c>
    </row>
    <row r="35" spans="1:3" x14ac:dyDescent="0.2">
      <c r="A35" t="s">
        <v>188</v>
      </c>
      <c r="B35">
        <v>31.717474411461012</v>
      </c>
      <c r="C35">
        <v>18</v>
      </c>
    </row>
    <row r="36" spans="1:3" x14ac:dyDescent="0.2">
      <c r="A36" t="s">
        <v>189</v>
      </c>
      <c r="B36">
        <v>31.717474411461012</v>
      </c>
      <c r="C36">
        <v>-18</v>
      </c>
    </row>
    <row r="37" spans="1:3" x14ac:dyDescent="0.2">
      <c r="A37" t="s">
        <v>190</v>
      </c>
      <c r="B37">
        <v>148.28252558853899</v>
      </c>
      <c r="C37">
        <v>18</v>
      </c>
    </row>
    <row r="38" spans="1:3" x14ac:dyDescent="0.2">
      <c r="A38" t="s">
        <v>191</v>
      </c>
      <c r="B38">
        <v>148.28252558853899</v>
      </c>
      <c r="C38">
        <v>-18</v>
      </c>
    </row>
    <row r="39" spans="1:3" x14ac:dyDescent="0.2">
      <c r="A39" t="s">
        <v>192</v>
      </c>
      <c r="B39">
        <v>-90</v>
      </c>
      <c r="C39">
        <v>0</v>
      </c>
    </row>
    <row r="40" spans="1:3" x14ac:dyDescent="0.2">
      <c r="A40" t="s">
        <v>193</v>
      </c>
      <c r="B40">
        <v>-31.717474411461012</v>
      </c>
      <c r="C40">
        <v>18</v>
      </c>
    </row>
    <row r="41" spans="1:3" x14ac:dyDescent="0.2">
      <c r="A41" t="s">
        <v>194</v>
      </c>
      <c r="B41">
        <v>-31.717474411461012</v>
      </c>
      <c r="C41">
        <v>-18</v>
      </c>
    </row>
    <row r="42" spans="1:3" x14ac:dyDescent="0.2">
      <c r="A42" t="s">
        <v>195</v>
      </c>
      <c r="B42">
        <v>-148.28252558853899</v>
      </c>
      <c r="C42">
        <v>18</v>
      </c>
    </row>
    <row r="43" spans="1:3" x14ac:dyDescent="0.2">
      <c r="A43" t="s">
        <v>196</v>
      </c>
      <c r="B43">
        <v>-148.28252558853899</v>
      </c>
      <c r="C43">
        <v>-18</v>
      </c>
    </row>
    <row r="44" spans="1:3" x14ac:dyDescent="0.2">
      <c r="A44" t="s">
        <v>197</v>
      </c>
      <c r="B44">
        <v>0</v>
      </c>
      <c r="C44">
        <v>0</v>
      </c>
    </row>
    <row r="45" spans="1:3" x14ac:dyDescent="0.2">
      <c r="A45" t="s">
        <v>198</v>
      </c>
      <c r="B45">
        <v>180</v>
      </c>
      <c r="C45">
        <v>0</v>
      </c>
    </row>
    <row r="47" spans="1:3" x14ac:dyDescent="0.2">
      <c r="A47" t="s">
        <v>81</v>
      </c>
    </row>
    <row r="48" spans="1:3" x14ac:dyDescent="0.2">
      <c r="A48" t="s">
        <v>82</v>
      </c>
    </row>
    <row r="49" spans="1:8" x14ac:dyDescent="0.2">
      <c r="A49" t="s">
        <v>83</v>
      </c>
      <c r="B49" t="s">
        <v>167</v>
      </c>
      <c r="C49" t="s">
        <v>166</v>
      </c>
      <c r="D49" t="s">
        <v>165</v>
      </c>
      <c r="E49" t="s">
        <v>167</v>
      </c>
      <c r="F49" t="s">
        <v>166</v>
      </c>
      <c r="G49" t="s">
        <v>165</v>
      </c>
      <c r="H49" t="s">
        <v>168</v>
      </c>
    </row>
    <row r="50" spans="1:8" x14ac:dyDescent="0.2">
      <c r="A50" t="s">
        <v>85</v>
      </c>
      <c r="B50" t="str">
        <f>MID(A50,1,SEARCH("_",A50)-1)</f>
        <v>A</v>
      </c>
      <c r="C50" t="s">
        <v>169</v>
      </c>
      <c r="D50" t="str">
        <f>MID(A50,SEARCH("_",A50,SEARCH("_",A50)+1)+SEARCH("_",A50)-1,2)</f>
        <v>AK</v>
      </c>
      <c r="E50" t="str">
        <f>"["&amp;VLOOKUP(B50,$A$4:$C$45,2,FALSE)&amp;", "&amp;VLOOKUP(B50,$A$4:$C$45,3,FALSE)&amp;"]"</f>
        <v>[0, 58.282525588539]</v>
      </c>
      <c r="F50" t="str">
        <f t="shared" ref="F50:G57" si="0">"["&amp;VLOOKUP(C50,$A$4:$C$45,2,FALSE)&amp;", "&amp;VLOOKUP(C50,$A$4:$C$45,3,FALSE)&amp;"]"</f>
        <v>[0, 90]</v>
      </c>
      <c r="G50" t="str">
        <f t="shared" si="0"/>
        <v>[148.282525588539, 54]</v>
      </c>
    </row>
    <row r="51" spans="1:8" x14ac:dyDescent="0.2">
      <c r="A51" t="s">
        <v>86</v>
      </c>
      <c r="B51" t="str">
        <f t="shared" ref="B51:B114" si="1">MID(A51,1,SEARCH("_",A51)-1)</f>
        <v>A</v>
      </c>
      <c r="C51" t="s">
        <v>169</v>
      </c>
      <c r="D51" t="str">
        <f t="shared" ref="D51:D109" si="2">MID(A51,SEARCH("_",A51,SEARCH("_",A51)+1)+SEARCH("_",A51)-1,2)</f>
        <v>AI</v>
      </c>
      <c r="E51" t="str">
        <f t="shared" ref="E51:E58" si="3">"["&amp;VLOOKUP(B51,$A$4:$C$45,2,FALSE)&amp;", "&amp;VLOOKUP(B51,$A$4:$C$45,3,FALSE)&amp;"]"</f>
        <v>[0, 58.282525588539]</v>
      </c>
      <c r="F51" t="str">
        <f t="shared" si="0"/>
        <v>[0, 90]</v>
      </c>
      <c r="G51" t="str">
        <f t="shared" si="0"/>
        <v>[31.717474411461, 54]</v>
      </c>
    </row>
    <row r="52" spans="1:8" x14ac:dyDescent="0.2">
      <c r="A52" t="s">
        <v>87</v>
      </c>
      <c r="B52" t="str">
        <f t="shared" si="1"/>
        <v>A</v>
      </c>
      <c r="C52" t="s">
        <v>170</v>
      </c>
      <c r="D52" t="str">
        <f t="shared" si="2"/>
        <v>AI</v>
      </c>
      <c r="E52" t="str">
        <f t="shared" si="3"/>
        <v>[0, 58.282525588539]</v>
      </c>
      <c r="F52" t="str">
        <f t="shared" si="0"/>
        <v>[69.0948425521107, 30]</v>
      </c>
      <c r="G52" t="str">
        <f t="shared" si="0"/>
        <v>[31.717474411461, 54]</v>
      </c>
    </row>
    <row r="53" spans="1:8" x14ac:dyDescent="0.2">
      <c r="A53" t="s">
        <v>88</v>
      </c>
      <c r="B53" t="str">
        <f t="shared" si="1"/>
        <v>A</v>
      </c>
      <c r="C53" t="s">
        <v>170</v>
      </c>
      <c r="D53" t="str">
        <f t="shared" si="2"/>
        <v>AF</v>
      </c>
      <c r="E53" t="str">
        <f t="shared" si="3"/>
        <v>[0, 58.282525588539]</v>
      </c>
      <c r="F53" t="str">
        <f t="shared" si="0"/>
        <v>[69.0948425521107, 30]</v>
      </c>
      <c r="G53" t="str">
        <f t="shared" si="0"/>
        <v>[110.905157447889, 30]</v>
      </c>
    </row>
    <row r="54" spans="1:8" x14ac:dyDescent="0.2">
      <c r="A54" t="s">
        <v>89</v>
      </c>
      <c r="B54" t="str">
        <f t="shared" si="1"/>
        <v>A</v>
      </c>
      <c r="C54" t="s">
        <v>171</v>
      </c>
      <c r="D54" t="str">
        <f t="shared" si="2"/>
        <v>AK</v>
      </c>
      <c r="E54" t="str">
        <f t="shared" si="3"/>
        <v>[0, 58.282525588539]</v>
      </c>
      <c r="F54" t="str">
        <f t="shared" si="0"/>
        <v>[110.905157447889, 30]</v>
      </c>
      <c r="G54" t="str">
        <f t="shared" si="0"/>
        <v>[148.282525588539, 54]</v>
      </c>
    </row>
    <row r="55" spans="1:8" x14ac:dyDescent="0.2">
      <c r="A55" t="s">
        <v>90</v>
      </c>
      <c r="B55" t="str">
        <f t="shared" si="1"/>
        <v>F</v>
      </c>
      <c r="C55" t="s">
        <v>190</v>
      </c>
      <c r="D55" t="str">
        <f t="shared" si="2"/>
        <v>FL</v>
      </c>
      <c r="E55" t="str">
        <f>"["&amp;VLOOKUP(B55,$A$4:$C$45,2,FALSE)&amp;", "&amp;VLOOKUP(B55,$A$4:$C$45,3,FALSE)&amp;"]"</f>
        <v>[-31.717474411461, 0]</v>
      </c>
      <c r="F55" t="str">
        <f t="shared" si="0"/>
        <v>[148.282525588539, 18]</v>
      </c>
      <c r="G55" t="str">
        <f t="shared" si="0"/>
        <v>[148.282525588539, -18]</v>
      </c>
    </row>
    <row r="56" spans="1:8" x14ac:dyDescent="0.2">
      <c r="A56" t="s">
        <v>91</v>
      </c>
      <c r="B56" t="str">
        <f t="shared" si="1"/>
        <v>H</v>
      </c>
      <c r="C56" t="s">
        <v>195</v>
      </c>
      <c r="D56" t="str">
        <f t="shared" si="2"/>
        <v>HL</v>
      </c>
      <c r="E56" t="str">
        <f t="shared" si="3"/>
        <v>[-148.282525588539, 0]</v>
      </c>
      <c r="F56" t="str">
        <f t="shared" si="0"/>
        <v>[-148.282525588539, 18]</v>
      </c>
      <c r="G56" t="str">
        <f t="shared" si="0"/>
        <v>[-148.282525588539, -18]</v>
      </c>
    </row>
    <row r="57" spans="1:8" x14ac:dyDescent="0.2">
      <c r="A57" t="s">
        <v>92</v>
      </c>
      <c r="B57" t="str">
        <f t="shared" si="1"/>
        <v>D</v>
      </c>
      <c r="C57" t="s">
        <v>184</v>
      </c>
      <c r="D57" t="str">
        <f t="shared" si="2"/>
        <v>DL</v>
      </c>
      <c r="E57" t="str">
        <f t="shared" si="3"/>
        <v>[180, -58.282525588539]</v>
      </c>
      <c r="F57" t="str">
        <f t="shared" si="0"/>
        <v>[-110.905157447889, -30]</v>
      </c>
      <c r="G57" t="str">
        <f t="shared" si="0"/>
        <v>[-148.282525588539, -54]</v>
      </c>
    </row>
    <row r="58" spans="1:8" x14ac:dyDescent="0.2">
      <c r="A58" t="s">
        <v>93</v>
      </c>
      <c r="B58" t="str">
        <f t="shared" si="1"/>
        <v>D</v>
      </c>
      <c r="C58" t="s">
        <v>183</v>
      </c>
      <c r="D58" t="str">
        <f t="shared" si="2"/>
        <v>DH</v>
      </c>
      <c r="E58" t="str">
        <f t="shared" si="3"/>
        <v>[180, -58.282525588539]</v>
      </c>
      <c r="F58" t="str">
        <f t="shared" ref="F58:F121" si="4">"["&amp;VLOOKUP(C58,$A$4:$C$45,2,FALSE)&amp;", "&amp;VLOOKUP(C58,$A$4:$C$45,3,FALSE)&amp;"]"</f>
        <v>[-69.0948425521107, -30]</v>
      </c>
      <c r="G58" t="str">
        <f t="shared" ref="G58:G121" si="5">"["&amp;VLOOKUP(D58,$A$4:$C$45,2,FALSE)&amp;", "&amp;VLOOKUP(D58,$A$4:$C$45,3,FALSE)&amp;"]"</f>
        <v>[-110.905157447889, -30]</v>
      </c>
    </row>
    <row r="59" spans="1:8" x14ac:dyDescent="0.2">
      <c r="A59" t="s">
        <v>94</v>
      </c>
      <c r="B59" t="str">
        <f t="shared" si="1"/>
        <v>D</v>
      </c>
      <c r="C59" t="s">
        <v>183</v>
      </c>
      <c r="D59" t="str">
        <f t="shared" si="2"/>
        <v>DJ</v>
      </c>
      <c r="E59" t="str">
        <f t="shared" ref="E59:E122" si="6">"["&amp;VLOOKUP(B59,$A$4:$C$45,2,FALSE)&amp;", "&amp;VLOOKUP(B59,$A$4:$C$45,3,FALSE)&amp;"]"</f>
        <v>[180, -58.282525588539]</v>
      </c>
      <c r="F59" t="str">
        <f t="shared" si="4"/>
        <v>[-69.0948425521107, -30]</v>
      </c>
      <c r="G59" t="str">
        <f t="shared" si="5"/>
        <v>[-31.717474411461, -54]</v>
      </c>
    </row>
    <row r="60" spans="1:8" x14ac:dyDescent="0.2">
      <c r="A60" t="s">
        <v>95</v>
      </c>
      <c r="B60" t="str">
        <f t="shared" si="1"/>
        <v>G</v>
      </c>
      <c r="C60" t="s">
        <v>193</v>
      </c>
      <c r="D60" t="str">
        <f t="shared" si="2"/>
        <v>GJ</v>
      </c>
      <c r="E60" t="str">
        <f t="shared" si="6"/>
        <v>[148.282525588539, 0]</v>
      </c>
      <c r="F60" t="str">
        <f t="shared" si="4"/>
        <v>[-31.717474411461, 18]</v>
      </c>
      <c r="G60" t="str">
        <f t="shared" si="5"/>
        <v>[-31.717474411461, -18]</v>
      </c>
    </row>
    <row r="61" spans="1:8" x14ac:dyDescent="0.2">
      <c r="A61" t="s">
        <v>96</v>
      </c>
      <c r="B61" t="str">
        <f t="shared" si="1"/>
        <v>E</v>
      </c>
      <c r="C61" t="s">
        <v>188</v>
      </c>
      <c r="D61" t="str">
        <f t="shared" si="2"/>
        <v>EJ</v>
      </c>
      <c r="E61" t="str">
        <f t="shared" si="6"/>
        <v>[31.717474411461, 0]</v>
      </c>
      <c r="F61" t="str">
        <f t="shared" si="4"/>
        <v>[31.717474411461, 18]</v>
      </c>
      <c r="G61" t="str">
        <f t="shared" si="5"/>
        <v>[31.717474411461, -18]</v>
      </c>
    </row>
    <row r="62" spans="1:8" x14ac:dyDescent="0.2">
      <c r="A62" t="s">
        <v>97</v>
      </c>
      <c r="B62" t="str">
        <f t="shared" si="1"/>
        <v>C</v>
      </c>
      <c r="C62" t="s">
        <v>179</v>
      </c>
      <c r="D62" t="str">
        <f t="shared" si="2"/>
        <v>CJ</v>
      </c>
      <c r="E62" t="str">
        <f t="shared" si="6"/>
        <v>[0, -58.282525588539]</v>
      </c>
      <c r="F62" t="str">
        <f t="shared" si="4"/>
        <v>[69.0948425521107, -30]</v>
      </c>
      <c r="G62" t="str">
        <f t="shared" si="5"/>
        <v>[31.717474411461, -54]</v>
      </c>
    </row>
    <row r="63" spans="1:8" x14ac:dyDescent="0.2">
      <c r="A63" t="s">
        <v>98</v>
      </c>
      <c r="B63" t="str">
        <f t="shared" si="1"/>
        <v>C</v>
      </c>
      <c r="C63" t="s">
        <v>179</v>
      </c>
      <c r="D63" t="str">
        <f t="shared" si="2"/>
        <v>CF</v>
      </c>
      <c r="E63" t="str">
        <f t="shared" si="6"/>
        <v>[0, -58.282525588539]</v>
      </c>
      <c r="F63" t="str">
        <f t="shared" si="4"/>
        <v>[69.0948425521107, -30]</v>
      </c>
      <c r="G63" t="str">
        <f t="shared" si="5"/>
        <v>[110.905157447889, -30]</v>
      </c>
    </row>
    <row r="64" spans="1:8" x14ac:dyDescent="0.2">
      <c r="A64" t="s">
        <v>99</v>
      </c>
      <c r="B64" t="str">
        <f t="shared" si="1"/>
        <v>C</v>
      </c>
      <c r="C64" t="s">
        <v>180</v>
      </c>
      <c r="D64" t="str">
        <f t="shared" si="2"/>
        <v>CL</v>
      </c>
      <c r="E64" t="str">
        <f t="shared" si="6"/>
        <v>[0, -58.282525588539]</v>
      </c>
      <c r="F64" t="str">
        <f t="shared" si="4"/>
        <v>[110.905157447889, -30]</v>
      </c>
      <c r="G64" t="str">
        <f t="shared" si="5"/>
        <v>[148.282525588539, -54]</v>
      </c>
    </row>
    <row r="65" spans="1:7" x14ac:dyDescent="0.2">
      <c r="A65" t="s">
        <v>100</v>
      </c>
      <c r="B65" t="str">
        <f t="shared" si="1"/>
        <v>C</v>
      </c>
      <c r="C65" t="s">
        <v>178</v>
      </c>
      <c r="D65" t="str">
        <f t="shared" si="2"/>
        <v>CL</v>
      </c>
      <c r="E65" t="str">
        <f t="shared" si="6"/>
        <v>[0, -58.282525588539]</v>
      </c>
      <c r="F65" t="str">
        <f t="shared" si="4"/>
        <v>[0, -90]</v>
      </c>
      <c r="G65" t="str">
        <f t="shared" si="5"/>
        <v>[148.282525588539, -54]</v>
      </c>
    </row>
    <row r="66" spans="1:7" x14ac:dyDescent="0.2">
      <c r="A66" t="s">
        <v>101</v>
      </c>
      <c r="B66" t="str">
        <f t="shared" si="1"/>
        <v>C</v>
      </c>
      <c r="C66" t="s">
        <v>178</v>
      </c>
      <c r="D66" t="str">
        <f t="shared" si="2"/>
        <v>CJ</v>
      </c>
      <c r="E66" t="str">
        <f t="shared" si="6"/>
        <v>[0, -58.282525588539]</v>
      </c>
      <c r="F66" t="str">
        <f t="shared" si="4"/>
        <v>[0, -90]</v>
      </c>
      <c r="G66" t="str">
        <f t="shared" si="5"/>
        <v>[31.717474411461, -54]</v>
      </c>
    </row>
    <row r="67" spans="1:7" x14ac:dyDescent="0.2">
      <c r="A67" t="s">
        <v>102</v>
      </c>
      <c r="B67" t="str">
        <f t="shared" si="1"/>
        <v>B</v>
      </c>
      <c r="C67" t="s">
        <v>174</v>
      </c>
      <c r="D67" t="str">
        <f t="shared" si="2"/>
        <v>BI</v>
      </c>
      <c r="E67" t="str">
        <f t="shared" si="6"/>
        <v>[180, 58.282525588539]</v>
      </c>
      <c r="F67" t="str">
        <f t="shared" si="4"/>
        <v>[-69.0948425521107, 30]</v>
      </c>
      <c r="G67" t="str">
        <f t="shared" si="5"/>
        <v>[-31.717474411461, 54]</v>
      </c>
    </row>
    <row r="68" spans="1:7" x14ac:dyDescent="0.2">
      <c r="A68" t="s">
        <v>103</v>
      </c>
      <c r="B68" t="str">
        <f t="shared" si="1"/>
        <v>B</v>
      </c>
      <c r="C68" t="s">
        <v>174</v>
      </c>
      <c r="D68" t="str">
        <f t="shared" si="2"/>
        <v>BH</v>
      </c>
      <c r="E68" t="str">
        <f t="shared" si="6"/>
        <v>[180, 58.282525588539]</v>
      </c>
      <c r="F68" t="str">
        <f t="shared" si="4"/>
        <v>[-69.0948425521107, 30]</v>
      </c>
      <c r="G68" t="str">
        <f t="shared" si="5"/>
        <v>[-110.905157447889, 30]</v>
      </c>
    </row>
    <row r="69" spans="1:7" x14ac:dyDescent="0.2">
      <c r="A69" t="s">
        <v>104</v>
      </c>
      <c r="B69" t="str">
        <f t="shared" si="1"/>
        <v>B</v>
      </c>
      <c r="C69" t="s">
        <v>175</v>
      </c>
      <c r="D69" t="str">
        <f t="shared" si="2"/>
        <v>BK</v>
      </c>
      <c r="E69" t="str">
        <f t="shared" si="6"/>
        <v>[180, 58.282525588539]</v>
      </c>
      <c r="F69" t="str">
        <f t="shared" si="4"/>
        <v>[-110.905157447889, 30]</v>
      </c>
      <c r="G69" t="str">
        <f t="shared" si="5"/>
        <v>[-148.282525588539, 54]</v>
      </c>
    </row>
    <row r="70" spans="1:7" x14ac:dyDescent="0.2">
      <c r="A70" t="s">
        <v>105</v>
      </c>
      <c r="B70" t="str">
        <f t="shared" si="1"/>
        <v>B</v>
      </c>
      <c r="C70" t="s">
        <v>169</v>
      </c>
      <c r="D70" t="str">
        <f t="shared" si="2"/>
        <v>BK</v>
      </c>
      <c r="E70" t="str">
        <f t="shared" si="6"/>
        <v>[180, 58.282525588539]</v>
      </c>
      <c r="F70" t="str">
        <f t="shared" si="4"/>
        <v>[0, 90]</v>
      </c>
      <c r="G70" t="str">
        <f t="shared" si="5"/>
        <v>[-148.282525588539, 54]</v>
      </c>
    </row>
    <row r="71" spans="1:7" x14ac:dyDescent="0.2">
      <c r="A71" t="s">
        <v>106</v>
      </c>
      <c r="B71" t="str">
        <f t="shared" si="1"/>
        <v>B</v>
      </c>
      <c r="C71" t="s">
        <v>169</v>
      </c>
      <c r="D71" t="str">
        <f t="shared" si="2"/>
        <v>BI</v>
      </c>
      <c r="E71" t="str">
        <f t="shared" si="6"/>
        <v>[180, 58.282525588539]</v>
      </c>
      <c r="F71" t="str">
        <f t="shared" si="4"/>
        <v>[0, 90]</v>
      </c>
      <c r="G71" t="str">
        <f t="shared" si="5"/>
        <v>[-31.717474411461, 54]</v>
      </c>
    </row>
    <row r="72" spans="1:7" x14ac:dyDescent="0.2">
      <c r="A72" t="s">
        <v>107</v>
      </c>
      <c r="B72" t="str">
        <f t="shared" si="1"/>
        <v>E</v>
      </c>
      <c r="C72" t="s">
        <v>170</v>
      </c>
      <c r="D72" t="str">
        <f t="shared" si="2"/>
        <v>EI</v>
      </c>
      <c r="E72" t="str">
        <f t="shared" si="6"/>
        <v>[31.717474411461, 0]</v>
      </c>
      <c r="F72" t="str">
        <f t="shared" si="4"/>
        <v>[69.0948425521107, 30]</v>
      </c>
      <c r="G72" t="str">
        <f t="shared" si="5"/>
        <v>[31.717474411461, 18]</v>
      </c>
    </row>
    <row r="73" spans="1:7" x14ac:dyDescent="0.2">
      <c r="A73" t="s">
        <v>108</v>
      </c>
      <c r="B73" t="str">
        <f t="shared" si="1"/>
        <v>E</v>
      </c>
      <c r="C73" t="s">
        <v>170</v>
      </c>
      <c r="D73" t="str">
        <f t="shared" si="2"/>
        <v>EF</v>
      </c>
      <c r="E73" t="str">
        <f t="shared" si="6"/>
        <v>[31.717474411461, 0]</v>
      </c>
      <c r="F73" t="str">
        <f t="shared" si="4"/>
        <v>[69.0948425521107, 30]</v>
      </c>
      <c r="G73" t="str">
        <f t="shared" si="5"/>
        <v>[90, 0]</v>
      </c>
    </row>
    <row r="74" spans="1:7" x14ac:dyDescent="0.2">
      <c r="A74" t="s">
        <v>109</v>
      </c>
      <c r="B74" t="str">
        <f t="shared" si="1"/>
        <v>F</v>
      </c>
      <c r="C74" t="s">
        <v>171</v>
      </c>
      <c r="D74" t="str">
        <f t="shared" si="2"/>
        <v>FK</v>
      </c>
      <c r="E74" t="str">
        <f t="shared" si="6"/>
        <v>[-31.717474411461, 0]</v>
      </c>
      <c r="F74" t="str">
        <f t="shared" si="4"/>
        <v>[110.905157447889, 30]</v>
      </c>
      <c r="G74" t="str">
        <f t="shared" si="5"/>
        <v>[148.282525588539, 18]</v>
      </c>
    </row>
    <row r="75" spans="1:7" x14ac:dyDescent="0.2">
      <c r="A75" t="s">
        <v>110</v>
      </c>
      <c r="B75" t="str">
        <f t="shared" si="1"/>
        <v>K</v>
      </c>
      <c r="C75" t="s">
        <v>190</v>
      </c>
      <c r="D75" t="str">
        <f t="shared" si="2"/>
        <v>KL</v>
      </c>
      <c r="E75" t="str">
        <f t="shared" si="6"/>
        <v>[-90, 31.717474411461]</v>
      </c>
      <c r="F75" t="str">
        <f t="shared" si="4"/>
        <v>[148.282525588539, 18]</v>
      </c>
      <c r="G75" t="str">
        <f t="shared" si="5"/>
        <v>[180, 0]</v>
      </c>
    </row>
    <row r="76" spans="1:7" x14ac:dyDescent="0.2">
      <c r="A76" t="s">
        <v>111</v>
      </c>
      <c r="B76" t="str">
        <f t="shared" si="1"/>
        <v>K</v>
      </c>
      <c r="C76" t="s">
        <v>195</v>
      </c>
      <c r="D76" t="str">
        <f t="shared" si="2"/>
        <v>KL</v>
      </c>
      <c r="E76" t="str">
        <f t="shared" si="6"/>
        <v>[-90, 31.717474411461]</v>
      </c>
      <c r="F76" t="str">
        <f t="shared" si="4"/>
        <v>[-148.282525588539, 18]</v>
      </c>
      <c r="G76" t="str">
        <f t="shared" si="5"/>
        <v>[180, 0]</v>
      </c>
    </row>
    <row r="77" spans="1:7" x14ac:dyDescent="0.2">
      <c r="A77" t="s">
        <v>112</v>
      </c>
      <c r="B77" t="str">
        <f t="shared" si="1"/>
        <v>H</v>
      </c>
      <c r="C77" t="s">
        <v>184</v>
      </c>
      <c r="D77" t="str">
        <f t="shared" si="2"/>
        <v>HL</v>
      </c>
      <c r="E77" t="str">
        <f t="shared" si="6"/>
        <v>[-148.282525588539, 0]</v>
      </c>
      <c r="F77" t="str">
        <f t="shared" si="4"/>
        <v>[-110.905157447889, -30]</v>
      </c>
      <c r="G77" t="str">
        <f t="shared" si="5"/>
        <v>[-148.282525588539, -18]</v>
      </c>
    </row>
    <row r="78" spans="1:7" x14ac:dyDescent="0.2">
      <c r="A78" t="s">
        <v>113</v>
      </c>
      <c r="B78" t="str">
        <f t="shared" si="1"/>
        <v>G</v>
      </c>
      <c r="C78" t="s">
        <v>183</v>
      </c>
      <c r="D78" t="str">
        <f t="shared" si="2"/>
        <v>GH</v>
      </c>
      <c r="E78" t="str">
        <f t="shared" si="6"/>
        <v>[148.282525588539, 0]</v>
      </c>
      <c r="F78" t="str">
        <f t="shared" si="4"/>
        <v>[-69.0948425521107, -30]</v>
      </c>
      <c r="G78" t="str">
        <f t="shared" si="5"/>
        <v>[-90, 0]</v>
      </c>
    </row>
    <row r="79" spans="1:7" x14ac:dyDescent="0.2">
      <c r="A79" t="s">
        <v>114</v>
      </c>
      <c r="B79" t="str">
        <f t="shared" si="1"/>
        <v>G</v>
      </c>
      <c r="C79" t="s">
        <v>183</v>
      </c>
      <c r="D79" t="str">
        <f t="shared" si="2"/>
        <v>GJ</v>
      </c>
      <c r="E79" t="str">
        <f t="shared" si="6"/>
        <v>[148.282525588539, 0]</v>
      </c>
      <c r="F79" t="str">
        <f t="shared" si="4"/>
        <v>[-69.0948425521107, -30]</v>
      </c>
      <c r="G79" t="str">
        <f t="shared" si="5"/>
        <v>[-31.717474411461, -18]</v>
      </c>
    </row>
    <row r="80" spans="1:7" x14ac:dyDescent="0.2">
      <c r="A80" t="s">
        <v>115</v>
      </c>
      <c r="B80" t="str">
        <f t="shared" si="1"/>
        <v>I</v>
      </c>
      <c r="C80" t="s">
        <v>193</v>
      </c>
      <c r="D80" t="str">
        <f t="shared" si="2"/>
        <v>IJ</v>
      </c>
      <c r="E80" t="str">
        <f t="shared" si="6"/>
        <v>[90, 31.717474411461]</v>
      </c>
      <c r="F80" t="str">
        <f t="shared" si="4"/>
        <v>[-31.717474411461, 18]</v>
      </c>
      <c r="G80" t="str">
        <f t="shared" si="5"/>
        <v>[0, 0]</v>
      </c>
    </row>
    <row r="81" spans="1:7" x14ac:dyDescent="0.2">
      <c r="A81" t="s">
        <v>116</v>
      </c>
      <c r="B81" t="str">
        <f t="shared" si="1"/>
        <v>I</v>
      </c>
      <c r="C81" t="s">
        <v>188</v>
      </c>
      <c r="D81" t="str">
        <f t="shared" si="2"/>
        <v>IJ</v>
      </c>
      <c r="E81" t="str">
        <f t="shared" si="6"/>
        <v>[90, 31.717474411461]</v>
      </c>
      <c r="F81" t="str">
        <f t="shared" si="4"/>
        <v>[31.717474411461, 18]</v>
      </c>
      <c r="G81" t="str">
        <f t="shared" si="5"/>
        <v>[0, 0]</v>
      </c>
    </row>
    <row r="82" spans="1:7" x14ac:dyDescent="0.2">
      <c r="A82" t="s">
        <v>117</v>
      </c>
      <c r="B82" t="str">
        <f t="shared" si="1"/>
        <v>E</v>
      </c>
      <c r="C82" t="s">
        <v>179</v>
      </c>
      <c r="D82" t="str">
        <f t="shared" si="2"/>
        <v>EJ</v>
      </c>
      <c r="E82" t="str">
        <f t="shared" si="6"/>
        <v>[31.717474411461, 0]</v>
      </c>
      <c r="F82" t="str">
        <f t="shared" si="4"/>
        <v>[69.0948425521107, -30]</v>
      </c>
      <c r="G82" t="str">
        <f t="shared" si="5"/>
        <v>[31.717474411461, -18]</v>
      </c>
    </row>
    <row r="83" spans="1:7" x14ac:dyDescent="0.2">
      <c r="A83" t="s">
        <v>118</v>
      </c>
      <c r="B83" t="str">
        <f t="shared" si="1"/>
        <v>E</v>
      </c>
      <c r="C83" t="s">
        <v>179</v>
      </c>
      <c r="D83" t="str">
        <f t="shared" si="2"/>
        <v>EF</v>
      </c>
      <c r="E83" t="str">
        <f t="shared" si="6"/>
        <v>[31.717474411461, 0]</v>
      </c>
      <c r="F83" t="str">
        <f t="shared" si="4"/>
        <v>[69.0948425521107, -30]</v>
      </c>
      <c r="G83" t="str">
        <f t="shared" si="5"/>
        <v>[90, 0]</v>
      </c>
    </row>
    <row r="84" spans="1:7" x14ac:dyDescent="0.2">
      <c r="A84" t="s">
        <v>119</v>
      </c>
      <c r="B84" t="str">
        <f t="shared" si="1"/>
        <v>F</v>
      </c>
      <c r="C84" t="s">
        <v>180</v>
      </c>
      <c r="D84" t="str">
        <f t="shared" si="2"/>
        <v>FL</v>
      </c>
      <c r="E84" t="str">
        <f t="shared" si="6"/>
        <v>[-31.717474411461, 0]</v>
      </c>
      <c r="F84" t="str">
        <f t="shared" si="4"/>
        <v>[110.905157447889, -30]</v>
      </c>
      <c r="G84" t="str">
        <f t="shared" si="5"/>
        <v>[148.282525588539, -18]</v>
      </c>
    </row>
    <row r="85" spans="1:7" x14ac:dyDescent="0.2">
      <c r="A85" t="s">
        <v>120</v>
      </c>
      <c r="B85" t="str">
        <f t="shared" si="1"/>
        <v>D</v>
      </c>
      <c r="C85" t="s">
        <v>178</v>
      </c>
      <c r="D85" t="str">
        <f t="shared" si="2"/>
        <v>DL</v>
      </c>
      <c r="E85" t="str">
        <f t="shared" si="6"/>
        <v>[180, -58.282525588539]</v>
      </c>
      <c r="F85" t="str">
        <f t="shared" si="4"/>
        <v>[0, -90]</v>
      </c>
      <c r="G85" t="str">
        <f t="shared" si="5"/>
        <v>[-148.282525588539, -54]</v>
      </c>
    </row>
    <row r="86" spans="1:7" x14ac:dyDescent="0.2">
      <c r="A86" t="s">
        <v>121</v>
      </c>
      <c r="B86" t="str">
        <f t="shared" si="1"/>
        <v>D</v>
      </c>
      <c r="C86" t="s">
        <v>178</v>
      </c>
      <c r="D86" t="str">
        <f t="shared" si="2"/>
        <v>DJ</v>
      </c>
      <c r="E86" t="str">
        <f t="shared" si="6"/>
        <v>[180, -58.282525588539]</v>
      </c>
      <c r="F86" t="str">
        <f t="shared" si="4"/>
        <v>[0, -90]</v>
      </c>
      <c r="G86" t="str">
        <f t="shared" si="5"/>
        <v>[-31.717474411461, -54]</v>
      </c>
    </row>
    <row r="87" spans="1:7" x14ac:dyDescent="0.2">
      <c r="A87" t="s">
        <v>122</v>
      </c>
      <c r="B87" t="str">
        <f t="shared" si="1"/>
        <v>G</v>
      </c>
      <c r="C87" t="s">
        <v>174</v>
      </c>
      <c r="D87" t="str">
        <f t="shared" si="2"/>
        <v>GI</v>
      </c>
      <c r="E87" t="str">
        <f t="shared" si="6"/>
        <v>[148.282525588539, 0]</v>
      </c>
      <c r="F87" t="str">
        <f t="shared" si="4"/>
        <v>[-69.0948425521107, 30]</v>
      </c>
      <c r="G87" t="str">
        <f t="shared" si="5"/>
        <v>[-31.717474411461, 18]</v>
      </c>
    </row>
    <row r="88" spans="1:7" x14ac:dyDescent="0.2">
      <c r="A88" t="s">
        <v>123</v>
      </c>
      <c r="B88" t="str">
        <f t="shared" si="1"/>
        <v>G</v>
      </c>
      <c r="C88" t="s">
        <v>174</v>
      </c>
      <c r="D88" t="str">
        <f t="shared" si="2"/>
        <v>GH</v>
      </c>
      <c r="E88" t="str">
        <f t="shared" si="6"/>
        <v>[148.282525588539, 0]</v>
      </c>
      <c r="F88" t="str">
        <f t="shared" si="4"/>
        <v>[-69.0948425521107, 30]</v>
      </c>
      <c r="G88" t="str">
        <f t="shared" si="5"/>
        <v>[-90, 0]</v>
      </c>
    </row>
    <row r="89" spans="1:7" x14ac:dyDescent="0.2">
      <c r="A89" t="s">
        <v>124</v>
      </c>
      <c r="B89" t="str">
        <f t="shared" si="1"/>
        <v>H</v>
      </c>
      <c r="C89" t="s">
        <v>175</v>
      </c>
      <c r="D89" t="str">
        <f t="shared" si="2"/>
        <v>HK</v>
      </c>
      <c r="E89" t="str">
        <f t="shared" si="6"/>
        <v>[-148.282525588539, 0]</v>
      </c>
      <c r="F89" t="str">
        <f t="shared" si="4"/>
        <v>[-110.905157447889, 30]</v>
      </c>
      <c r="G89" t="str">
        <f t="shared" si="5"/>
        <v>[-148.282525588539, 18]</v>
      </c>
    </row>
    <row r="90" spans="1:7" x14ac:dyDescent="0.2">
      <c r="A90" t="s">
        <v>125</v>
      </c>
      <c r="B90" t="str">
        <f t="shared" si="1"/>
        <v>K</v>
      </c>
      <c r="C90" t="s">
        <v>177</v>
      </c>
      <c r="D90" t="str">
        <f t="shared" si="2"/>
        <v>AK</v>
      </c>
      <c r="E90" t="str">
        <f t="shared" si="6"/>
        <v>[-90, 31.717474411461]</v>
      </c>
      <c r="F90" t="str">
        <f t="shared" si="4"/>
        <v>[-148.282525588539, 54]</v>
      </c>
      <c r="G90" t="str">
        <f t="shared" si="5"/>
        <v>[148.282525588539, 54]</v>
      </c>
    </row>
    <row r="91" spans="1:7" x14ac:dyDescent="0.2">
      <c r="A91" t="s">
        <v>126</v>
      </c>
      <c r="B91" t="str">
        <f t="shared" si="1"/>
        <v>I</v>
      </c>
      <c r="C91" t="s">
        <v>176</v>
      </c>
      <c r="D91" t="str">
        <f t="shared" si="2"/>
        <v>AI</v>
      </c>
      <c r="E91" t="str">
        <f t="shared" si="6"/>
        <v>[90, 31.717474411461]</v>
      </c>
      <c r="F91" t="str">
        <f t="shared" si="4"/>
        <v>[-31.717474411461, 54]</v>
      </c>
      <c r="G91" t="str">
        <f t="shared" si="5"/>
        <v>[31.717474411461, 54]</v>
      </c>
    </row>
    <row r="92" spans="1:7" x14ac:dyDescent="0.2">
      <c r="A92" t="s">
        <v>127</v>
      </c>
      <c r="B92" t="str">
        <f t="shared" si="1"/>
        <v>I</v>
      </c>
      <c r="C92" t="s">
        <v>188</v>
      </c>
      <c r="D92" t="str">
        <f t="shared" si="2"/>
        <v>AI</v>
      </c>
      <c r="E92" t="str">
        <f t="shared" si="6"/>
        <v>[90, 31.717474411461]</v>
      </c>
      <c r="F92" t="str">
        <f t="shared" si="4"/>
        <v>[31.717474411461, 18]</v>
      </c>
      <c r="G92" t="str">
        <f t="shared" si="5"/>
        <v>[31.717474411461, 54]</v>
      </c>
    </row>
    <row r="93" spans="1:7" x14ac:dyDescent="0.2">
      <c r="A93" t="s">
        <v>128</v>
      </c>
      <c r="B93" t="str">
        <f t="shared" si="1"/>
        <v>F</v>
      </c>
      <c r="C93" t="s">
        <v>187</v>
      </c>
      <c r="D93" t="str">
        <f t="shared" si="2"/>
        <v>AF</v>
      </c>
      <c r="E93" t="str">
        <f t="shared" si="6"/>
        <v>[-31.717474411461, 0]</v>
      </c>
      <c r="F93" t="str">
        <f t="shared" si="4"/>
        <v>[90, 0]</v>
      </c>
      <c r="G93" t="str">
        <f t="shared" si="5"/>
        <v>[110.905157447889, 30]</v>
      </c>
    </row>
    <row r="94" spans="1:7" x14ac:dyDescent="0.2">
      <c r="A94" t="s">
        <v>129</v>
      </c>
      <c r="B94" t="str">
        <f t="shared" si="1"/>
        <v>K</v>
      </c>
      <c r="C94" t="s">
        <v>190</v>
      </c>
      <c r="D94" t="str">
        <f t="shared" si="2"/>
        <v>AK</v>
      </c>
      <c r="E94" t="str">
        <f t="shared" si="6"/>
        <v>[-90, 31.717474411461]</v>
      </c>
      <c r="F94" t="str">
        <f t="shared" si="4"/>
        <v>[148.282525588539, 18]</v>
      </c>
      <c r="G94" t="str">
        <f t="shared" si="5"/>
        <v>[148.282525588539, 54]</v>
      </c>
    </row>
    <row r="95" spans="1:7" x14ac:dyDescent="0.2">
      <c r="A95" t="s">
        <v>130</v>
      </c>
      <c r="B95" t="str">
        <f t="shared" si="1"/>
        <v>L</v>
      </c>
      <c r="C95" t="s">
        <v>198</v>
      </c>
      <c r="D95" t="str">
        <f t="shared" si="2"/>
        <v>FL</v>
      </c>
      <c r="E95" t="str">
        <f t="shared" si="6"/>
        <v>[-90, -31.717474411461]</v>
      </c>
      <c r="F95" t="str">
        <f t="shared" si="4"/>
        <v>[180, 0]</v>
      </c>
      <c r="G95" t="str">
        <f t="shared" si="5"/>
        <v>[148.282525588539, -18]</v>
      </c>
    </row>
    <row r="96" spans="1:7" x14ac:dyDescent="0.2">
      <c r="A96" t="s">
        <v>131</v>
      </c>
      <c r="B96" t="str">
        <f t="shared" si="1"/>
        <v>L</v>
      </c>
      <c r="C96" t="s">
        <v>198</v>
      </c>
      <c r="D96" t="str">
        <f t="shared" si="2"/>
        <v>HL</v>
      </c>
      <c r="E96" t="str">
        <f t="shared" si="6"/>
        <v>[-90, -31.717474411461]</v>
      </c>
      <c r="F96" t="str">
        <f t="shared" si="4"/>
        <v>[180, 0]</v>
      </c>
      <c r="G96" t="str">
        <f t="shared" si="5"/>
        <v>[-148.282525588539, -18]</v>
      </c>
    </row>
    <row r="97" spans="1:7" x14ac:dyDescent="0.2">
      <c r="A97" t="s">
        <v>132</v>
      </c>
      <c r="B97" t="str">
        <f t="shared" si="1"/>
        <v>L</v>
      </c>
      <c r="C97" t="s">
        <v>196</v>
      </c>
      <c r="D97" t="str">
        <f t="shared" si="2"/>
        <v>DL</v>
      </c>
      <c r="E97" t="str">
        <f t="shared" si="6"/>
        <v>[-90, -31.717474411461]</v>
      </c>
      <c r="F97" t="str">
        <f t="shared" si="4"/>
        <v>[-148.282525588539, -18]</v>
      </c>
      <c r="G97" t="str">
        <f t="shared" si="5"/>
        <v>[-148.282525588539, -54]</v>
      </c>
    </row>
    <row r="98" spans="1:7" x14ac:dyDescent="0.2">
      <c r="A98" t="s">
        <v>133</v>
      </c>
      <c r="B98" t="str">
        <f t="shared" si="1"/>
        <v>H</v>
      </c>
      <c r="C98" t="s">
        <v>192</v>
      </c>
      <c r="D98" t="str">
        <f t="shared" si="2"/>
        <v>DH</v>
      </c>
      <c r="E98" t="str">
        <f t="shared" si="6"/>
        <v>[-148.282525588539, 0]</v>
      </c>
      <c r="F98" t="str">
        <f t="shared" si="4"/>
        <v>[-90, 0]</v>
      </c>
      <c r="G98" t="str">
        <f t="shared" si="5"/>
        <v>[-110.905157447889, -30]</v>
      </c>
    </row>
    <row r="99" spans="1:7" x14ac:dyDescent="0.2">
      <c r="A99" t="s">
        <v>134</v>
      </c>
      <c r="B99" t="str">
        <f t="shared" si="1"/>
        <v>J</v>
      </c>
      <c r="C99" t="s">
        <v>194</v>
      </c>
      <c r="D99" t="str">
        <f t="shared" si="2"/>
        <v>DJ</v>
      </c>
      <c r="E99" t="str">
        <f t="shared" si="6"/>
        <v>[90, -31.717474411461]</v>
      </c>
      <c r="F99" t="str">
        <f t="shared" si="4"/>
        <v>[-31.717474411461, -18]</v>
      </c>
      <c r="G99" t="str">
        <f t="shared" si="5"/>
        <v>[-31.717474411461, -54]</v>
      </c>
    </row>
    <row r="100" spans="1:7" x14ac:dyDescent="0.2">
      <c r="A100" t="s">
        <v>135</v>
      </c>
      <c r="B100" t="str">
        <f t="shared" si="1"/>
        <v>J</v>
      </c>
      <c r="C100" t="s">
        <v>197</v>
      </c>
      <c r="D100" t="str">
        <f t="shared" si="2"/>
        <v>GJ</v>
      </c>
      <c r="E100" t="str">
        <f t="shared" si="6"/>
        <v>[90, -31.717474411461]</v>
      </c>
      <c r="F100" t="str">
        <f t="shared" si="4"/>
        <v>[0, 0]</v>
      </c>
      <c r="G100" t="str">
        <f t="shared" si="5"/>
        <v>[-31.717474411461, -18]</v>
      </c>
    </row>
    <row r="101" spans="1:7" x14ac:dyDescent="0.2">
      <c r="A101" t="s">
        <v>136</v>
      </c>
      <c r="B101" t="str">
        <f t="shared" si="1"/>
        <v>J</v>
      </c>
      <c r="C101" t="s">
        <v>197</v>
      </c>
      <c r="D101" t="str">
        <f t="shared" si="2"/>
        <v>EJ</v>
      </c>
      <c r="E101" t="str">
        <f t="shared" si="6"/>
        <v>[90, -31.717474411461]</v>
      </c>
      <c r="F101" t="str">
        <f t="shared" si="4"/>
        <v>[0, 0]</v>
      </c>
      <c r="G101" t="str">
        <f t="shared" si="5"/>
        <v>[31.717474411461, -18]</v>
      </c>
    </row>
    <row r="102" spans="1:7" x14ac:dyDescent="0.2">
      <c r="A102" t="s">
        <v>137</v>
      </c>
      <c r="B102" t="str">
        <f t="shared" si="1"/>
        <v>J</v>
      </c>
      <c r="C102" t="s">
        <v>189</v>
      </c>
      <c r="D102" t="str">
        <f t="shared" si="2"/>
        <v>CJ</v>
      </c>
      <c r="E102" t="str">
        <f t="shared" si="6"/>
        <v>[90, -31.717474411461]</v>
      </c>
      <c r="F102" t="str">
        <f t="shared" si="4"/>
        <v>[31.717474411461, -18]</v>
      </c>
      <c r="G102" t="str">
        <f t="shared" si="5"/>
        <v>[31.717474411461, -54]</v>
      </c>
    </row>
    <row r="103" spans="1:7" x14ac:dyDescent="0.2">
      <c r="A103" t="s">
        <v>138</v>
      </c>
      <c r="B103" t="str">
        <f t="shared" si="1"/>
        <v>F</v>
      </c>
      <c r="C103" t="s">
        <v>187</v>
      </c>
      <c r="D103" t="str">
        <f t="shared" si="2"/>
        <v>CF</v>
      </c>
      <c r="E103" t="str">
        <f t="shared" si="6"/>
        <v>[-31.717474411461, 0]</v>
      </c>
      <c r="F103" t="str">
        <f t="shared" si="4"/>
        <v>[90, 0]</v>
      </c>
      <c r="G103" t="str">
        <f t="shared" si="5"/>
        <v>[110.905157447889, -30]</v>
      </c>
    </row>
    <row r="104" spans="1:7" x14ac:dyDescent="0.2">
      <c r="A104" t="s">
        <v>139</v>
      </c>
      <c r="B104" t="str">
        <f t="shared" si="1"/>
        <v>L</v>
      </c>
      <c r="C104" t="s">
        <v>191</v>
      </c>
      <c r="D104" t="str">
        <f t="shared" si="2"/>
        <v>CL</v>
      </c>
      <c r="E104" t="str">
        <f t="shared" si="6"/>
        <v>[-90, -31.717474411461]</v>
      </c>
      <c r="F104" t="str">
        <f t="shared" si="4"/>
        <v>[148.282525588539, -18]</v>
      </c>
      <c r="G104" t="str">
        <f t="shared" si="5"/>
        <v>[148.282525588539, -54]</v>
      </c>
    </row>
    <row r="105" spans="1:7" x14ac:dyDescent="0.2">
      <c r="A105" t="s">
        <v>140</v>
      </c>
      <c r="B105" t="str">
        <f t="shared" si="1"/>
        <v>L</v>
      </c>
      <c r="C105" t="s">
        <v>186</v>
      </c>
      <c r="D105" t="str">
        <f t="shared" si="2"/>
        <v>CL</v>
      </c>
      <c r="E105" t="str">
        <f t="shared" si="6"/>
        <v>[-90, -31.717474411461]</v>
      </c>
      <c r="F105" t="str">
        <f t="shared" si="4"/>
        <v>[-148.282525588539, -54]</v>
      </c>
      <c r="G105" t="str">
        <f t="shared" si="5"/>
        <v>[148.282525588539, -54]</v>
      </c>
    </row>
    <row r="106" spans="1:7" x14ac:dyDescent="0.2">
      <c r="A106" t="s">
        <v>141</v>
      </c>
      <c r="B106" t="str">
        <f t="shared" si="1"/>
        <v>J</v>
      </c>
      <c r="C106" t="s">
        <v>185</v>
      </c>
      <c r="D106" t="str">
        <f t="shared" si="2"/>
        <v>CJ</v>
      </c>
      <c r="E106" t="str">
        <f t="shared" si="6"/>
        <v>[90, -31.717474411461]</v>
      </c>
      <c r="F106" t="str">
        <f t="shared" si="4"/>
        <v>[-31.717474411461, -54]</v>
      </c>
      <c r="G106" t="str">
        <f t="shared" si="5"/>
        <v>[31.717474411461, -54]</v>
      </c>
    </row>
    <row r="107" spans="1:7" x14ac:dyDescent="0.2">
      <c r="A107" t="s">
        <v>142</v>
      </c>
      <c r="B107" t="str">
        <f t="shared" si="1"/>
        <v>I</v>
      </c>
      <c r="C107" t="s">
        <v>193</v>
      </c>
      <c r="D107" t="str">
        <f t="shared" si="2"/>
        <v>BI</v>
      </c>
      <c r="E107" t="str">
        <f t="shared" si="6"/>
        <v>[90, 31.717474411461]</v>
      </c>
      <c r="F107" t="str">
        <f t="shared" si="4"/>
        <v>[-31.717474411461, 18]</v>
      </c>
      <c r="G107" t="str">
        <f t="shared" si="5"/>
        <v>[-31.717474411461, 54]</v>
      </c>
    </row>
    <row r="108" spans="1:7" x14ac:dyDescent="0.2">
      <c r="A108" t="s">
        <v>143</v>
      </c>
      <c r="B108" t="str">
        <f t="shared" si="1"/>
        <v>H</v>
      </c>
      <c r="C108" t="s">
        <v>192</v>
      </c>
      <c r="D108" t="str">
        <f t="shared" si="2"/>
        <v>BH</v>
      </c>
      <c r="E108" t="str">
        <f t="shared" si="6"/>
        <v>[-148.282525588539, 0]</v>
      </c>
      <c r="F108" t="str">
        <f t="shared" si="4"/>
        <v>[-90, 0]</v>
      </c>
      <c r="G108" t="str">
        <f t="shared" si="5"/>
        <v>[-110.905157447889, 30]</v>
      </c>
    </row>
    <row r="109" spans="1:7" x14ac:dyDescent="0.2">
      <c r="A109" t="s">
        <v>144</v>
      </c>
      <c r="B109" t="str">
        <f t="shared" si="1"/>
        <v>K</v>
      </c>
      <c r="C109" t="s">
        <v>195</v>
      </c>
      <c r="D109" t="str">
        <f t="shared" si="2"/>
        <v>BK</v>
      </c>
      <c r="E109" t="str">
        <f t="shared" si="6"/>
        <v>[-90, 31.717474411461]</v>
      </c>
      <c r="F109" t="str">
        <f t="shared" si="4"/>
        <v>[-148.282525588539, 18]</v>
      </c>
      <c r="G109" t="str">
        <f t="shared" si="5"/>
        <v>[-148.282525588539, 54]</v>
      </c>
    </row>
    <row r="110" spans="1:7" x14ac:dyDescent="0.2">
      <c r="A110" t="s">
        <v>145</v>
      </c>
      <c r="B110" t="str">
        <f t="shared" si="1"/>
        <v>AB</v>
      </c>
      <c r="C110" t="s">
        <v>177</v>
      </c>
      <c r="D110" t="str">
        <f>MID(A110,SEARCH("_",A110,SEARCH("_",A110)+1)+SEARCH("_",A110)-2,2)</f>
        <v>AK</v>
      </c>
      <c r="E110" t="str">
        <f t="shared" si="6"/>
        <v>[0, 90]</v>
      </c>
      <c r="F110" t="str">
        <f t="shared" si="4"/>
        <v>[-148.282525588539, 54]</v>
      </c>
      <c r="G110" t="str">
        <f t="shared" si="5"/>
        <v>[148.282525588539, 54]</v>
      </c>
    </row>
    <row r="111" spans="1:7" x14ac:dyDescent="0.2">
      <c r="A111" t="s">
        <v>146</v>
      </c>
      <c r="B111" t="str">
        <f t="shared" si="1"/>
        <v>AB</v>
      </c>
      <c r="C111" t="s">
        <v>176</v>
      </c>
      <c r="D111" t="str">
        <f t="shared" ref="D111:D129" si="7">MID(A111,SEARCH("_",A111,SEARCH("_",A111)+1)+SEARCH("_",A111)-2,2)</f>
        <v>AI</v>
      </c>
      <c r="E111" t="str">
        <f t="shared" si="6"/>
        <v>[0, 90]</v>
      </c>
      <c r="F111" t="str">
        <f t="shared" si="4"/>
        <v>[-31.717474411461, 54]</v>
      </c>
      <c r="G111" t="str">
        <f t="shared" si="5"/>
        <v>[31.717474411461, 54]</v>
      </c>
    </row>
    <row r="112" spans="1:7" x14ac:dyDescent="0.2">
      <c r="A112" t="s">
        <v>147</v>
      </c>
      <c r="B112" t="str">
        <f t="shared" si="1"/>
        <v>AE</v>
      </c>
      <c r="C112" t="s">
        <v>188</v>
      </c>
      <c r="D112" t="str">
        <f t="shared" si="7"/>
        <v>AI</v>
      </c>
      <c r="E112" t="str">
        <f t="shared" si="6"/>
        <v>[69.0948425521107, 30]</v>
      </c>
      <c r="F112" t="str">
        <f t="shared" si="4"/>
        <v>[31.717474411461, 18]</v>
      </c>
      <c r="G112" t="str">
        <f t="shared" si="5"/>
        <v>[31.717474411461, 54]</v>
      </c>
    </row>
    <row r="113" spans="1:7" x14ac:dyDescent="0.2">
      <c r="A113" t="s">
        <v>148</v>
      </c>
      <c r="B113" t="str">
        <f t="shared" si="1"/>
        <v>AE</v>
      </c>
      <c r="C113" t="s">
        <v>187</v>
      </c>
      <c r="D113" t="str">
        <f t="shared" si="7"/>
        <v>AF</v>
      </c>
      <c r="E113" t="str">
        <f t="shared" si="6"/>
        <v>[69.0948425521107, 30]</v>
      </c>
      <c r="F113" t="str">
        <f t="shared" si="4"/>
        <v>[90, 0]</v>
      </c>
      <c r="G113" t="str">
        <f t="shared" si="5"/>
        <v>[110.905157447889, 30]</v>
      </c>
    </row>
    <row r="114" spans="1:7" x14ac:dyDescent="0.2">
      <c r="A114" t="s">
        <v>149</v>
      </c>
      <c r="B114" t="str">
        <f t="shared" si="1"/>
        <v>AF</v>
      </c>
      <c r="C114" t="s">
        <v>190</v>
      </c>
      <c r="D114" t="str">
        <f t="shared" si="7"/>
        <v>AK</v>
      </c>
      <c r="E114" t="str">
        <f t="shared" si="6"/>
        <v>[110.905157447889, 30]</v>
      </c>
      <c r="F114" t="str">
        <f t="shared" si="4"/>
        <v>[148.282525588539, 18]</v>
      </c>
      <c r="G114" t="str">
        <f t="shared" si="5"/>
        <v>[148.282525588539, 54]</v>
      </c>
    </row>
    <row r="115" spans="1:7" x14ac:dyDescent="0.2">
      <c r="A115" t="s">
        <v>150</v>
      </c>
      <c r="B115" t="str">
        <f t="shared" ref="B115:B129" si="8">MID(A115,1,SEARCH("_",A115)-1)</f>
        <v>FK</v>
      </c>
      <c r="C115" t="s">
        <v>198</v>
      </c>
      <c r="D115" t="str">
        <f t="shared" si="7"/>
        <v>FL</v>
      </c>
      <c r="E115" t="str">
        <f t="shared" si="6"/>
        <v>[148.282525588539, 18]</v>
      </c>
      <c r="F115" t="str">
        <f t="shared" si="4"/>
        <v>[180, 0]</v>
      </c>
      <c r="G115" t="str">
        <f t="shared" si="5"/>
        <v>[148.282525588539, -18]</v>
      </c>
    </row>
    <row r="116" spans="1:7" x14ac:dyDescent="0.2">
      <c r="A116" t="s">
        <v>151</v>
      </c>
      <c r="B116" t="str">
        <f t="shared" si="8"/>
        <v>HK</v>
      </c>
      <c r="C116" t="s">
        <v>198</v>
      </c>
      <c r="D116" t="str">
        <f t="shared" si="7"/>
        <v>HL</v>
      </c>
      <c r="E116" t="str">
        <f t="shared" si="6"/>
        <v>[-148.282525588539, 18]</v>
      </c>
      <c r="F116" t="str">
        <f t="shared" si="4"/>
        <v>[180, 0]</v>
      </c>
      <c r="G116" t="str">
        <f t="shared" si="5"/>
        <v>[-148.282525588539, -18]</v>
      </c>
    </row>
    <row r="117" spans="1:7" x14ac:dyDescent="0.2">
      <c r="A117" t="s">
        <v>152</v>
      </c>
      <c r="B117" t="str">
        <f t="shared" si="8"/>
        <v>DH</v>
      </c>
      <c r="C117" t="s">
        <v>196</v>
      </c>
      <c r="D117" t="str">
        <f t="shared" si="7"/>
        <v>DL</v>
      </c>
      <c r="E117" t="str">
        <f t="shared" si="6"/>
        <v>[-110.905157447889, -30]</v>
      </c>
      <c r="F117" t="str">
        <f t="shared" si="4"/>
        <v>[-148.282525588539, -18]</v>
      </c>
      <c r="G117" t="str">
        <f t="shared" si="5"/>
        <v>[-148.282525588539, -54]</v>
      </c>
    </row>
    <row r="118" spans="1:7" x14ac:dyDescent="0.2">
      <c r="A118" t="s">
        <v>153</v>
      </c>
      <c r="B118" t="str">
        <f t="shared" si="8"/>
        <v>DG</v>
      </c>
      <c r="C118" t="s">
        <v>192</v>
      </c>
      <c r="D118" t="str">
        <f t="shared" si="7"/>
        <v>DH</v>
      </c>
      <c r="E118" t="str">
        <f t="shared" si="6"/>
        <v>[-69.0948425521107, -30]</v>
      </c>
      <c r="F118" t="str">
        <f t="shared" si="4"/>
        <v>[-90, 0]</v>
      </c>
      <c r="G118" t="str">
        <f t="shared" si="5"/>
        <v>[-110.905157447889, -30]</v>
      </c>
    </row>
    <row r="119" spans="1:7" x14ac:dyDescent="0.2">
      <c r="A119" t="s">
        <v>154</v>
      </c>
      <c r="B119" t="str">
        <f t="shared" si="8"/>
        <v>DG</v>
      </c>
      <c r="C119" t="s">
        <v>194</v>
      </c>
      <c r="D119" t="str">
        <f t="shared" si="7"/>
        <v>DJ</v>
      </c>
      <c r="E119" t="str">
        <f t="shared" si="6"/>
        <v>[-69.0948425521107, -30]</v>
      </c>
      <c r="F119" t="str">
        <f t="shared" si="4"/>
        <v>[-31.717474411461, -18]</v>
      </c>
      <c r="G119" t="str">
        <f t="shared" si="5"/>
        <v>[-31.717474411461, -54]</v>
      </c>
    </row>
    <row r="120" spans="1:7" x14ac:dyDescent="0.2">
      <c r="A120" t="s">
        <v>155</v>
      </c>
      <c r="B120" t="str">
        <f t="shared" si="8"/>
        <v>GI</v>
      </c>
      <c r="C120" t="s">
        <v>197</v>
      </c>
      <c r="D120" t="str">
        <f t="shared" si="7"/>
        <v>GJ</v>
      </c>
      <c r="E120" t="str">
        <f t="shared" si="6"/>
        <v>[-31.717474411461, 18]</v>
      </c>
      <c r="F120" t="str">
        <f t="shared" si="4"/>
        <v>[0, 0]</v>
      </c>
      <c r="G120" t="str">
        <f t="shared" si="5"/>
        <v>[-31.717474411461, -18]</v>
      </c>
    </row>
    <row r="121" spans="1:7" x14ac:dyDescent="0.2">
      <c r="A121" t="s">
        <v>156</v>
      </c>
      <c r="B121" t="str">
        <f t="shared" si="8"/>
        <v>EI</v>
      </c>
      <c r="C121" t="s">
        <v>197</v>
      </c>
      <c r="D121" t="str">
        <f t="shared" si="7"/>
        <v>EJ</v>
      </c>
      <c r="E121" t="str">
        <f t="shared" si="6"/>
        <v>[31.717474411461, 18]</v>
      </c>
      <c r="F121" t="str">
        <f t="shared" si="4"/>
        <v>[0, 0]</v>
      </c>
      <c r="G121" t="str">
        <f t="shared" si="5"/>
        <v>[31.717474411461, -18]</v>
      </c>
    </row>
    <row r="122" spans="1:7" x14ac:dyDescent="0.2">
      <c r="A122" t="s">
        <v>157</v>
      </c>
      <c r="B122" t="str">
        <f t="shared" si="8"/>
        <v>CE</v>
      </c>
      <c r="C122" t="s">
        <v>189</v>
      </c>
      <c r="D122" t="str">
        <f t="shared" si="7"/>
        <v>CJ</v>
      </c>
      <c r="E122" t="str">
        <f t="shared" si="6"/>
        <v>[69.0948425521107, -30]</v>
      </c>
      <c r="F122" t="str">
        <f t="shared" ref="F122:F129" si="9">"["&amp;VLOOKUP(C122,$A$4:$C$45,2,FALSE)&amp;", "&amp;VLOOKUP(C122,$A$4:$C$45,3,FALSE)&amp;"]"</f>
        <v>[31.717474411461, -18]</v>
      </c>
      <c r="G122" t="str">
        <f t="shared" ref="G122:G129" si="10">"["&amp;VLOOKUP(D122,$A$4:$C$45,2,FALSE)&amp;", "&amp;VLOOKUP(D122,$A$4:$C$45,3,FALSE)&amp;"]"</f>
        <v>[31.717474411461, -54]</v>
      </c>
    </row>
    <row r="123" spans="1:7" x14ac:dyDescent="0.2">
      <c r="A123" t="s">
        <v>158</v>
      </c>
      <c r="B123" t="str">
        <f t="shared" si="8"/>
        <v>CE</v>
      </c>
      <c r="C123" t="s">
        <v>187</v>
      </c>
      <c r="D123" t="str">
        <f t="shared" si="7"/>
        <v>CF</v>
      </c>
      <c r="E123" t="str">
        <f t="shared" ref="E123:E129" si="11">"["&amp;VLOOKUP(B123,$A$4:$C$45,2,FALSE)&amp;", "&amp;VLOOKUP(B123,$A$4:$C$45,3,FALSE)&amp;"]"</f>
        <v>[69.0948425521107, -30]</v>
      </c>
      <c r="F123" t="str">
        <f t="shared" si="9"/>
        <v>[90, 0]</v>
      </c>
      <c r="G123" t="str">
        <f t="shared" si="10"/>
        <v>[110.905157447889, -30]</v>
      </c>
    </row>
    <row r="124" spans="1:7" x14ac:dyDescent="0.2">
      <c r="A124" t="s">
        <v>159</v>
      </c>
      <c r="B124" t="str">
        <f t="shared" si="8"/>
        <v>CF</v>
      </c>
      <c r="C124" t="s">
        <v>191</v>
      </c>
      <c r="D124" t="str">
        <f t="shared" si="7"/>
        <v>CL</v>
      </c>
      <c r="E124" t="str">
        <f t="shared" si="11"/>
        <v>[110.905157447889, -30]</v>
      </c>
      <c r="F124" t="str">
        <f t="shared" si="9"/>
        <v>[148.282525588539, -18]</v>
      </c>
      <c r="G124" t="str">
        <f t="shared" si="10"/>
        <v>[148.282525588539, -54]</v>
      </c>
    </row>
    <row r="125" spans="1:7" x14ac:dyDescent="0.2">
      <c r="A125" t="s">
        <v>160</v>
      </c>
      <c r="B125" t="str">
        <f t="shared" si="8"/>
        <v>CD</v>
      </c>
      <c r="C125" t="s">
        <v>186</v>
      </c>
      <c r="D125" t="str">
        <f t="shared" si="7"/>
        <v>CL</v>
      </c>
      <c r="E125" t="str">
        <f t="shared" si="11"/>
        <v>[0, -90]</v>
      </c>
      <c r="F125" t="str">
        <f t="shared" si="9"/>
        <v>[-148.282525588539, -54]</v>
      </c>
      <c r="G125" t="str">
        <f t="shared" si="10"/>
        <v>[148.282525588539, -54]</v>
      </c>
    </row>
    <row r="126" spans="1:7" x14ac:dyDescent="0.2">
      <c r="A126" t="s">
        <v>161</v>
      </c>
      <c r="B126" t="str">
        <f t="shared" si="8"/>
        <v>CD</v>
      </c>
      <c r="C126" t="s">
        <v>185</v>
      </c>
      <c r="D126" t="str">
        <f t="shared" si="7"/>
        <v>CJ</v>
      </c>
      <c r="E126" t="str">
        <f t="shared" si="11"/>
        <v>[0, -90]</v>
      </c>
      <c r="F126" t="str">
        <f t="shared" si="9"/>
        <v>[-31.717474411461, -54]</v>
      </c>
      <c r="G126" t="str">
        <f t="shared" si="10"/>
        <v>[31.717474411461, -54]</v>
      </c>
    </row>
    <row r="127" spans="1:7" x14ac:dyDescent="0.2">
      <c r="A127" t="s">
        <v>162</v>
      </c>
      <c r="B127" t="str">
        <f t="shared" si="8"/>
        <v>BG</v>
      </c>
      <c r="C127" t="s">
        <v>193</v>
      </c>
      <c r="D127" t="str">
        <f t="shared" si="7"/>
        <v>BI</v>
      </c>
      <c r="E127" t="str">
        <f t="shared" si="11"/>
        <v>[-69.0948425521107, 30]</v>
      </c>
      <c r="F127" t="str">
        <f t="shared" si="9"/>
        <v>[-31.717474411461, 18]</v>
      </c>
      <c r="G127" t="str">
        <f t="shared" si="10"/>
        <v>[-31.717474411461, 54]</v>
      </c>
    </row>
    <row r="128" spans="1:7" x14ac:dyDescent="0.2">
      <c r="A128" t="s">
        <v>163</v>
      </c>
      <c r="B128" t="str">
        <f t="shared" si="8"/>
        <v>BG</v>
      </c>
      <c r="C128" t="s">
        <v>192</v>
      </c>
      <c r="D128" t="str">
        <f t="shared" si="7"/>
        <v>BH</v>
      </c>
      <c r="E128" t="str">
        <f t="shared" si="11"/>
        <v>[-69.0948425521107, 30]</v>
      </c>
      <c r="F128" t="str">
        <f t="shared" si="9"/>
        <v>[-90, 0]</v>
      </c>
      <c r="G128" t="str">
        <f t="shared" si="10"/>
        <v>[-110.905157447889, 30]</v>
      </c>
    </row>
    <row r="129" spans="1:7" x14ac:dyDescent="0.2">
      <c r="A129" t="s">
        <v>164</v>
      </c>
      <c r="B129" t="str">
        <f t="shared" si="8"/>
        <v>BH</v>
      </c>
      <c r="C129" t="s">
        <v>195</v>
      </c>
      <c r="D129" t="str">
        <f t="shared" si="7"/>
        <v>BK</v>
      </c>
      <c r="E129" t="str">
        <f t="shared" si="11"/>
        <v>[-110.905157447889, 30]</v>
      </c>
      <c r="F129" t="str">
        <f t="shared" si="9"/>
        <v>[-148.282525588539, 18]</v>
      </c>
      <c r="G129" t="str">
        <f t="shared" si="10"/>
        <v>[-148.282525588539, 54]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Tabelle1</vt:lpstr>
      <vt:lpstr>Tabelle2</vt:lpstr>
      <vt:lpstr>Phi</vt:lpstr>
      <vt:lpstr>Pi</vt:lpstr>
      <vt:lpstr>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Bornträger</dc:creator>
  <cp:lastModifiedBy>Lars Bornträger</cp:lastModifiedBy>
  <dcterms:created xsi:type="dcterms:W3CDTF">2020-02-16T16:54:40Z</dcterms:created>
  <dcterms:modified xsi:type="dcterms:W3CDTF">2020-04-03T20:09:05Z</dcterms:modified>
</cp:coreProperties>
</file>