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1632ECA8-882C-4F72-B2DE-88A89B13A05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防御塔" sheetId="3" r:id="rId1"/>
    <sheet name="怪物" sheetId="1" r:id="rId2"/>
    <sheet name="无限模式" sheetId="2" r:id="rId3"/>
    <sheet name="参考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2" l="1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R24" i="2" l="1"/>
  <c r="AR25" i="2" s="1"/>
  <c r="AR45" i="2"/>
  <c r="AR46" i="2" s="1"/>
  <c r="AR67" i="2"/>
  <c r="AR68" i="2" s="1"/>
  <c r="AR66" i="2"/>
  <c r="AR4" i="2"/>
  <c r="AR5" i="2"/>
  <c r="AR6" i="2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3" i="2"/>
  <c r="AR26" i="2" l="1"/>
  <c r="AR47" i="2"/>
  <c r="AR69" i="2"/>
  <c r="AR27" i="2" l="1"/>
  <c r="AR48" i="2"/>
  <c r="AR70" i="2"/>
  <c r="AR28" i="2" l="1"/>
  <c r="AR49" i="2"/>
  <c r="AR71" i="2"/>
  <c r="AR29" i="2" l="1"/>
  <c r="AR50" i="2"/>
  <c r="AR72" i="2"/>
  <c r="AR30" i="2" l="1"/>
  <c r="AR51" i="2"/>
  <c r="AR73" i="2"/>
  <c r="AR31" i="2" l="1"/>
  <c r="AR52" i="2"/>
  <c r="AR74" i="2"/>
  <c r="AR32" i="2" l="1"/>
  <c r="AR53" i="2"/>
  <c r="AR75" i="2"/>
  <c r="AR33" i="2" l="1"/>
  <c r="AR54" i="2"/>
  <c r="AR76" i="2"/>
  <c r="AR34" i="2" l="1"/>
  <c r="AR55" i="2"/>
  <c r="AR77" i="2"/>
  <c r="AR35" i="2" l="1"/>
  <c r="AR56" i="2"/>
  <c r="AR78" i="2"/>
  <c r="AR36" i="2" l="1"/>
  <c r="AR57" i="2"/>
  <c r="AR79" i="2"/>
  <c r="AR37" i="2" l="1"/>
  <c r="AR58" i="2"/>
  <c r="AR80" i="2"/>
  <c r="AR38" i="2" l="1"/>
  <c r="AR59" i="2"/>
  <c r="AR81" i="2"/>
  <c r="AR39" i="2" l="1"/>
  <c r="AR60" i="2"/>
  <c r="AR82" i="2"/>
  <c r="AR40" i="2" l="1"/>
  <c r="AR61" i="2"/>
  <c r="AR83" i="2"/>
  <c r="AR41" i="2" l="1"/>
  <c r="AR62" i="2"/>
  <c r="AR8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65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44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3" i="2"/>
  <c r="AQ84" i="2"/>
  <c r="AP84" i="2"/>
  <c r="AK84" i="2"/>
  <c r="AJ84" i="2"/>
  <c r="AI84" i="2"/>
  <c r="AH84" i="2"/>
  <c r="AG84" i="2"/>
  <c r="AF84" i="2"/>
  <c r="AE84" i="2"/>
  <c r="AD84" i="2"/>
  <c r="A84" i="2"/>
  <c r="AQ83" i="2"/>
  <c r="AP83" i="2"/>
  <c r="AO83" i="2"/>
  <c r="AK83" i="2"/>
  <c r="AJ83" i="2"/>
  <c r="AI83" i="2"/>
  <c r="AH83" i="2"/>
  <c r="AG83" i="2"/>
  <c r="AF83" i="2"/>
  <c r="AE83" i="2"/>
  <c r="AD83" i="2"/>
  <c r="AC83" i="2"/>
  <c r="A83" i="2"/>
  <c r="AQ82" i="2"/>
  <c r="AP82" i="2"/>
  <c r="AO82" i="2"/>
  <c r="AN82" i="2"/>
  <c r="AK82" i="2"/>
  <c r="AJ82" i="2"/>
  <c r="AI82" i="2"/>
  <c r="AH82" i="2"/>
  <c r="AG82" i="2"/>
  <c r="AF82" i="2"/>
  <c r="AE82" i="2"/>
  <c r="AD82" i="2"/>
  <c r="AC82" i="2"/>
  <c r="AB82" i="2"/>
  <c r="J82" i="2"/>
  <c r="T82" i="2" s="1"/>
  <c r="A82" i="2"/>
  <c r="AQ81" i="2"/>
  <c r="AP81" i="2"/>
  <c r="AO81" i="2"/>
  <c r="AN81" i="2"/>
  <c r="AM81" i="2"/>
  <c r="AK81" i="2"/>
  <c r="AJ81" i="2"/>
  <c r="AI81" i="2"/>
  <c r="AH81" i="2"/>
  <c r="AG81" i="2"/>
  <c r="AF81" i="2"/>
  <c r="AE81" i="2"/>
  <c r="AD81" i="2"/>
  <c r="AC81" i="2"/>
  <c r="AB81" i="2"/>
  <c r="AA81" i="2"/>
  <c r="T81" i="2"/>
  <c r="AL81" i="2" s="1"/>
  <c r="A81" i="2"/>
  <c r="AQ80" i="2"/>
  <c r="AP80" i="2"/>
  <c r="AK80" i="2"/>
  <c r="AJ80" i="2"/>
  <c r="AI80" i="2"/>
  <c r="AH80" i="2"/>
  <c r="AG80" i="2"/>
  <c r="AF80" i="2"/>
  <c r="AE80" i="2"/>
  <c r="AD80" i="2"/>
  <c r="A80" i="2"/>
  <c r="AQ79" i="2"/>
  <c r="AP79" i="2"/>
  <c r="AO79" i="2"/>
  <c r="AK79" i="2"/>
  <c r="AJ79" i="2"/>
  <c r="AI79" i="2"/>
  <c r="AH79" i="2"/>
  <c r="AG79" i="2"/>
  <c r="AF79" i="2"/>
  <c r="AE79" i="2"/>
  <c r="AD79" i="2"/>
  <c r="AC79" i="2"/>
  <c r="A79" i="2"/>
  <c r="AQ78" i="2"/>
  <c r="AP78" i="2"/>
  <c r="AO78" i="2"/>
  <c r="AN78" i="2"/>
  <c r="AK78" i="2"/>
  <c r="AJ78" i="2"/>
  <c r="AI78" i="2"/>
  <c r="AH78" i="2"/>
  <c r="AG78" i="2"/>
  <c r="AF78" i="2"/>
  <c r="AE78" i="2"/>
  <c r="AD78" i="2"/>
  <c r="AC78" i="2"/>
  <c r="AB78" i="2"/>
  <c r="J78" i="2"/>
  <c r="J79" i="2" s="1"/>
  <c r="A78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T77" i="2"/>
  <c r="A77" i="2"/>
  <c r="AQ76" i="2"/>
  <c r="AP76" i="2"/>
  <c r="AK76" i="2"/>
  <c r="AJ76" i="2"/>
  <c r="AI76" i="2"/>
  <c r="AH76" i="2"/>
  <c r="AG76" i="2"/>
  <c r="AF76" i="2"/>
  <c r="AE76" i="2"/>
  <c r="AD76" i="2"/>
  <c r="A76" i="2"/>
  <c r="AQ75" i="2"/>
  <c r="AP75" i="2"/>
  <c r="AO75" i="2"/>
  <c r="AK75" i="2"/>
  <c r="AJ75" i="2"/>
  <c r="AI75" i="2"/>
  <c r="AH75" i="2"/>
  <c r="AG75" i="2"/>
  <c r="AF75" i="2"/>
  <c r="AE75" i="2"/>
  <c r="AD75" i="2"/>
  <c r="AC75" i="2"/>
  <c r="A75" i="2"/>
  <c r="AQ74" i="2"/>
  <c r="AP74" i="2"/>
  <c r="AO74" i="2"/>
  <c r="AN74" i="2"/>
  <c r="AK74" i="2"/>
  <c r="AJ74" i="2"/>
  <c r="AI74" i="2"/>
  <c r="AH74" i="2"/>
  <c r="AG74" i="2"/>
  <c r="AF74" i="2"/>
  <c r="AE74" i="2"/>
  <c r="AD74" i="2"/>
  <c r="AC74" i="2"/>
  <c r="AB74" i="2"/>
  <c r="J74" i="2"/>
  <c r="J75" i="2" s="1"/>
  <c r="A74" i="2"/>
  <c r="AQ73" i="2"/>
  <c r="AP73" i="2"/>
  <c r="AO73" i="2"/>
  <c r="AN73" i="2"/>
  <c r="AM73" i="2"/>
  <c r="AK73" i="2"/>
  <c r="AJ73" i="2"/>
  <c r="AI73" i="2"/>
  <c r="AH73" i="2"/>
  <c r="AG73" i="2"/>
  <c r="AF73" i="2"/>
  <c r="AE73" i="2"/>
  <c r="AD73" i="2"/>
  <c r="AC73" i="2"/>
  <c r="AB73" i="2"/>
  <c r="AA73" i="2"/>
  <c r="T73" i="2"/>
  <c r="AL73" i="2" s="1"/>
  <c r="A73" i="2"/>
  <c r="AQ72" i="2"/>
  <c r="AP72" i="2"/>
  <c r="AK72" i="2"/>
  <c r="AJ72" i="2"/>
  <c r="AI72" i="2"/>
  <c r="AH72" i="2"/>
  <c r="AG72" i="2"/>
  <c r="AF72" i="2"/>
  <c r="AE72" i="2"/>
  <c r="AD72" i="2"/>
  <c r="A72" i="2"/>
  <c r="AQ71" i="2"/>
  <c r="AP71" i="2"/>
  <c r="AO71" i="2"/>
  <c r="AK71" i="2"/>
  <c r="AJ71" i="2"/>
  <c r="AI71" i="2"/>
  <c r="AH71" i="2"/>
  <c r="AG71" i="2"/>
  <c r="AF71" i="2"/>
  <c r="AE71" i="2"/>
  <c r="AD71" i="2"/>
  <c r="AC71" i="2"/>
  <c r="A71" i="2"/>
  <c r="AQ70" i="2"/>
  <c r="AP70" i="2"/>
  <c r="AO70" i="2"/>
  <c r="AN70" i="2"/>
  <c r="AK70" i="2"/>
  <c r="AJ70" i="2"/>
  <c r="AI70" i="2"/>
  <c r="AH70" i="2"/>
  <c r="AG70" i="2"/>
  <c r="AF70" i="2"/>
  <c r="AE70" i="2"/>
  <c r="AD70" i="2"/>
  <c r="AC70" i="2"/>
  <c r="AB70" i="2"/>
  <c r="J70" i="2"/>
  <c r="J71" i="2" s="1"/>
  <c r="A70" i="2"/>
  <c r="AQ69" i="2"/>
  <c r="AP69" i="2"/>
  <c r="AO69" i="2"/>
  <c r="AN69" i="2"/>
  <c r="AM69" i="2"/>
  <c r="AK69" i="2"/>
  <c r="AJ69" i="2"/>
  <c r="AI69" i="2"/>
  <c r="AH69" i="2"/>
  <c r="AG69" i="2"/>
  <c r="AF69" i="2"/>
  <c r="AE69" i="2"/>
  <c r="AD69" i="2"/>
  <c r="AC69" i="2"/>
  <c r="AB69" i="2"/>
  <c r="AA69" i="2"/>
  <c r="T69" i="2"/>
  <c r="AL69" i="2" s="1"/>
  <c r="A69" i="2"/>
  <c r="AQ68" i="2"/>
  <c r="AP68" i="2"/>
  <c r="AK68" i="2"/>
  <c r="AJ68" i="2"/>
  <c r="AI68" i="2"/>
  <c r="AH68" i="2"/>
  <c r="AG68" i="2"/>
  <c r="AF68" i="2"/>
  <c r="AE68" i="2"/>
  <c r="AD68" i="2"/>
  <c r="A68" i="2"/>
  <c r="AQ67" i="2"/>
  <c r="AP67" i="2"/>
  <c r="AO67" i="2"/>
  <c r="AK67" i="2"/>
  <c r="AJ67" i="2"/>
  <c r="AI67" i="2"/>
  <c r="AH67" i="2"/>
  <c r="AG67" i="2"/>
  <c r="AF67" i="2"/>
  <c r="AE67" i="2"/>
  <c r="AD67" i="2"/>
  <c r="AC67" i="2"/>
  <c r="J67" i="2"/>
  <c r="J68" i="2" s="1"/>
  <c r="T68" i="2" s="1"/>
  <c r="A67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J66" i="2"/>
  <c r="A66" i="2"/>
  <c r="AQ65" i="2"/>
  <c r="AP65" i="2"/>
  <c r="AO65" i="2"/>
  <c r="AN65" i="2"/>
  <c r="AM65" i="2"/>
  <c r="AK65" i="2"/>
  <c r="AJ65" i="2"/>
  <c r="AI65" i="2"/>
  <c r="AH65" i="2"/>
  <c r="AG65" i="2"/>
  <c r="AF65" i="2"/>
  <c r="AE65" i="2"/>
  <c r="AD65" i="2"/>
  <c r="AC65" i="2"/>
  <c r="AB65" i="2"/>
  <c r="AA65" i="2"/>
  <c r="T65" i="2"/>
  <c r="AL65" i="2" s="1"/>
  <c r="K65" i="2"/>
  <c r="A65" i="2"/>
  <c r="AQ63" i="2"/>
  <c r="AP63" i="2"/>
  <c r="AK63" i="2"/>
  <c r="AJ63" i="2"/>
  <c r="AI63" i="2"/>
  <c r="AH63" i="2"/>
  <c r="AG63" i="2"/>
  <c r="AF63" i="2"/>
  <c r="AE63" i="2"/>
  <c r="AD63" i="2"/>
  <c r="A63" i="2"/>
  <c r="AQ62" i="2"/>
  <c r="AP62" i="2"/>
  <c r="AO62" i="2"/>
  <c r="AK62" i="2"/>
  <c r="AJ62" i="2"/>
  <c r="AI62" i="2"/>
  <c r="AH62" i="2"/>
  <c r="AG62" i="2"/>
  <c r="AF62" i="2"/>
  <c r="AE62" i="2"/>
  <c r="AD62" i="2"/>
  <c r="AC62" i="2"/>
  <c r="A62" i="2"/>
  <c r="AQ61" i="2"/>
  <c r="AP61" i="2"/>
  <c r="AO61" i="2"/>
  <c r="AN61" i="2"/>
  <c r="AK61" i="2"/>
  <c r="AJ61" i="2"/>
  <c r="AI61" i="2"/>
  <c r="AH61" i="2"/>
  <c r="AG61" i="2"/>
  <c r="AF61" i="2"/>
  <c r="AE61" i="2"/>
  <c r="AD61" i="2"/>
  <c r="AC61" i="2"/>
  <c r="AB61" i="2"/>
  <c r="J61" i="2"/>
  <c r="T61" i="2" s="1"/>
  <c r="A61" i="2"/>
  <c r="AQ60" i="2"/>
  <c r="AP60" i="2"/>
  <c r="AO60" i="2"/>
  <c r="AN60" i="2"/>
  <c r="AM60" i="2"/>
  <c r="AK60" i="2"/>
  <c r="AJ60" i="2"/>
  <c r="AI60" i="2"/>
  <c r="AH60" i="2"/>
  <c r="AG60" i="2"/>
  <c r="AF60" i="2"/>
  <c r="AE60" i="2"/>
  <c r="AD60" i="2"/>
  <c r="AC60" i="2"/>
  <c r="AB60" i="2"/>
  <c r="AA60" i="2"/>
  <c r="T60" i="2"/>
  <c r="AL60" i="2" s="1"/>
  <c r="A60" i="2"/>
  <c r="AQ59" i="2"/>
  <c r="AP59" i="2"/>
  <c r="AK59" i="2"/>
  <c r="AJ59" i="2"/>
  <c r="AI59" i="2"/>
  <c r="AH59" i="2"/>
  <c r="AG59" i="2"/>
  <c r="AF59" i="2"/>
  <c r="AE59" i="2"/>
  <c r="AD59" i="2"/>
  <c r="A59" i="2"/>
  <c r="AQ58" i="2"/>
  <c r="AP58" i="2"/>
  <c r="AO58" i="2"/>
  <c r="AK58" i="2"/>
  <c r="AJ58" i="2"/>
  <c r="AI58" i="2"/>
  <c r="AH58" i="2"/>
  <c r="AG58" i="2"/>
  <c r="AF58" i="2"/>
  <c r="AE58" i="2"/>
  <c r="AD58" i="2"/>
  <c r="AC58" i="2"/>
  <c r="A58" i="2"/>
  <c r="AQ57" i="2"/>
  <c r="AP57" i="2"/>
  <c r="AO57" i="2"/>
  <c r="AN57" i="2"/>
  <c r="AK57" i="2"/>
  <c r="AJ57" i="2"/>
  <c r="AI57" i="2"/>
  <c r="AH57" i="2"/>
  <c r="AG57" i="2"/>
  <c r="AF57" i="2"/>
  <c r="AE57" i="2"/>
  <c r="AD57" i="2"/>
  <c r="AC57" i="2"/>
  <c r="AB57" i="2"/>
  <c r="J57" i="2"/>
  <c r="J58" i="2" s="1"/>
  <c r="A57" i="2"/>
  <c r="AQ56" i="2"/>
  <c r="AP56" i="2"/>
  <c r="AO56" i="2"/>
  <c r="AN56" i="2"/>
  <c r="AM56" i="2"/>
  <c r="AK56" i="2"/>
  <c r="AJ56" i="2"/>
  <c r="AI56" i="2"/>
  <c r="AH56" i="2"/>
  <c r="AG56" i="2"/>
  <c r="AF56" i="2"/>
  <c r="AE56" i="2"/>
  <c r="AD56" i="2"/>
  <c r="AC56" i="2"/>
  <c r="AB56" i="2"/>
  <c r="AA56" i="2"/>
  <c r="T56" i="2"/>
  <c r="AL56" i="2" s="1"/>
  <c r="A56" i="2"/>
  <c r="AQ55" i="2"/>
  <c r="AP55" i="2"/>
  <c r="AK55" i="2"/>
  <c r="AJ55" i="2"/>
  <c r="AI55" i="2"/>
  <c r="AH55" i="2"/>
  <c r="AG55" i="2"/>
  <c r="AF55" i="2"/>
  <c r="AE55" i="2"/>
  <c r="AD55" i="2"/>
  <c r="A55" i="2"/>
  <c r="AQ54" i="2"/>
  <c r="AP54" i="2"/>
  <c r="AO54" i="2"/>
  <c r="AK54" i="2"/>
  <c r="AJ54" i="2"/>
  <c r="AI54" i="2"/>
  <c r="AH54" i="2"/>
  <c r="AG54" i="2"/>
  <c r="AF54" i="2"/>
  <c r="AE54" i="2"/>
  <c r="AD54" i="2"/>
  <c r="AC54" i="2"/>
  <c r="A54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J53" i="2"/>
  <c r="J54" i="2" s="1"/>
  <c r="A53" i="2"/>
  <c r="AQ52" i="2"/>
  <c r="AP52" i="2"/>
  <c r="AO52" i="2"/>
  <c r="AN52" i="2"/>
  <c r="AM52" i="2"/>
  <c r="AK52" i="2"/>
  <c r="AJ52" i="2"/>
  <c r="AI52" i="2"/>
  <c r="AH52" i="2"/>
  <c r="AG52" i="2"/>
  <c r="AF52" i="2"/>
  <c r="AE52" i="2"/>
  <c r="AD52" i="2"/>
  <c r="AC52" i="2"/>
  <c r="AB52" i="2"/>
  <c r="AA52" i="2"/>
  <c r="T52" i="2"/>
  <c r="AL52" i="2" s="1"/>
  <c r="A52" i="2"/>
  <c r="AQ51" i="2"/>
  <c r="AP51" i="2"/>
  <c r="AK51" i="2"/>
  <c r="AJ51" i="2"/>
  <c r="AI51" i="2"/>
  <c r="AH51" i="2"/>
  <c r="AG51" i="2"/>
  <c r="AF51" i="2"/>
  <c r="AE51" i="2"/>
  <c r="AD51" i="2"/>
  <c r="A51" i="2"/>
  <c r="AQ50" i="2"/>
  <c r="AP50" i="2"/>
  <c r="AO50" i="2"/>
  <c r="AK50" i="2"/>
  <c r="AJ50" i="2"/>
  <c r="AI50" i="2"/>
  <c r="AH50" i="2"/>
  <c r="AG50" i="2"/>
  <c r="AF50" i="2"/>
  <c r="AE50" i="2"/>
  <c r="AD50" i="2"/>
  <c r="AC50" i="2"/>
  <c r="A50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J49" i="2"/>
  <c r="J50" i="2" s="1"/>
  <c r="T50" i="2" s="1"/>
  <c r="A49" i="2"/>
  <c r="AQ48" i="2"/>
  <c r="AP48" i="2"/>
  <c r="AO48" i="2"/>
  <c r="AN48" i="2"/>
  <c r="AM48" i="2"/>
  <c r="AK48" i="2"/>
  <c r="AJ48" i="2"/>
  <c r="AI48" i="2"/>
  <c r="AH48" i="2"/>
  <c r="AG48" i="2"/>
  <c r="AF48" i="2"/>
  <c r="AE48" i="2"/>
  <c r="AD48" i="2"/>
  <c r="AC48" i="2"/>
  <c r="AB48" i="2"/>
  <c r="AA48" i="2"/>
  <c r="T48" i="2"/>
  <c r="AL48" i="2" s="1"/>
  <c r="A48" i="2"/>
  <c r="AQ47" i="2"/>
  <c r="AP47" i="2"/>
  <c r="AK47" i="2"/>
  <c r="AJ47" i="2"/>
  <c r="AI47" i="2"/>
  <c r="AH47" i="2"/>
  <c r="AG47" i="2"/>
  <c r="AF47" i="2"/>
  <c r="AE47" i="2"/>
  <c r="AD47" i="2"/>
  <c r="A47" i="2"/>
  <c r="AQ46" i="2"/>
  <c r="AP46" i="2"/>
  <c r="AO46" i="2"/>
  <c r="AK46" i="2"/>
  <c r="AJ46" i="2"/>
  <c r="AI46" i="2"/>
  <c r="AH46" i="2"/>
  <c r="AG46" i="2"/>
  <c r="AF46" i="2"/>
  <c r="AE46" i="2"/>
  <c r="AD46" i="2"/>
  <c r="AC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J45" i="2"/>
  <c r="J46" i="2" s="1"/>
  <c r="J47" i="2" s="1"/>
  <c r="T47" i="2" s="1"/>
  <c r="A45" i="2"/>
  <c r="AQ44" i="2"/>
  <c r="AP44" i="2"/>
  <c r="AO44" i="2"/>
  <c r="AN44" i="2"/>
  <c r="AM44" i="2"/>
  <c r="AK44" i="2"/>
  <c r="AJ44" i="2"/>
  <c r="AI44" i="2"/>
  <c r="AH44" i="2"/>
  <c r="AG44" i="2"/>
  <c r="AF44" i="2"/>
  <c r="AE44" i="2"/>
  <c r="AD44" i="2"/>
  <c r="AC44" i="2"/>
  <c r="AB44" i="2"/>
  <c r="AA44" i="2"/>
  <c r="T44" i="2"/>
  <c r="AL44" i="2" s="1"/>
  <c r="K44" i="2"/>
  <c r="A44" i="2"/>
  <c r="AQ42" i="2"/>
  <c r="AP42" i="2"/>
  <c r="AK42" i="2"/>
  <c r="AJ42" i="2"/>
  <c r="AI42" i="2"/>
  <c r="AH42" i="2"/>
  <c r="AG42" i="2"/>
  <c r="AF42" i="2"/>
  <c r="AE42" i="2"/>
  <c r="AD42" i="2"/>
  <c r="A42" i="2"/>
  <c r="AQ41" i="2"/>
  <c r="AP41" i="2"/>
  <c r="AO41" i="2"/>
  <c r="AK41" i="2"/>
  <c r="AJ41" i="2"/>
  <c r="AI41" i="2"/>
  <c r="AH41" i="2"/>
  <c r="AG41" i="2"/>
  <c r="AF41" i="2"/>
  <c r="AE41" i="2"/>
  <c r="AD41" i="2"/>
  <c r="AC41" i="2"/>
  <c r="A41" i="2"/>
  <c r="AQ40" i="2"/>
  <c r="AP40" i="2"/>
  <c r="AO40" i="2"/>
  <c r="AN40" i="2"/>
  <c r="AK40" i="2"/>
  <c r="AJ40" i="2"/>
  <c r="AI40" i="2"/>
  <c r="AH40" i="2"/>
  <c r="AG40" i="2"/>
  <c r="AF40" i="2"/>
  <c r="AE40" i="2"/>
  <c r="AD40" i="2"/>
  <c r="AC40" i="2"/>
  <c r="AB40" i="2"/>
  <c r="J40" i="2"/>
  <c r="T40" i="2" s="1"/>
  <c r="A40" i="2"/>
  <c r="AQ39" i="2"/>
  <c r="AP39" i="2"/>
  <c r="AO39" i="2"/>
  <c r="AN39" i="2"/>
  <c r="AM39" i="2"/>
  <c r="AK39" i="2"/>
  <c r="AJ39" i="2"/>
  <c r="AI39" i="2"/>
  <c r="AH39" i="2"/>
  <c r="AG39" i="2"/>
  <c r="AF39" i="2"/>
  <c r="AE39" i="2"/>
  <c r="AD39" i="2"/>
  <c r="AC39" i="2"/>
  <c r="AB39" i="2"/>
  <c r="AA39" i="2"/>
  <c r="T39" i="2"/>
  <c r="AL39" i="2" s="1"/>
  <c r="A39" i="2"/>
  <c r="AQ38" i="2"/>
  <c r="AP38" i="2"/>
  <c r="AK38" i="2"/>
  <c r="AJ38" i="2"/>
  <c r="AI38" i="2"/>
  <c r="AH38" i="2"/>
  <c r="AG38" i="2"/>
  <c r="AF38" i="2"/>
  <c r="AE38" i="2"/>
  <c r="AD38" i="2"/>
  <c r="A38" i="2"/>
  <c r="AQ37" i="2"/>
  <c r="AP37" i="2"/>
  <c r="AO37" i="2"/>
  <c r="AK37" i="2"/>
  <c r="AJ37" i="2"/>
  <c r="AI37" i="2"/>
  <c r="AH37" i="2"/>
  <c r="AG37" i="2"/>
  <c r="AF37" i="2"/>
  <c r="AE37" i="2"/>
  <c r="AD37" i="2"/>
  <c r="AC37" i="2"/>
  <c r="A37" i="2"/>
  <c r="AQ36" i="2"/>
  <c r="AP36" i="2"/>
  <c r="AO36" i="2"/>
  <c r="AN36" i="2"/>
  <c r="AK36" i="2"/>
  <c r="AJ36" i="2"/>
  <c r="AI36" i="2"/>
  <c r="AH36" i="2"/>
  <c r="AG36" i="2"/>
  <c r="AF36" i="2"/>
  <c r="AE36" i="2"/>
  <c r="AD36" i="2"/>
  <c r="AC36" i="2"/>
  <c r="AB36" i="2"/>
  <c r="J36" i="2"/>
  <c r="J37" i="2" s="1"/>
  <c r="A36" i="2"/>
  <c r="AQ35" i="2"/>
  <c r="AP35" i="2"/>
  <c r="AO35" i="2"/>
  <c r="AN35" i="2"/>
  <c r="AM35" i="2"/>
  <c r="AK35" i="2"/>
  <c r="AJ35" i="2"/>
  <c r="AI35" i="2"/>
  <c r="AH35" i="2"/>
  <c r="AG35" i="2"/>
  <c r="AF35" i="2"/>
  <c r="AE35" i="2"/>
  <c r="AD35" i="2"/>
  <c r="AC35" i="2"/>
  <c r="AB35" i="2"/>
  <c r="AA35" i="2"/>
  <c r="T35" i="2"/>
  <c r="AL35" i="2" s="1"/>
  <c r="A35" i="2"/>
  <c r="AQ34" i="2"/>
  <c r="AP34" i="2"/>
  <c r="AK34" i="2"/>
  <c r="AJ34" i="2"/>
  <c r="AI34" i="2"/>
  <c r="AH34" i="2"/>
  <c r="AG34" i="2"/>
  <c r="AF34" i="2"/>
  <c r="AE34" i="2"/>
  <c r="AD34" i="2"/>
  <c r="A34" i="2"/>
  <c r="AQ33" i="2"/>
  <c r="AP33" i="2"/>
  <c r="AO33" i="2"/>
  <c r="AK33" i="2"/>
  <c r="AJ33" i="2"/>
  <c r="AI33" i="2"/>
  <c r="AH33" i="2"/>
  <c r="AG33" i="2"/>
  <c r="AF33" i="2"/>
  <c r="AE33" i="2"/>
  <c r="AD33" i="2"/>
  <c r="AC33" i="2"/>
  <c r="A33" i="2"/>
  <c r="AQ32" i="2"/>
  <c r="AP32" i="2"/>
  <c r="AO32" i="2"/>
  <c r="AN32" i="2"/>
  <c r="AK32" i="2"/>
  <c r="AJ32" i="2"/>
  <c r="AI32" i="2"/>
  <c r="AH32" i="2"/>
  <c r="AG32" i="2"/>
  <c r="AF32" i="2"/>
  <c r="AE32" i="2"/>
  <c r="AD32" i="2"/>
  <c r="AC32" i="2"/>
  <c r="AB32" i="2"/>
  <c r="J32" i="2"/>
  <c r="J33" i="2" s="1"/>
  <c r="A32" i="2"/>
  <c r="AQ31" i="2"/>
  <c r="AP31" i="2"/>
  <c r="AO31" i="2"/>
  <c r="AN31" i="2"/>
  <c r="AM31" i="2"/>
  <c r="AK31" i="2"/>
  <c r="AJ31" i="2"/>
  <c r="AI31" i="2"/>
  <c r="AH31" i="2"/>
  <c r="AG31" i="2"/>
  <c r="AF31" i="2"/>
  <c r="AE31" i="2"/>
  <c r="AD31" i="2"/>
  <c r="AC31" i="2"/>
  <c r="AB31" i="2"/>
  <c r="AA31" i="2"/>
  <c r="T31" i="2"/>
  <c r="AL31" i="2" s="1"/>
  <c r="A31" i="2"/>
  <c r="AQ30" i="2"/>
  <c r="AP30" i="2"/>
  <c r="AK30" i="2"/>
  <c r="AJ30" i="2"/>
  <c r="AI30" i="2"/>
  <c r="AH30" i="2"/>
  <c r="AG30" i="2"/>
  <c r="AF30" i="2"/>
  <c r="AE30" i="2"/>
  <c r="AD30" i="2"/>
  <c r="A30" i="2"/>
  <c r="AQ29" i="2"/>
  <c r="AP29" i="2"/>
  <c r="AO29" i="2"/>
  <c r="AK29" i="2"/>
  <c r="AJ29" i="2"/>
  <c r="AI29" i="2"/>
  <c r="AH29" i="2"/>
  <c r="AG29" i="2"/>
  <c r="AF29" i="2"/>
  <c r="AE29" i="2"/>
  <c r="AD29" i="2"/>
  <c r="AC29" i="2"/>
  <c r="A29" i="2"/>
  <c r="AQ28" i="2"/>
  <c r="AP28" i="2"/>
  <c r="AO28" i="2"/>
  <c r="AN28" i="2"/>
  <c r="AK28" i="2"/>
  <c r="AJ28" i="2"/>
  <c r="AI28" i="2"/>
  <c r="AH28" i="2"/>
  <c r="AG28" i="2"/>
  <c r="AF28" i="2"/>
  <c r="AE28" i="2"/>
  <c r="AD28" i="2"/>
  <c r="AC28" i="2"/>
  <c r="AB28" i="2"/>
  <c r="J28" i="2"/>
  <c r="J29" i="2" s="1"/>
  <c r="T29" i="2" s="1"/>
  <c r="A28" i="2"/>
  <c r="AQ27" i="2"/>
  <c r="AP27" i="2"/>
  <c r="AO27" i="2"/>
  <c r="AN27" i="2"/>
  <c r="AM27" i="2"/>
  <c r="AK27" i="2"/>
  <c r="AJ27" i="2"/>
  <c r="AI27" i="2"/>
  <c r="AH27" i="2"/>
  <c r="AG27" i="2"/>
  <c r="AF27" i="2"/>
  <c r="AE27" i="2"/>
  <c r="AD27" i="2"/>
  <c r="AC27" i="2"/>
  <c r="AB27" i="2"/>
  <c r="AA27" i="2"/>
  <c r="T27" i="2"/>
  <c r="AL27" i="2" s="1"/>
  <c r="A27" i="2"/>
  <c r="AQ26" i="2"/>
  <c r="AP26" i="2"/>
  <c r="AK26" i="2"/>
  <c r="AJ26" i="2"/>
  <c r="AI26" i="2"/>
  <c r="AH26" i="2"/>
  <c r="AG26" i="2"/>
  <c r="AF26" i="2"/>
  <c r="AE26" i="2"/>
  <c r="AD26" i="2"/>
  <c r="A26" i="2"/>
  <c r="AQ25" i="2"/>
  <c r="AP25" i="2"/>
  <c r="AO25" i="2"/>
  <c r="AK25" i="2"/>
  <c r="AJ25" i="2"/>
  <c r="AI25" i="2"/>
  <c r="AH25" i="2"/>
  <c r="AG25" i="2"/>
  <c r="AF25" i="2"/>
  <c r="AE25" i="2"/>
  <c r="AD25" i="2"/>
  <c r="AC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J24" i="2"/>
  <c r="J25" i="2" s="1"/>
  <c r="J26" i="2" s="1"/>
  <c r="T26" i="2" s="1"/>
  <c r="A24" i="2"/>
  <c r="AQ23" i="2"/>
  <c r="AP23" i="2"/>
  <c r="AO23" i="2"/>
  <c r="AN23" i="2"/>
  <c r="AM23" i="2"/>
  <c r="AK23" i="2"/>
  <c r="AJ23" i="2"/>
  <c r="AI23" i="2"/>
  <c r="AH23" i="2"/>
  <c r="AG23" i="2"/>
  <c r="AF23" i="2"/>
  <c r="AE23" i="2"/>
  <c r="AD23" i="2"/>
  <c r="AC23" i="2"/>
  <c r="AB23" i="2"/>
  <c r="AA23" i="2"/>
  <c r="T23" i="2"/>
  <c r="AL23" i="2" s="1"/>
  <c r="K23" i="2"/>
  <c r="A23" i="2"/>
  <c r="E2" i="2"/>
  <c r="AR42" i="2" l="1"/>
  <c r="AR63" i="2"/>
  <c r="T49" i="2"/>
  <c r="AM49" i="2" s="1"/>
  <c r="T78" i="2"/>
  <c r="AM78" i="2" s="1"/>
  <c r="T57" i="2"/>
  <c r="T28" i="2"/>
  <c r="AM28" i="2" s="1"/>
  <c r="Z44" i="2"/>
  <c r="AM61" i="2"/>
  <c r="AL61" i="2"/>
  <c r="Z23" i="2"/>
  <c r="J30" i="2"/>
  <c r="T30" i="2" s="1"/>
  <c r="AN30" i="2" s="1"/>
  <c r="Z65" i="2"/>
  <c r="K45" i="2"/>
  <c r="AA45" i="2" s="1"/>
  <c r="K24" i="2"/>
  <c r="AA24" i="2" s="1"/>
  <c r="J62" i="2"/>
  <c r="K66" i="2"/>
  <c r="AA66" i="2" s="1"/>
  <c r="AL78" i="2"/>
  <c r="J83" i="2"/>
  <c r="T67" i="2"/>
  <c r="AM68" i="2"/>
  <c r="AL68" i="2"/>
  <c r="AO68" i="2"/>
  <c r="AN68" i="2"/>
  <c r="T71" i="2"/>
  <c r="J72" i="2"/>
  <c r="T72" i="2" s="1"/>
  <c r="J80" i="2"/>
  <c r="T80" i="2" s="1"/>
  <c r="T79" i="2"/>
  <c r="AM82" i="2"/>
  <c r="AL82" i="2"/>
  <c r="T75" i="2"/>
  <c r="J76" i="2"/>
  <c r="T76" i="2" s="1"/>
  <c r="T70" i="2"/>
  <c r="T74" i="2"/>
  <c r="AM67" i="2"/>
  <c r="J59" i="2"/>
  <c r="T59" i="2" s="1"/>
  <c r="T58" i="2"/>
  <c r="AN47" i="2"/>
  <c r="AM47" i="2"/>
  <c r="AL47" i="2"/>
  <c r="AO47" i="2"/>
  <c r="AL50" i="2"/>
  <c r="AN50" i="2"/>
  <c r="AM50" i="2"/>
  <c r="T54" i="2"/>
  <c r="J55" i="2"/>
  <c r="T55" i="2" s="1"/>
  <c r="J51" i="2"/>
  <c r="T51" i="2" s="1"/>
  <c r="T53" i="2"/>
  <c r="T46" i="2"/>
  <c r="AL49" i="2"/>
  <c r="AN26" i="2"/>
  <c r="AM26" i="2"/>
  <c r="AL26" i="2"/>
  <c r="AO26" i="2"/>
  <c r="AN29" i="2"/>
  <c r="AM29" i="2"/>
  <c r="AL29" i="2"/>
  <c r="AM40" i="2"/>
  <c r="AL40" i="2"/>
  <c r="J38" i="2"/>
  <c r="T38" i="2" s="1"/>
  <c r="T37" i="2"/>
  <c r="T33" i="2"/>
  <c r="J34" i="2"/>
  <c r="T34" i="2" s="1"/>
  <c r="J41" i="2"/>
  <c r="T32" i="2"/>
  <c r="T25" i="2"/>
  <c r="T36" i="2"/>
  <c r="AL28" i="2"/>
  <c r="Z66" i="2" l="1"/>
  <c r="Z45" i="2"/>
  <c r="Z24" i="2"/>
  <c r="AM57" i="2"/>
  <c r="AL57" i="2"/>
  <c r="AM30" i="2"/>
  <c r="AO30" i="2"/>
  <c r="AL30" i="2"/>
  <c r="AN67" i="2"/>
  <c r="AL67" i="2"/>
  <c r="J63" i="2"/>
  <c r="T63" i="2" s="1"/>
  <c r="T62" i="2"/>
  <c r="J84" i="2"/>
  <c r="T84" i="2" s="1"/>
  <c r="T83" i="2"/>
  <c r="AO80" i="2"/>
  <c r="AN80" i="2"/>
  <c r="AM80" i="2"/>
  <c r="AL80" i="2"/>
  <c r="AN72" i="2"/>
  <c r="AO72" i="2"/>
  <c r="AM72" i="2"/>
  <c r="AL72" i="2"/>
  <c r="AN79" i="2"/>
  <c r="AM79" i="2"/>
  <c r="AL79" i="2"/>
  <c r="AM71" i="2"/>
  <c r="AN71" i="2"/>
  <c r="AL71" i="2"/>
  <c r="AM74" i="2"/>
  <c r="AL74" i="2"/>
  <c r="AO76" i="2"/>
  <c r="AN76" i="2"/>
  <c r="AM76" i="2"/>
  <c r="AL76" i="2"/>
  <c r="K67" i="2"/>
  <c r="AM70" i="2"/>
  <c r="AL70" i="2"/>
  <c r="AN75" i="2"/>
  <c r="AM75" i="2"/>
  <c r="AL75" i="2"/>
  <c r="AM54" i="2"/>
  <c r="AN54" i="2"/>
  <c r="AL54" i="2"/>
  <c r="K46" i="2"/>
  <c r="AN51" i="2"/>
  <c r="AO51" i="2"/>
  <c r="AM51" i="2"/>
  <c r="AL51" i="2"/>
  <c r="AN58" i="2"/>
  <c r="AM58" i="2"/>
  <c r="AL58" i="2"/>
  <c r="AL46" i="2"/>
  <c r="AN46" i="2"/>
  <c r="AM46" i="2"/>
  <c r="AM53" i="2"/>
  <c r="AL53" i="2"/>
  <c r="AM55" i="2"/>
  <c r="AO55" i="2"/>
  <c r="AN55" i="2"/>
  <c r="AL55" i="2"/>
  <c r="AO59" i="2"/>
  <c r="AN59" i="2"/>
  <c r="AM59" i="2"/>
  <c r="AL59" i="2"/>
  <c r="AO38" i="2"/>
  <c r="AN38" i="2"/>
  <c r="AM38" i="2"/>
  <c r="AL38" i="2"/>
  <c r="AM36" i="2"/>
  <c r="AL36" i="2"/>
  <c r="AL32" i="2"/>
  <c r="AM32" i="2"/>
  <c r="J42" i="2"/>
  <c r="T42" i="2" s="1"/>
  <c r="T41" i="2"/>
  <c r="AO34" i="2"/>
  <c r="AN34" i="2"/>
  <c r="AM34" i="2"/>
  <c r="AL34" i="2"/>
  <c r="AN33" i="2"/>
  <c r="AM33" i="2"/>
  <c r="AL33" i="2"/>
  <c r="K25" i="2"/>
  <c r="AN25" i="2"/>
  <c r="AM25" i="2"/>
  <c r="AL25" i="2"/>
  <c r="AN37" i="2"/>
  <c r="AM37" i="2"/>
  <c r="AL37" i="2"/>
  <c r="AM83" i="2" l="1"/>
  <c r="AN83" i="2"/>
  <c r="AL83" i="2"/>
  <c r="AN84" i="2"/>
  <c r="AO84" i="2"/>
  <c r="AM84" i="2"/>
  <c r="AL84" i="2"/>
  <c r="AM62" i="2"/>
  <c r="AN62" i="2"/>
  <c r="AL62" i="2"/>
  <c r="AO63" i="2"/>
  <c r="AN63" i="2"/>
  <c r="AM63" i="2"/>
  <c r="AL63" i="2"/>
  <c r="K68" i="2"/>
  <c r="AB67" i="2"/>
  <c r="AA67" i="2"/>
  <c r="Z67" i="2"/>
  <c r="K47" i="2"/>
  <c r="AB46" i="2"/>
  <c r="Z46" i="2"/>
  <c r="AA46" i="2"/>
  <c r="AL41" i="2"/>
  <c r="AN41" i="2"/>
  <c r="AM41" i="2"/>
  <c r="AO42" i="2"/>
  <c r="AN42" i="2"/>
  <c r="AM42" i="2"/>
  <c r="AL42" i="2"/>
  <c r="K26" i="2"/>
  <c r="AB25" i="2"/>
  <c r="Z25" i="2"/>
  <c r="AA25" i="2"/>
  <c r="K69" i="2" l="1"/>
  <c r="Z69" i="2" s="1"/>
  <c r="AA68" i="2"/>
  <c r="AC68" i="2"/>
  <c r="AB68" i="2"/>
  <c r="Z68" i="2"/>
  <c r="AC47" i="2"/>
  <c r="AB47" i="2"/>
  <c r="AA47" i="2"/>
  <c r="Z47" i="2"/>
  <c r="K48" i="2"/>
  <c r="Z48" i="2" s="1"/>
  <c r="AB26" i="2"/>
  <c r="AA26" i="2"/>
  <c r="AC26" i="2"/>
  <c r="Z26" i="2"/>
  <c r="K27" i="2"/>
  <c r="Z27" i="2" s="1"/>
  <c r="K70" i="2" l="1"/>
  <c r="K49" i="2"/>
  <c r="K28" i="2"/>
  <c r="K71" i="2" l="1"/>
  <c r="Z70" i="2"/>
  <c r="AA70" i="2"/>
  <c r="K50" i="2"/>
  <c r="Z49" i="2"/>
  <c r="AA49" i="2"/>
  <c r="K29" i="2"/>
  <c r="AA28" i="2"/>
  <c r="Z28" i="2"/>
  <c r="K72" i="2" l="1"/>
  <c r="AB71" i="2"/>
  <c r="AA71" i="2"/>
  <c r="Z71" i="2"/>
  <c r="K51" i="2"/>
  <c r="AB50" i="2"/>
  <c r="AA50" i="2"/>
  <c r="Z50" i="2"/>
  <c r="K30" i="2"/>
  <c r="AA29" i="2"/>
  <c r="AB29" i="2"/>
  <c r="Z29" i="2"/>
  <c r="Z72" i="2" l="1"/>
  <c r="AC72" i="2"/>
  <c r="AB72" i="2"/>
  <c r="AA72" i="2"/>
  <c r="K73" i="2"/>
  <c r="Z73" i="2" s="1"/>
  <c r="Z51" i="2"/>
  <c r="AC51" i="2"/>
  <c r="AB51" i="2"/>
  <c r="AA51" i="2"/>
  <c r="K52" i="2"/>
  <c r="Z52" i="2" s="1"/>
  <c r="K31" i="2"/>
  <c r="Z31" i="2" s="1"/>
  <c r="AC30" i="2"/>
  <c r="AB30" i="2"/>
  <c r="AA30" i="2"/>
  <c r="Z30" i="2"/>
  <c r="K74" i="2" l="1"/>
  <c r="K53" i="2"/>
  <c r="K32" i="2"/>
  <c r="K75" i="2" l="1"/>
  <c r="AA74" i="2"/>
  <c r="Z74" i="2"/>
  <c r="AA53" i="2"/>
  <c r="Z53" i="2"/>
  <c r="K54" i="2"/>
  <c r="AA32" i="2"/>
  <c r="Z32" i="2"/>
  <c r="K33" i="2"/>
  <c r="K76" i="2" l="1"/>
  <c r="AA75" i="2"/>
  <c r="Z75" i="2"/>
  <c r="AB75" i="2"/>
  <c r="K55" i="2"/>
  <c r="AA54" i="2"/>
  <c r="Z54" i="2"/>
  <c r="AB54" i="2"/>
  <c r="K34" i="2"/>
  <c r="AA33" i="2"/>
  <c r="Z33" i="2"/>
  <c r="AB33" i="2"/>
  <c r="K77" i="2" l="1"/>
  <c r="Z77" i="2" s="1"/>
  <c r="AC76" i="2"/>
  <c r="AB76" i="2"/>
  <c r="AA76" i="2"/>
  <c r="Z76" i="2"/>
  <c r="K56" i="2"/>
  <c r="Z56" i="2" s="1"/>
  <c r="AC55" i="2"/>
  <c r="AB55" i="2"/>
  <c r="AA55" i="2"/>
  <c r="Z55" i="2"/>
  <c r="K35" i="2"/>
  <c r="Z35" i="2" s="1"/>
  <c r="AC34" i="2"/>
  <c r="AB34" i="2"/>
  <c r="AA34" i="2"/>
  <c r="Z34" i="2"/>
  <c r="K78" i="2" l="1"/>
  <c r="K57" i="2"/>
  <c r="K36" i="2"/>
  <c r="K79" i="2" l="1"/>
  <c r="AA78" i="2"/>
  <c r="Z78" i="2"/>
  <c r="K58" i="2"/>
  <c r="AA57" i="2"/>
  <c r="Z57" i="2"/>
  <c r="K37" i="2"/>
  <c r="AA36" i="2"/>
  <c r="Z36" i="2"/>
  <c r="K80" i="2" l="1"/>
  <c r="AA79" i="2"/>
  <c r="AB79" i="2"/>
  <c r="Z79" i="2"/>
  <c r="K59" i="2"/>
  <c r="AA58" i="2"/>
  <c r="AB58" i="2"/>
  <c r="Z58" i="2"/>
  <c r="K38" i="2"/>
  <c r="AB37" i="2"/>
  <c r="AA37" i="2"/>
  <c r="Z37" i="2"/>
  <c r="AC80" i="2" l="1"/>
  <c r="AA80" i="2"/>
  <c r="AB80" i="2"/>
  <c r="Z80" i="2"/>
  <c r="K81" i="2"/>
  <c r="Z81" i="2" s="1"/>
  <c r="K60" i="2"/>
  <c r="Z60" i="2" s="1"/>
  <c r="AC59" i="2"/>
  <c r="AB59" i="2"/>
  <c r="AA59" i="2"/>
  <c r="Z59" i="2"/>
  <c r="K39" i="2"/>
  <c r="Z39" i="2" s="1"/>
  <c r="AC38" i="2"/>
  <c r="AB38" i="2"/>
  <c r="AA38" i="2"/>
  <c r="Z38" i="2"/>
  <c r="K82" i="2" l="1"/>
  <c r="K61" i="2"/>
  <c r="K40" i="2"/>
  <c r="K84" i="2" l="1"/>
  <c r="K83" i="2"/>
  <c r="Z82" i="2"/>
  <c r="AA82" i="2"/>
  <c r="K63" i="2"/>
  <c r="K62" i="2"/>
  <c r="Z61" i="2"/>
  <c r="AA61" i="2"/>
  <c r="K42" i="2"/>
  <c r="K41" i="2"/>
  <c r="AA40" i="2"/>
  <c r="Z40" i="2"/>
  <c r="AB83" i="2" l="1"/>
  <c r="Z83" i="2"/>
  <c r="AA83" i="2"/>
  <c r="AB84" i="2"/>
  <c r="AA84" i="2"/>
  <c r="Z84" i="2"/>
  <c r="AC84" i="2"/>
  <c r="AB62" i="2"/>
  <c r="AA62" i="2"/>
  <c r="Z62" i="2"/>
  <c r="AB63" i="2"/>
  <c r="AA63" i="2"/>
  <c r="Z63" i="2"/>
  <c r="AC63" i="2"/>
  <c r="AB41" i="2"/>
  <c r="AA41" i="2"/>
  <c r="Z41" i="2"/>
  <c r="AB42" i="2"/>
  <c r="AA42" i="2"/>
  <c r="Z42" i="2"/>
  <c r="AC42" i="2"/>
  <c r="G4" i="3" l="1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2" i="3"/>
  <c r="E9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2" i="3"/>
  <c r="G12" i="3"/>
  <c r="G10" i="3"/>
  <c r="G9" i="3"/>
  <c r="H9" i="3" s="1"/>
  <c r="E3" i="3"/>
  <c r="G3" i="3" s="1"/>
  <c r="E4" i="3"/>
  <c r="E5" i="3"/>
  <c r="G5" i="3" s="1"/>
  <c r="E7" i="3"/>
  <c r="G7" i="3" s="1"/>
  <c r="E14" i="3"/>
  <c r="G14" i="3" s="1"/>
  <c r="E15" i="3"/>
  <c r="G15" i="3" s="1"/>
  <c r="E16" i="3"/>
  <c r="G16" i="3" s="1"/>
  <c r="E17" i="3"/>
  <c r="G17" i="3" s="1"/>
  <c r="E2" i="3"/>
  <c r="G2" i="3" s="1"/>
  <c r="H5" i="3" l="1"/>
  <c r="I12" i="3"/>
  <c r="E13" i="3"/>
  <c r="G13" i="3" s="1"/>
  <c r="E12" i="3"/>
  <c r="E11" i="3"/>
  <c r="G11" i="3" s="1"/>
  <c r="E10" i="3"/>
  <c r="E8" i="3"/>
  <c r="G8" i="3" s="1"/>
  <c r="I4" i="3"/>
  <c r="H4" i="3"/>
  <c r="H17" i="3"/>
  <c r="H16" i="3"/>
  <c r="H15" i="3"/>
  <c r="H14" i="3"/>
  <c r="I13" i="3"/>
  <c r="H13" i="3"/>
  <c r="I11" i="3"/>
  <c r="H11" i="3"/>
  <c r="H12" i="3"/>
  <c r="I17" i="3"/>
  <c r="I16" i="3"/>
  <c r="H10" i="3"/>
  <c r="I15" i="3"/>
  <c r="I14" i="3"/>
  <c r="H7" i="3"/>
  <c r="I10" i="3"/>
  <c r="I9" i="3"/>
  <c r="E6" i="3"/>
  <c r="G6" i="3" s="1"/>
  <c r="I7" i="3"/>
  <c r="I5" i="3"/>
  <c r="I6" i="3"/>
  <c r="I3" i="3"/>
  <c r="H3" i="3"/>
  <c r="I2" i="3"/>
  <c r="H2" i="3"/>
  <c r="H8" i="3" l="1"/>
  <c r="I8" i="3"/>
  <c r="H6" i="3"/>
  <c r="J19" i="2" l="1"/>
  <c r="J15" i="2"/>
  <c r="J11" i="2"/>
  <c r="J7" i="2"/>
  <c r="J3" i="2"/>
  <c r="T2" i="2"/>
  <c r="J12" i="2" l="1"/>
  <c r="J16" i="2"/>
  <c r="J20" i="2"/>
  <c r="J8" i="2"/>
  <c r="J4" i="2"/>
  <c r="K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AL3" i="2"/>
  <c r="AM3" i="2"/>
  <c r="AN3" i="2"/>
  <c r="AO3" i="2"/>
  <c r="AP3" i="2"/>
  <c r="AQ3" i="2"/>
  <c r="AO4" i="2"/>
  <c r="AP4" i="2"/>
  <c r="AQ4" i="2"/>
  <c r="AP5" i="2"/>
  <c r="AQ5" i="2"/>
  <c r="AM6" i="2"/>
  <c r="AN6" i="2"/>
  <c r="AO6" i="2"/>
  <c r="AP6" i="2"/>
  <c r="AQ6" i="2"/>
  <c r="AN7" i="2"/>
  <c r="AO7" i="2"/>
  <c r="AP7" i="2"/>
  <c r="AQ7" i="2"/>
  <c r="AO8" i="2"/>
  <c r="AP8" i="2"/>
  <c r="AQ8" i="2"/>
  <c r="AP9" i="2"/>
  <c r="AQ9" i="2"/>
  <c r="AM10" i="2"/>
  <c r="AN10" i="2"/>
  <c r="AO10" i="2"/>
  <c r="AP10" i="2"/>
  <c r="AQ10" i="2"/>
  <c r="AN11" i="2"/>
  <c r="AO11" i="2"/>
  <c r="AP11" i="2"/>
  <c r="AQ11" i="2"/>
  <c r="AO12" i="2"/>
  <c r="AP12" i="2"/>
  <c r="AQ12" i="2"/>
  <c r="AP13" i="2"/>
  <c r="AQ13" i="2"/>
  <c r="AM14" i="2"/>
  <c r="AN14" i="2"/>
  <c r="AO14" i="2"/>
  <c r="AP14" i="2"/>
  <c r="AQ14" i="2"/>
  <c r="AN15" i="2"/>
  <c r="AO15" i="2"/>
  <c r="AP15" i="2"/>
  <c r="AQ15" i="2"/>
  <c r="AO16" i="2"/>
  <c r="AP16" i="2"/>
  <c r="AQ16" i="2"/>
  <c r="AP17" i="2"/>
  <c r="AQ17" i="2"/>
  <c r="AM18" i="2"/>
  <c r="AN18" i="2"/>
  <c r="AO18" i="2"/>
  <c r="AP18" i="2"/>
  <c r="AQ18" i="2"/>
  <c r="AN19" i="2"/>
  <c r="AO19" i="2"/>
  <c r="AP19" i="2"/>
  <c r="AQ19" i="2"/>
  <c r="AO20" i="2"/>
  <c r="AP20" i="2"/>
  <c r="AQ20" i="2"/>
  <c r="AP21" i="2"/>
  <c r="AQ21" i="2"/>
  <c r="AM2" i="2"/>
  <c r="AN2" i="2"/>
  <c r="AO2" i="2"/>
  <c r="AP2" i="2"/>
  <c r="AQ2" i="2"/>
  <c r="AF3" i="2"/>
  <c r="AG3" i="2"/>
  <c r="AH3" i="2"/>
  <c r="AI3" i="2"/>
  <c r="AJ3" i="2"/>
  <c r="AK3" i="2"/>
  <c r="AF4" i="2"/>
  <c r="AG4" i="2"/>
  <c r="AH4" i="2"/>
  <c r="AI4" i="2"/>
  <c r="AJ4" i="2"/>
  <c r="AK4" i="2"/>
  <c r="AF5" i="2"/>
  <c r="AG5" i="2"/>
  <c r="AH5" i="2"/>
  <c r="AI5" i="2"/>
  <c r="AJ5" i="2"/>
  <c r="AK5" i="2"/>
  <c r="AF6" i="2"/>
  <c r="AG6" i="2"/>
  <c r="AH6" i="2"/>
  <c r="AI6" i="2"/>
  <c r="AJ6" i="2"/>
  <c r="AK6" i="2"/>
  <c r="AF7" i="2"/>
  <c r="AG7" i="2"/>
  <c r="AH7" i="2"/>
  <c r="AI7" i="2"/>
  <c r="AJ7" i="2"/>
  <c r="AK7" i="2"/>
  <c r="AF8" i="2"/>
  <c r="AG8" i="2"/>
  <c r="AH8" i="2"/>
  <c r="AI8" i="2"/>
  <c r="AJ8" i="2"/>
  <c r="AK8" i="2"/>
  <c r="AF9" i="2"/>
  <c r="AG9" i="2"/>
  <c r="AH9" i="2"/>
  <c r="AI9" i="2"/>
  <c r="AJ9" i="2"/>
  <c r="AK9" i="2"/>
  <c r="AF10" i="2"/>
  <c r="AG10" i="2"/>
  <c r="AH10" i="2"/>
  <c r="AI10" i="2"/>
  <c r="AJ10" i="2"/>
  <c r="AK10" i="2"/>
  <c r="AF11" i="2"/>
  <c r="AG11" i="2"/>
  <c r="AH11" i="2"/>
  <c r="AI11" i="2"/>
  <c r="AJ11" i="2"/>
  <c r="AK11" i="2"/>
  <c r="AF12" i="2"/>
  <c r="AG12" i="2"/>
  <c r="AH12" i="2"/>
  <c r="AI12" i="2"/>
  <c r="AJ12" i="2"/>
  <c r="AK12" i="2"/>
  <c r="AF13" i="2"/>
  <c r="AG13" i="2"/>
  <c r="AH13" i="2"/>
  <c r="AI13" i="2"/>
  <c r="AJ13" i="2"/>
  <c r="AK13" i="2"/>
  <c r="AF14" i="2"/>
  <c r="AG14" i="2"/>
  <c r="AH14" i="2"/>
  <c r="AI14" i="2"/>
  <c r="AJ14" i="2"/>
  <c r="AK14" i="2"/>
  <c r="AF15" i="2"/>
  <c r="AG15" i="2"/>
  <c r="AH15" i="2"/>
  <c r="AI15" i="2"/>
  <c r="AJ15" i="2"/>
  <c r="AK15" i="2"/>
  <c r="AF16" i="2"/>
  <c r="AG16" i="2"/>
  <c r="AH16" i="2"/>
  <c r="AI16" i="2"/>
  <c r="AJ16" i="2"/>
  <c r="AK16" i="2"/>
  <c r="AF17" i="2"/>
  <c r="AG17" i="2"/>
  <c r="AH17" i="2"/>
  <c r="AI17" i="2"/>
  <c r="AJ17" i="2"/>
  <c r="AK17" i="2"/>
  <c r="AF18" i="2"/>
  <c r="AG18" i="2"/>
  <c r="AH18" i="2"/>
  <c r="AI18" i="2"/>
  <c r="AJ18" i="2"/>
  <c r="AK18" i="2"/>
  <c r="AF19" i="2"/>
  <c r="AG19" i="2"/>
  <c r="AH19" i="2"/>
  <c r="AI19" i="2"/>
  <c r="AJ19" i="2"/>
  <c r="AK19" i="2"/>
  <c r="AF20" i="2"/>
  <c r="AG20" i="2"/>
  <c r="AH20" i="2"/>
  <c r="AI20" i="2"/>
  <c r="AJ20" i="2"/>
  <c r="AK20" i="2"/>
  <c r="AF21" i="2"/>
  <c r="AG21" i="2"/>
  <c r="AH21" i="2"/>
  <c r="AI21" i="2"/>
  <c r="AJ21" i="2"/>
  <c r="AK21" i="2"/>
  <c r="AJ2" i="2"/>
  <c r="AK2" i="2"/>
  <c r="AG2" i="2"/>
  <c r="AH2" i="2"/>
  <c r="AI2" i="2"/>
  <c r="AF2" i="2"/>
  <c r="AB3" i="2"/>
  <c r="AC3" i="2"/>
  <c r="AD3" i="2"/>
  <c r="AE3" i="2"/>
  <c r="AC4" i="2"/>
  <c r="AD4" i="2"/>
  <c r="AE4" i="2"/>
  <c r="AD5" i="2"/>
  <c r="AE5" i="2"/>
  <c r="AA6" i="2"/>
  <c r="AB6" i="2"/>
  <c r="AC6" i="2"/>
  <c r="AD6" i="2"/>
  <c r="AE6" i="2"/>
  <c r="AB7" i="2"/>
  <c r="AC7" i="2"/>
  <c r="AD7" i="2"/>
  <c r="AE7" i="2"/>
  <c r="AC8" i="2"/>
  <c r="AD8" i="2"/>
  <c r="AE8" i="2"/>
  <c r="AD9" i="2"/>
  <c r="AE9" i="2"/>
  <c r="AA10" i="2"/>
  <c r="AB10" i="2"/>
  <c r="AC10" i="2"/>
  <c r="AD10" i="2"/>
  <c r="AE10" i="2"/>
  <c r="AB11" i="2"/>
  <c r="AC11" i="2"/>
  <c r="AD11" i="2"/>
  <c r="AE11" i="2"/>
  <c r="AC12" i="2"/>
  <c r="AD12" i="2"/>
  <c r="AE12" i="2"/>
  <c r="AD13" i="2"/>
  <c r="AE13" i="2"/>
  <c r="AA14" i="2"/>
  <c r="AB14" i="2"/>
  <c r="AC14" i="2"/>
  <c r="AD14" i="2"/>
  <c r="AE14" i="2"/>
  <c r="AB15" i="2"/>
  <c r="AC15" i="2"/>
  <c r="AD15" i="2"/>
  <c r="AE15" i="2"/>
  <c r="AC16" i="2"/>
  <c r="AD16" i="2"/>
  <c r="AE16" i="2"/>
  <c r="AD17" i="2"/>
  <c r="AE17" i="2"/>
  <c r="AA18" i="2"/>
  <c r="AB18" i="2"/>
  <c r="AC18" i="2"/>
  <c r="AD18" i="2"/>
  <c r="AE18" i="2"/>
  <c r="AB19" i="2"/>
  <c r="AC19" i="2"/>
  <c r="AD19" i="2"/>
  <c r="AE19" i="2"/>
  <c r="AC20" i="2"/>
  <c r="AD20" i="2"/>
  <c r="AE20" i="2"/>
  <c r="AD21" i="2"/>
  <c r="AE21" i="2"/>
  <c r="AA2" i="2"/>
  <c r="AB2" i="2"/>
  <c r="AC2" i="2"/>
  <c r="AD2" i="2"/>
  <c r="AE2" i="2"/>
  <c r="T6" i="2"/>
  <c r="T11" i="2"/>
  <c r="AL11" i="2" s="1"/>
  <c r="T15" i="2"/>
  <c r="AL15" i="2" s="1"/>
  <c r="T16" i="2"/>
  <c r="AM16" i="2" s="1"/>
  <c r="T18" i="2"/>
  <c r="AL18" i="2" s="1"/>
  <c r="AL2" i="2"/>
  <c r="T7" i="2"/>
  <c r="AL7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K6" i="2" l="1"/>
  <c r="Z6" i="2" s="1"/>
  <c r="T8" i="2"/>
  <c r="AN8" i="2" s="1"/>
  <c r="J17" i="2"/>
  <c r="J21" i="2"/>
  <c r="J13" i="2"/>
  <c r="J5" i="2"/>
  <c r="K4" i="2"/>
  <c r="J9" i="2"/>
  <c r="AL16" i="2"/>
  <c r="AN16" i="2"/>
  <c r="AL6" i="2"/>
  <c r="T12" i="2"/>
  <c r="T10" i="2"/>
  <c r="AM15" i="2"/>
  <c r="AM7" i="2"/>
  <c r="AM11" i="2"/>
  <c r="T20" i="2"/>
  <c r="T14" i="2"/>
  <c r="Z3" i="2"/>
  <c r="AA3" i="2"/>
  <c r="T19" i="2"/>
  <c r="T13" i="2"/>
  <c r="T4" i="2"/>
  <c r="K2" i="2"/>
  <c r="Z2" i="2" s="1"/>
  <c r="K7" i="2" l="1"/>
  <c r="T5" i="2"/>
  <c r="AL8" i="2"/>
  <c r="AM8" i="2"/>
  <c r="K5" i="2"/>
  <c r="T21" i="2"/>
  <c r="T17" i="2"/>
  <c r="T9" i="2"/>
  <c r="AL10" i="2"/>
  <c r="AL12" i="2"/>
  <c r="AM12" i="2"/>
  <c r="AN12" i="2"/>
  <c r="AL19" i="2"/>
  <c r="AM19" i="2"/>
  <c r="AL5" i="2"/>
  <c r="AM5" i="2"/>
  <c r="AN5" i="2"/>
  <c r="AO5" i="2"/>
  <c r="AL14" i="2"/>
  <c r="AA4" i="2"/>
  <c r="AL4" i="2"/>
  <c r="AM4" i="2"/>
  <c r="AN4" i="2"/>
  <c r="AL13" i="2"/>
  <c r="AM13" i="2"/>
  <c r="AN13" i="2"/>
  <c r="AO13" i="2"/>
  <c r="AL20" i="2"/>
  <c r="AM20" i="2"/>
  <c r="AN20" i="2"/>
  <c r="Z4" i="2"/>
  <c r="AB4" i="2"/>
  <c r="Z7" i="2" l="1"/>
  <c r="AA7" i="2"/>
  <c r="K8" i="2"/>
  <c r="AA5" i="2"/>
  <c r="AC5" i="2"/>
  <c r="Z5" i="2"/>
  <c r="AB5" i="2"/>
  <c r="AL17" i="2"/>
  <c r="AO17" i="2"/>
  <c r="AN17" i="2"/>
  <c r="AM17" i="2"/>
  <c r="AL21" i="2"/>
  <c r="AO21" i="2"/>
  <c r="AN21" i="2"/>
  <c r="AM21" i="2"/>
  <c r="AL9" i="2"/>
  <c r="AN9" i="2"/>
  <c r="AO9" i="2"/>
  <c r="AM9" i="2"/>
  <c r="AB8" i="2" l="1"/>
  <c r="Z8" i="2"/>
  <c r="AA8" i="2"/>
  <c r="K9" i="2"/>
  <c r="AC9" i="2" l="1"/>
  <c r="AB9" i="2"/>
  <c r="Z9" i="2"/>
  <c r="AA9" i="2"/>
  <c r="K10" i="2"/>
  <c r="Z10" i="2" s="1"/>
  <c r="K11" i="2" l="1"/>
  <c r="AA11" i="2" l="1"/>
  <c r="Z11" i="2"/>
  <c r="K12" i="2"/>
  <c r="AA12" i="2" l="1"/>
  <c r="AB12" i="2"/>
  <c r="Z12" i="2"/>
  <c r="K13" i="2"/>
  <c r="AA13" i="2" l="1"/>
  <c r="AB13" i="2"/>
  <c r="AC13" i="2"/>
  <c r="Z13" i="2"/>
  <c r="K14" i="2"/>
  <c r="Z14" i="2" s="1"/>
  <c r="K15" i="2" l="1"/>
  <c r="AA15" i="2" l="1"/>
  <c r="Z15" i="2"/>
  <c r="K16" i="2"/>
  <c r="Z16" i="2" l="1"/>
  <c r="AB16" i="2"/>
  <c r="AA16" i="2"/>
  <c r="K17" i="2"/>
  <c r="AB17" i="2" l="1"/>
  <c r="AC17" i="2"/>
  <c r="Z17" i="2"/>
  <c r="AA17" i="2"/>
  <c r="K18" i="2"/>
  <c r="Z18" i="2" s="1"/>
  <c r="K19" i="2" l="1"/>
  <c r="Z19" i="2" l="1"/>
  <c r="AA19" i="2"/>
  <c r="K21" i="2"/>
  <c r="K20" i="2"/>
  <c r="AB20" i="2" l="1"/>
  <c r="Z20" i="2"/>
  <c r="AA20" i="2"/>
  <c r="Z21" i="2"/>
  <c r="AB21" i="2"/>
  <c r="AC21" i="2"/>
  <c r="AA21" i="2"/>
</calcChain>
</file>

<file path=xl/sharedStrings.xml><?xml version="1.0" encoding="utf-8"?>
<sst xmlns="http://schemas.openxmlformats.org/spreadsheetml/2006/main" count="1020" uniqueCount="302">
  <si>
    <t>序号</t>
  </si>
  <si>
    <t>模型</t>
  </si>
  <si>
    <t>模型id</t>
  </si>
  <si>
    <t>生命系数</t>
  </si>
  <si>
    <t>奖励系数</t>
  </si>
  <si>
    <t>移速系数</t>
  </si>
  <si>
    <t>体型系数</t>
  </si>
  <si>
    <t>通用技能</t>
  </si>
  <si>
    <t>蜜蜂1</t>
  </si>
  <si>
    <t>ResUnit_MiFeng1</t>
  </si>
  <si>
    <t>/</t>
  </si>
  <si>
    <t>蜜蜂2</t>
  </si>
  <si>
    <t>ResUnit_MiFeng2</t>
  </si>
  <si>
    <t>蜜蜂3</t>
  </si>
  <si>
    <t>ResUnit_MiFeng3</t>
  </si>
  <si>
    <t>蝙蝠1</t>
  </si>
  <si>
    <t>ResUnit_BianFu1</t>
  </si>
  <si>
    <t>蝙蝠2</t>
  </si>
  <si>
    <t>ResUnit_BianFu2</t>
  </si>
  <si>
    <t>蜘蛛1</t>
  </si>
  <si>
    <t>ResUnit_ZhiZhu1</t>
  </si>
  <si>
    <t>快速</t>
  </si>
  <si>
    <t>蜘蛛2</t>
  </si>
  <si>
    <t>ResUnit_ZhiZhu2</t>
  </si>
  <si>
    <t>蜘蛛3</t>
  </si>
  <si>
    <t>ResUnit_ZhiZhu3</t>
  </si>
  <si>
    <t>种子1</t>
  </si>
  <si>
    <t>治疗</t>
  </si>
  <si>
    <t>种子2</t>
  </si>
  <si>
    <t>ResUnit_ZhongZi2</t>
  </si>
  <si>
    <t>种子3</t>
  </si>
  <si>
    <t>ResUnit_ZhongZi3</t>
  </si>
  <si>
    <t>鬼1</t>
  </si>
  <si>
    <t>隐身</t>
  </si>
  <si>
    <t>鬼2</t>
  </si>
  <si>
    <t>ResUnit_Gui2</t>
  </si>
  <si>
    <t>鬼3</t>
  </si>
  <si>
    <t>ResUnit_Gui3</t>
  </si>
  <si>
    <t>蛋1</t>
  </si>
  <si>
    <t>ResUnit_Dan1</t>
  </si>
  <si>
    <t>蛋2</t>
  </si>
  <si>
    <t>眩晕</t>
  </si>
  <si>
    <t>蛋3</t>
  </si>
  <si>
    <t>ResUnit_Dan3</t>
  </si>
  <si>
    <t>鸟1</t>
  </si>
  <si>
    <t>ResUnit_Niao1</t>
  </si>
  <si>
    <t>加速</t>
  </si>
  <si>
    <t>Skill_Monster_Niao1,NormalAttack</t>
  </si>
  <si>
    <t>鸟2</t>
  </si>
  <si>
    <t>ResUnit_Niao2</t>
  </si>
  <si>
    <t>Skill_Monster_Niao2,NormalAttack</t>
  </si>
  <si>
    <t>鸟3</t>
  </si>
  <si>
    <t>ResUnit_Niao3</t>
  </si>
  <si>
    <t>Skill_Monster_Niao3,NormalAttack</t>
  </si>
  <si>
    <t>ResUnit_Rou1</t>
  </si>
  <si>
    <t>ResUnit_Rou2</t>
  </si>
  <si>
    <t>ResUnit_Rou3</t>
  </si>
  <si>
    <t>雪人1</t>
  </si>
  <si>
    <t>ResUnit_XueRen1</t>
  </si>
  <si>
    <t>持续变弱</t>
  </si>
  <si>
    <t>Skill_Monster_XueRen1,NormalAttack</t>
  </si>
  <si>
    <t>雪人2</t>
  </si>
  <si>
    <t>ResUnit_XueRen2</t>
  </si>
  <si>
    <t>Skill_Monster_XueRen2,NormalAttack</t>
  </si>
  <si>
    <t>雪人3</t>
  </si>
  <si>
    <t>ResUnit_XueRen3</t>
  </si>
  <si>
    <t>Skill_Monster_XueRen3,NormalAttack</t>
  </si>
  <si>
    <t>乌龟1</t>
  </si>
  <si>
    <t>ResUnit_WuGui1</t>
  </si>
  <si>
    <t>Skill_Monster_WuGui1,NormalAttack</t>
  </si>
  <si>
    <t>乌龟2</t>
  </si>
  <si>
    <t>ResUnit_WuGui2</t>
  </si>
  <si>
    <t>Skill_Monster_WuGui2,NormalAttack</t>
  </si>
  <si>
    <t>乌龟3</t>
  </si>
  <si>
    <t>ResUnit_WuGui3</t>
  </si>
  <si>
    <t>Skill_Monster_WuGui3,NormalAttack</t>
  </si>
  <si>
    <t>ResUnit_BianFu3</t>
    <phoneticPr fontId="1" type="noConversion"/>
  </si>
  <si>
    <t>蝙蝠3</t>
  </si>
  <si>
    <t>高攻击</t>
    <phoneticPr fontId="1" type="noConversion"/>
  </si>
  <si>
    <t>移动减伤</t>
    <phoneticPr fontId="1" type="noConversion"/>
  </si>
  <si>
    <t>赛季</t>
    <phoneticPr fontId="1" type="noConversion"/>
  </si>
  <si>
    <t>波次</t>
    <phoneticPr fontId="1" type="noConversion"/>
  </si>
  <si>
    <t>怪物种类</t>
    <phoneticPr fontId="1" type="noConversion"/>
  </si>
  <si>
    <t>特殊怪</t>
    <phoneticPr fontId="1" type="noConversion"/>
  </si>
  <si>
    <t>每秒所需输出</t>
    <phoneticPr fontId="1" type="noConversion"/>
  </si>
  <si>
    <t>时长s</t>
    <phoneticPr fontId="1" type="noConversion"/>
  </si>
  <si>
    <t>总时长min</t>
    <phoneticPr fontId="1" type="noConversion"/>
  </si>
  <si>
    <t>每秒怪物数量</t>
    <phoneticPr fontId="1" type="noConversion"/>
  </si>
  <si>
    <t>怪物1</t>
    <phoneticPr fontId="1" type="noConversion"/>
  </si>
  <si>
    <t>怪物1生命</t>
    <phoneticPr fontId="1" type="noConversion"/>
  </si>
  <si>
    <t>怪物1数量</t>
  </si>
  <si>
    <t>怪物1速度</t>
  </si>
  <si>
    <t>怪物1奖励</t>
  </si>
  <si>
    <t>怪物2</t>
  </si>
  <si>
    <t>怪物3</t>
  </si>
  <si>
    <t>怪物4</t>
  </si>
  <si>
    <t>怪物5</t>
  </si>
  <si>
    <t>怪物6</t>
  </si>
  <si>
    <t>蜜蜂1</t>
    <phoneticPr fontId="1" type="noConversion"/>
  </si>
  <si>
    <t>蜜蜂2</t>
    <phoneticPr fontId="1" type="noConversion"/>
  </si>
  <si>
    <t>蜘蛛1</t>
    <phoneticPr fontId="1" type="noConversion"/>
  </si>
  <si>
    <t>蜜蜂3</t>
    <phoneticPr fontId="1" type="noConversion"/>
  </si>
  <si>
    <t>鬼1</t>
    <phoneticPr fontId="1" type="noConversion"/>
  </si>
  <si>
    <t>蜘蛛2</t>
    <phoneticPr fontId="1" type="noConversion"/>
  </si>
  <si>
    <t>鬼2</t>
    <phoneticPr fontId="1" type="noConversion"/>
  </si>
  <si>
    <t>鬼3</t>
    <phoneticPr fontId="1" type="noConversion"/>
  </si>
  <si>
    <t>蝙蝠1</t>
    <phoneticPr fontId="1" type="noConversion"/>
  </si>
  <si>
    <t>鸟1</t>
    <phoneticPr fontId="1" type="noConversion"/>
  </si>
  <si>
    <t>鸟2</t>
    <phoneticPr fontId="1" type="noConversion"/>
  </si>
  <si>
    <t>蜘蛛3</t>
    <phoneticPr fontId="1" type="noConversion"/>
  </si>
  <si>
    <t>鸟3</t>
    <phoneticPr fontId="1" type="noConversion"/>
  </si>
  <si>
    <t>怪物2生命</t>
  </si>
  <si>
    <t>怪物3生命</t>
  </si>
  <si>
    <t>怪物4生命</t>
  </si>
  <si>
    <t>怪物5生命</t>
  </si>
  <si>
    <t>怪物6生命</t>
  </si>
  <si>
    <t>加速系数</t>
    <phoneticPr fontId="1" type="noConversion"/>
  </si>
  <si>
    <t>怪物2数量</t>
  </si>
  <si>
    <t>怪物3数量</t>
  </si>
  <si>
    <t>怪物4数量</t>
  </si>
  <si>
    <t>怪物5数量</t>
  </si>
  <si>
    <t>怪物6数量</t>
  </si>
  <si>
    <t>怪物2速度</t>
  </si>
  <si>
    <t>怪物3速度</t>
  </si>
  <si>
    <t>怪物4速度</t>
  </si>
  <si>
    <t>怪物5速度</t>
  </si>
  <si>
    <t>怪物6速度</t>
  </si>
  <si>
    <t>怪物2奖励</t>
  </si>
  <si>
    <t>怪物3奖励</t>
  </si>
  <si>
    <t>怪物4奖励</t>
  </si>
  <si>
    <t>怪物5奖励</t>
  </si>
  <si>
    <t>怪物6奖励</t>
  </si>
  <si>
    <t>平均生命</t>
    <phoneticPr fontId="1" type="noConversion"/>
  </si>
  <si>
    <t>波次总奖励</t>
    <phoneticPr fontId="1" type="noConversion"/>
  </si>
  <si>
    <t>杀怪奖励</t>
    <phoneticPr fontId="1" type="noConversion"/>
  </si>
  <si>
    <t>索引id</t>
    <phoneticPr fontId="1" type="noConversion"/>
  </si>
  <si>
    <t>蛋2</t>
    <phoneticPr fontId="1" type="noConversion"/>
  </si>
  <si>
    <t>蛋1</t>
    <phoneticPr fontId="1" type="noConversion"/>
  </si>
  <si>
    <t>种子2</t>
    <phoneticPr fontId="1" type="noConversion"/>
  </si>
  <si>
    <t>特色</t>
    <phoneticPr fontId="1" type="noConversion"/>
  </si>
  <si>
    <t>肉</t>
    <phoneticPr fontId="1" type="noConversion"/>
  </si>
  <si>
    <t>ResUnit_ZhongZi1</t>
    <phoneticPr fontId="1" type="noConversion"/>
  </si>
  <si>
    <t>Skill_Monster_ZhongZi1,NormalAttack</t>
    <phoneticPr fontId="1" type="noConversion"/>
  </si>
  <si>
    <t>Skill_Monster_ZhongZi2,NormalAttack</t>
  </si>
  <si>
    <t>Skill_Monster_ZhongZi3,NormalAttack</t>
  </si>
  <si>
    <t>ResUnit_Gui1</t>
    <phoneticPr fontId="1" type="noConversion"/>
  </si>
  <si>
    <t>Skill_Monster_Gui1,NormalAttack</t>
    <phoneticPr fontId="1" type="noConversion"/>
  </si>
  <si>
    <t>Skill_Monster_Gui2,NormalAttack</t>
  </si>
  <si>
    <t>Skill_Monster_Gui3,NormalAttack</t>
  </si>
  <si>
    <t>ResUnit_Dan2</t>
    <phoneticPr fontId="1" type="noConversion"/>
  </si>
  <si>
    <t>Skill_Monster_Dan2,NormalAttack</t>
    <phoneticPr fontId="1" type="noConversion"/>
  </si>
  <si>
    <t>Skill_Monster_Dan3,NormalAttack</t>
  </si>
  <si>
    <t>总金钱</t>
    <phoneticPr fontId="1" type="noConversion"/>
  </si>
  <si>
    <t>名字</t>
  </si>
  <si>
    <t>稀有度</t>
    <phoneticPr fontId="1" type="noConversion"/>
  </si>
  <si>
    <t>性价比</t>
    <phoneticPr fontId="1" type="noConversion"/>
  </si>
  <si>
    <t>价格</t>
    <phoneticPr fontId="1" type="noConversion"/>
  </si>
  <si>
    <t>dps</t>
    <phoneticPr fontId="1" type="noConversion"/>
  </si>
  <si>
    <t>目标数量</t>
    <phoneticPr fontId="1" type="noConversion"/>
  </si>
  <si>
    <t>射程</t>
    <phoneticPr fontId="1" type="noConversion"/>
  </si>
  <si>
    <t>攻击LV1</t>
    <phoneticPr fontId="1" type="noConversion"/>
  </si>
  <si>
    <t>攻击LV2</t>
  </si>
  <si>
    <t>攻击LV3</t>
  </si>
  <si>
    <t>特殊参数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</si>
  <si>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</si>
  <si>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</si>
  <si>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</si>
  <si>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</si>
  <si>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</si>
  <si>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</si>
  <si>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</si>
  <si>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</si>
  <si>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</si>
  <si>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</si>
  <si>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</si>
  <si>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</si>
  <si>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毒蝎塔</t>
  </si>
  <si>
    <t>炸弹</t>
  </si>
  <si>
    <t>哥布林</t>
  </si>
  <si>
    <t>火箭塔</t>
  </si>
  <si>
    <t>魔像</t>
  </si>
  <si>
    <t>水晶</t>
  </si>
  <si>
    <t>奥术天球</t>
  </si>
  <si>
    <t>炼金塔</t>
    <phoneticPr fontId="1" type="noConversion"/>
  </si>
  <si>
    <t>灼烧</t>
    <phoneticPr fontId="1" type="noConversion"/>
  </si>
  <si>
    <t>远处加成</t>
    <phoneticPr fontId="1" type="noConversion"/>
  </si>
  <si>
    <t>高处加成</t>
    <phoneticPr fontId="1" type="noConversion"/>
  </si>
  <si>
    <t>减速</t>
    <phoneticPr fontId="1" type="noConversion"/>
  </si>
  <si>
    <t>生产金币</t>
    <phoneticPr fontId="1" type="noConversion"/>
  </si>
  <si>
    <t>加速</t>
    <phoneticPr fontId="1" type="noConversion"/>
  </si>
  <si>
    <t>中毒</t>
    <phoneticPr fontId="1" type="noConversion"/>
  </si>
  <si>
    <t>消耗型</t>
    <phoneticPr fontId="1" type="noConversion"/>
  </si>
  <si>
    <t>偷金币</t>
    <phoneticPr fontId="1" type="noConversion"/>
  </si>
  <si>
    <t>抛物线</t>
    <phoneticPr fontId="1" type="noConversion"/>
  </si>
  <si>
    <t>击退</t>
    <phoneticPr fontId="1" type="noConversion"/>
  </si>
  <si>
    <t>穿透</t>
    <phoneticPr fontId="1" type="noConversion"/>
  </si>
  <si>
    <t>多弹道</t>
    <phoneticPr fontId="1" type="noConversion"/>
  </si>
  <si>
    <t>技能cd</t>
    <phoneticPr fontId="1" type="noConversion"/>
  </si>
  <si>
    <t>蓄力</t>
    <phoneticPr fontId="1" type="noConversion"/>
  </si>
  <si>
    <t>快速</t>
    <phoneticPr fontId="1" type="noConversion"/>
  </si>
  <si>
    <t>3级暴击率/爆伤</t>
  </si>
  <si>
    <t>远处增伤率lv1/2/3</t>
  </si>
  <si>
    <t>减速率lv1/2/3</t>
  </si>
  <si>
    <t>CD减少lv1/2/3</t>
  </si>
  <si>
    <t>3级射程</t>
  </si>
  <si>
    <t>近处增伤率lv1/2/3；眩晕时间</t>
    <phoneticPr fontId="1" type="noConversion"/>
  </si>
  <si>
    <t>1、2级弹药/3级弹药</t>
    <phoneticPr fontId="1" type="noConversion"/>
  </si>
  <si>
    <t>3级目标</t>
    <phoneticPr fontId="1" type="noConversion"/>
  </si>
  <si>
    <t>毒伤lv1/2/3/输出补正</t>
    <phoneticPr fontId="1" type="noConversion"/>
  </si>
  <si>
    <t>伤害/眩晕</t>
    <phoneticPr fontId="1" type="noConversion"/>
  </si>
  <si>
    <t>偷钱数lv1/2/3/输出补正</t>
    <phoneticPr fontId="1" type="noConversion"/>
  </si>
  <si>
    <t>远处增伤率</t>
    <phoneticPr fontId="1" type="noConversion"/>
  </si>
  <si>
    <t>低处增伤率，3级目标，加成高度</t>
    <phoneticPr fontId="1" type="noConversion"/>
  </si>
  <si>
    <t>LV1攻击</t>
    <phoneticPr fontId="1" type="noConversion"/>
  </si>
  <si>
    <t>LV2攻击</t>
  </si>
  <si>
    <t>LV3攻击</t>
  </si>
  <si>
    <t>3级灼烧总伤害/总时间/间隔/输出补正</t>
    <phoneticPr fontId="1" type="noConversion"/>
  </si>
  <si>
    <t>每回合金币</t>
    <phoneticPr fontId="1" type="noConversion"/>
  </si>
  <si>
    <t>龙1</t>
  </si>
  <si>
    <t>龙1</t>
    <phoneticPr fontId="1" type="noConversion"/>
  </si>
  <si>
    <t>龙2</t>
  </si>
  <si>
    <t>龙3</t>
  </si>
  <si>
    <t>Skill_Monster_Long1,NormalAttack</t>
    <phoneticPr fontId="1" type="noConversion"/>
  </si>
  <si>
    <t>Skill_Monster_Long2,NormalAttack</t>
  </si>
  <si>
    <t>Skill_Monster_Long3,NormalAttack</t>
  </si>
  <si>
    <t>王国保卫战5</t>
    <phoneticPr fontId="1" type="noConversion"/>
  </si>
  <si>
    <t>关卡</t>
    <phoneticPr fontId="1" type="noConversion"/>
  </si>
  <si>
    <t>可用塔</t>
    <phoneticPr fontId="1" type="noConversion"/>
  </si>
  <si>
    <t xml:space="preserve">   </t>
    <phoneticPr fontId="1" type="noConversion"/>
  </si>
  <si>
    <t>可用道具</t>
    <phoneticPr fontId="1" type="noConversion"/>
  </si>
  <si>
    <t>可用英雄</t>
    <phoneticPr fontId="1" type="noConversion"/>
  </si>
  <si>
    <t>奖励1</t>
    <phoneticPr fontId="1" type="noConversion"/>
  </si>
  <si>
    <t>奖励2</t>
  </si>
  <si>
    <t>奖励3</t>
  </si>
  <si>
    <t>新塔：三管加农炮</t>
    <phoneticPr fontId="1" type="noConversion"/>
  </si>
  <si>
    <t>塔等级2</t>
    <phoneticPr fontId="1" type="noConversion"/>
  </si>
  <si>
    <t>新英雄：雷林</t>
    <phoneticPr fontId="1" type="noConversion"/>
  </si>
  <si>
    <t>塔等级3</t>
    <phoneticPr fontId="1" type="noConversion"/>
  </si>
  <si>
    <t>猪</t>
  </si>
  <si>
    <t>鸟</t>
  </si>
  <si>
    <t>怪物2</t>
    <phoneticPr fontId="1" type="noConversion"/>
  </si>
  <si>
    <t>怪物3</t>
    <phoneticPr fontId="1" type="noConversion"/>
  </si>
  <si>
    <t>数量</t>
    <phoneticPr fontId="1" type="noConversion"/>
  </si>
  <si>
    <t>怪物4</t>
    <phoneticPr fontId="1" type="noConversion"/>
  </si>
  <si>
    <t xml:space="preserve"> </t>
    <phoneticPr fontId="1" type="noConversion"/>
  </si>
  <si>
    <t>毒蛇</t>
    <phoneticPr fontId="1" type="noConversion"/>
  </si>
  <si>
    <t>突袭-猪</t>
    <phoneticPr fontId="1" type="noConversion"/>
  </si>
  <si>
    <t>突袭-隐身</t>
    <phoneticPr fontId="1" type="noConversion"/>
  </si>
  <si>
    <t>鬣狗</t>
    <phoneticPr fontId="1" type="noConversion"/>
  </si>
  <si>
    <t>突袭-斗士</t>
    <phoneticPr fontId="1" type="noConversion"/>
  </si>
  <si>
    <t>斗士</t>
  </si>
  <si>
    <t>新英雄：尼鲁</t>
    <phoneticPr fontId="1" type="noConversion"/>
  </si>
  <si>
    <t>塔分支</t>
    <phoneticPr fontId="1" type="noConversion"/>
  </si>
  <si>
    <t>新塔：巨弩</t>
    <phoneticPr fontId="1" type="noConversion"/>
  </si>
  <si>
    <t>隐身</t>
    <phoneticPr fontId="1" type="noConversion"/>
  </si>
  <si>
    <t>斗士</t>
    <phoneticPr fontId="1" type="noConversion"/>
  </si>
  <si>
    <t>鸟</t>
    <phoneticPr fontId="1" type="noConversion"/>
  </si>
  <si>
    <t>开捷径-熊</t>
    <phoneticPr fontId="1" type="noConversion"/>
  </si>
  <si>
    <t>熊</t>
    <phoneticPr fontId="1" type="noConversion"/>
  </si>
  <si>
    <t xml:space="preserve">毒蛇 </t>
    <phoneticPr fontId="1" type="noConversion"/>
  </si>
  <si>
    <t>猪</t>
    <phoneticPr fontId="1" type="noConversion"/>
  </si>
  <si>
    <t>新塔：树灵</t>
    <phoneticPr fontId="1" type="noConversion"/>
  </si>
  <si>
    <t>蛇</t>
    <phoneticPr fontId="1" type="noConversion"/>
  </si>
  <si>
    <t>犀牛</t>
    <phoneticPr fontId="1" type="noConversion"/>
  </si>
  <si>
    <t>boss-猪</t>
    <phoneticPr fontId="1" type="noConversion"/>
  </si>
  <si>
    <t>新塔：恶魔坑</t>
    <phoneticPr fontId="1" type="noConversion"/>
  </si>
  <si>
    <t>炼金</t>
  </si>
  <si>
    <t>突袭-炼金</t>
  </si>
  <si>
    <t>犀牛</t>
  </si>
  <si>
    <t>熊</t>
  </si>
  <si>
    <t>奶妈</t>
  </si>
  <si>
    <t>仆从</t>
    <phoneticPr fontId="1" type="noConversion"/>
  </si>
  <si>
    <t>传送怪</t>
    <phoneticPr fontId="1" type="noConversion"/>
  </si>
  <si>
    <t>召唤怪</t>
    <phoneticPr fontId="1" type="noConversion"/>
  </si>
  <si>
    <t>幽灵</t>
    <phoneticPr fontId="1" type="noConversion"/>
  </si>
  <si>
    <t>突袭-召唤怪</t>
    <phoneticPr fontId="1" type="noConversion"/>
  </si>
  <si>
    <t>突袭-仆从</t>
    <phoneticPr fontId="1" type="noConversion"/>
  </si>
  <si>
    <t xml:space="preserve">传送怪 </t>
    <phoneticPr fontId="1" type="noConversion"/>
  </si>
  <si>
    <t>蜘蛛</t>
    <phoneticPr fontId="1" type="noConversion"/>
  </si>
  <si>
    <t>祭司</t>
    <phoneticPr fontId="1" type="noConversion"/>
  </si>
  <si>
    <t>恶煞</t>
    <phoneticPr fontId="1" type="noConversion"/>
  </si>
  <si>
    <t>锁链</t>
    <phoneticPr fontId="1" type="noConversion"/>
  </si>
  <si>
    <t>水晶</t>
    <phoneticPr fontId="1" type="noConversion"/>
  </si>
  <si>
    <t>飞行仆从</t>
    <phoneticPr fontId="1" type="noConversion"/>
  </si>
  <si>
    <t>眩晕怪</t>
    <phoneticPr fontId="1" type="noConversion"/>
  </si>
  <si>
    <t>国王</t>
    <phoneticPr fontId="1" type="noConversion"/>
  </si>
  <si>
    <t>召唤师</t>
    <phoneticPr fontId="1" type="noConversion"/>
  </si>
  <si>
    <t>快速怪</t>
    <phoneticPr fontId="1" type="noConversion"/>
  </si>
  <si>
    <t>章鱼</t>
    <phoneticPr fontId="1" type="noConversion"/>
  </si>
  <si>
    <t>眼睛</t>
    <phoneticPr fontId="1" type="noConversion"/>
  </si>
  <si>
    <t>飞眼睛</t>
    <phoneticPr fontId="1" type="noConversion"/>
  </si>
  <si>
    <t>召唤飞鱼</t>
    <phoneticPr fontId="1" type="noConversion"/>
  </si>
  <si>
    <t xml:space="preserve">恶煞 </t>
    <phoneticPr fontId="1" type="noConversion"/>
  </si>
  <si>
    <t>剧毒</t>
    <phoneticPr fontId="1" type="noConversion"/>
  </si>
  <si>
    <t>滚滚</t>
  </si>
  <si>
    <t>滚滚</t>
    <phoneticPr fontId="1" type="noConversion"/>
  </si>
  <si>
    <t>邪恶猪</t>
    <phoneticPr fontId="1" type="noConversion"/>
  </si>
  <si>
    <t>巨兽</t>
    <phoneticPr fontId="1" type="noConversion"/>
  </si>
  <si>
    <t>先知</t>
    <phoneticPr fontId="1" type="noConversion"/>
  </si>
  <si>
    <t>魔眼</t>
    <phoneticPr fontId="1" type="noConversion"/>
  </si>
  <si>
    <t>新塔</t>
  </si>
  <si>
    <t>新英雄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</si>
</sst>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2" borderId="1" xfId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难度曲线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无限模式!$H$1</c:f>
              <c:strCache>
                <c:ptCount val="1"/>
                <c:pt idx="0">
                  <c:v>每秒所需输出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无限模式!$C$2:$C$21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无限模式!$H$2:$H$21</c:f>
              <c:numCache>
                <c:formatCode>General</c:formatCode>
                <c:ptCount val="20"/>
                <c:pt idx="0">
                  <c:v>44.38</c:v>
                </c:pt>
                <c:pt idx="1">
                  <c:v>275</c:v>
                </c:pt>
                <c:pt idx="2">
                  <c:v>733.44</c:v>
                </c:pt>
                <c:pt idx="3">
                  <c:v>1512.5</c:v>
                </c:pt>
                <c:pt idx="4">
                  <c:v>466.25</c:v>
                </c:pt>
                <c:pt idx="5">
                  <c:v>1383.83</c:v>
                </c:pt>
                <c:pt idx="6">
                  <c:v>3031.25</c:v>
                </c:pt>
                <c:pt idx="7">
                  <c:v>5655.31</c:v>
                </c:pt>
                <c:pt idx="8">
                  <c:v>1023.13</c:v>
                </c:pt>
                <c:pt idx="9">
                  <c:v>3358.44</c:v>
                </c:pt>
                <c:pt idx="10">
                  <c:v>7539.69</c:v>
                </c:pt>
                <c:pt idx="11">
                  <c:v>14084.38</c:v>
                </c:pt>
                <c:pt idx="12">
                  <c:v>1715</c:v>
                </c:pt>
                <c:pt idx="13">
                  <c:v>6511.02</c:v>
                </c:pt>
                <c:pt idx="14">
                  <c:v>15260</c:v>
                </c:pt>
                <c:pt idx="15">
                  <c:v>28900.63</c:v>
                </c:pt>
                <c:pt idx="16">
                  <c:v>2541.88</c:v>
                </c:pt>
                <c:pt idx="17">
                  <c:v>11198.75</c:v>
                </c:pt>
                <c:pt idx="18">
                  <c:v>27373.439999999999</c:v>
                </c:pt>
                <c:pt idx="19">
                  <c:v>52610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8-4C32-BFF7-102C301FA741}"/>
            </c:ext>
          </c:extLst>
        </c:ser>
        <c:ser>
          <c:idx val="1"/>
          <c:order val="1"/>
          <c:tx>
            <c:v>总金钱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无限模式!$AR$2:$AR$21</c:f>
              <c:numCache>
                <c:formatCode>General</c:formatCode>
                <c:ptCount val="20"/>
                <c:pt idx="0">
                  <c:v>300</c:v>
                </c:pt>
                <c:pt idx="1">
                  <c:v>630</c:v>
                </c:pt>
                <c:pt idx="2">
                  <c:v>990</c:v>
                </c:pt>
                <c:pt idx="3">
                  <c:v>1380</c:v>
                </c:pt>
                <c:pt idx="4">
                  <c:v>1800</c:v>
                </c:pt>
                <c:pt idx="5">
                  <c:v>2250</c:v>
                </c:pt>
                <c:pt idx="6">
                  <c:v>2730</c:v>
                </c:pt>
                <c:pt idx="7">
                  <c:v>3240</c:v>
                </c:pt>
                <c:pt idx="8">
                  <c:v>3780</c:v>
                </c:pt>
                <c:pt idx="9">
                  <c:v>4350</c:v>
                </c:pt>
                <c:pt idx="10">
                  <c:v>4950</c:v>
                </c:pt>
                <c:pt idx="11">
                  <c:v>5580</c:v>
                </c:pt>
                <c:pt idx="12">
                  <c:v>6240</c:v>
                </c:pt>
                <c:pt idx="13">
                  <c:v>6930</c:v>
                </c:pt>
                <c:pt idx="14">
                  <c:v>7650</c:v>
                </c:pt>
                <c:pt idx="15">
                  <c:v>8400</c:v>
                </c:pt>
                <c:pt idx="16">
                  <c:v>9180</c:v>
                </c:pt>
                <c:pt idx="17">
                  <c:v>9990</c:v>
                </c:pt>
                <c:pt idx="18">
                  <c:v>10830</c:v>
                </c:pt>
                <c:pt idx="19">
                  <c:v>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A-4F1C-8926-26FA21ADE3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无限模式!$H$23:$H$42</c:f>
              <c:numCache>
                <c:formatCode>General</c:formatCode>
                <c:ptCount val="20"/>
                <c:pt idx="0">
                  <c:v>44.38</c:v>
                </c:pt>
                <c:pt idx="1">
                  <c:v>275</c:v>
                </c:pt>
                <c:pt idx="2">
                  <c:v>733.44</c:v>
                </c:pt>
                <c:pt idx="3">
                  <c:v>1512.5</c:v>
                </c:pt>
                <c:pt idx="4">
                  <c:v>466.25</c:v>
                </c:pt>
                <c:pt idx="5">
                  <c:v>1383.83</c:v>
                </c:pt>
                <c:pt idx="6">
                  <c:v>3031.25</c:v>
                </c:pt>
                <c:pt idx="7">
                  <c:v>5655.31</c:v>
                </c:pt>
                <c:pt idx="8">
                  <c:v>1023.13</c:v>
                </c:pt>
                <c:pt idx="9">
                  <c:v>3358.44</c:v>
                </c:pt>
                <c:pt idx="10">
                  <c:v>7539.69</c:v>
                </c:pt>
                <c:pt idx="11">
                  <c:v>14084.38</c:v>
                </c:pt>
                <c:pt idx="12">
                  <c:v>1715</c:v>
                </c:pt>
                <c:pt idx="13">
                  <c:v>6511.02</c:v>
                </c:pt>
                <c:pt idx="14">
                  <c:v>15260</c:v>
                </c:pt>
                <c:pt idx="15">
                  <c:v>28900.63</c:v>
                </c:pt>
                <c:pt idx="16">
                  <c:v>2541.88</c:v>
                </c:pt>
                <c:pt idx="17">
                  <c:v>11198.75</c:v>
                </c:pt>
                <c:pt idx="18">
                  <c:v>27373.439999999999</c:v>
                </c:pt>
                <c:pt idx="19">
                  <c:v>52610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D-45FC-BD5A-A46B9E1C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701600"/>
        <c:axId val="1894706880"/>
      </c:lineChart>
      <c:catAx>
        <c:axId val="18947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706880"/>
        <c:crosses val="autoZero"/>
        <c:auto val="1"/>
        <c:lblAlgn val="ctr"/>
        <c:lblOffset val="100"/>
        <c:noMultiLvlLbl val="0"/>
      </c:catAx>
      <c:valAx>
        <c:axId val="189470688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7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无限模式!$J$1</c:f>
              <c:strCache>
                <c:ptCount val="1"/>
                <c:pt idx="0">
                  <c:v>每秒怪物数量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无限模式!$C$2:$C$21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无限模式!$J$2:$J$21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0.5</c:v>
                </c:pt>
                <c:pt idx="5">
                  <c:v>0.875</c:v>
                </c:pt>
                <c:pt idx="6">
                  <c:v>1.25</c:v>
                </c:pt>
                <c:pt idx="7">
                  <c:v>1.625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0.5</c:v>
                </c:pt>
                <c:pt idx="13">
                  <c:v>1.125</c:v>
                </c:pt>
                <c:pt idx="14">
                  <c:v>1.75</c:v>
                </c:pt>
                <c:pt idx="15">
                  <c:v>2.375</c:v>
                </c:pt>
                <c:pt idx="16">
                  <c:v>0.5</c:v>
                </c:pt>
                <c:pt idx="17">
                  <c:v>1.25</c:v>
                </c:pt>
                <c:pt idx="18">
                  <c:v>2</c:v>
                </c:pt>
                <c:pt idx="1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B-45C7-BC21-F388EFD7D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91040"/>
        <c:axId val="1894704960"/>
      </c:lineChart>
      <c:catAx>
        <c:axId val="18946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704960"/>
        <c:crosses val="autoZero"/>
        <c:auto val="1"/>
        <c:lblAlgn val="ctr"/>
        <c:lblOffset val="100"/>
        <c:noMultiLvlLbl val="0"/>
      </c:catAx>
      <c:valAx>
        <c:axId val="18947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6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兴趣曲线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无限模式!$F$1</c:f>
              <c:strCache>
                <c:ptCount val="1"/>
                <c:pt idx="0">
                  <c:v>怪物种类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无限模式!$C$2:$C$21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无限模式!$F$2:$F$21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4-4E12-9B78-DC54CC1A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01568"/>
        <c:axId val="1891186688"/>
      </c:lineChart>
      <c:catAx>
        <c:axId val="18912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186688"/>
        <c:crosses val="autoZero"/>
        <c:auto val="1"/>
        <c:lblAlgn val="ctr"/>
        <c:lblOffset val="100"/>
        <c:noMultiLvlLbl val="0"/>
      </c:catAx>
      <c:valAx>
        <c:axId val="1891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2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学习曲线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无限模式!$G$1</c:f>
              <c:strCache>
                <c:ptCount val="1"/>
                <c:pt idx="0">
                  <c:v>特殊怪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无限模式!$C$2:$C$21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无限模式!$G$2:$G$21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1CE-94C5-F635DD2A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04928"/>
        <c:axId val="1891205408"/>
      </c:lineChart>
      <c:catAx>
        <c:axId val="18912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205408"/>
        <c:crosses val="autoZero"/>
        <c:auto val="1"/>
        <c:lblAlgn val="ctr"/>
        <c:lblOffset val="100"/>
        <c:noMultiLvlLbl val="0"/>
      </c:catAx>
      <c:valAx>
        <c:axId val="18912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2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246528</xdr:colOff>
      <xdr:row>7</xdr:row>
      <xdr:rowOff>0</xdr:rowOff>
    </xdr:from>
    <xdr:to>
      <xdr:col>36</xdr:col>
      <xdr:colOff>403412</xdr:colOff>
      <xdr:row>18</xdr:row>
      <xdr:rowOff>145676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6DCEB2-BF0F-5831-184D-E6292A1B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480171</xdr:colOff>
      <xdr:row>2</xdr:row>
      <xdr:rowOff>145675</xdr:rowOff>
    </xdr:from>
    <xdr:to>
      <xdr:col>70</xdr:col>
      <xdr:colOff>118781</xdr:colOff>
      <xdr:row>14</xdr:row>
      <xdr:rowOff>145394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AE4B39-88B1-F468-5BE7-9706D4EF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235323</xdr:colOff>
      <xdr:row>2</xdr:row>
      <xdr:rowOff>145675</xdr:rowOff>
    </xdr:from>
    <xdr:to>
      <xdr:col>50</xdr:col>
      <xdr:colOff>139514</xdr:colOff>
      <xdr:row>14</xdr:row>
      <xdr:rowOff>100571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A0B89C-3F08-D901-6091-35541E75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291634</xdr:colOff>
      <xdr:row>2</xdr:row>
      <xdr:rowOff>145675</xdr:rowOff>
    </xdr:from>
    <xdr:to>
      <xdr:col>57</xdr:col>
      <xdr:colOff>190500</xdr:colOff>
      <xdr:row>14</xdr:row>
      <xdr:rowOff>111777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A7186D-8960-F46F-20CA-DBA11F1EE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E96A-B976-4F47-9B18-B2557D38E0F7}">
  <dimension ref="A1:T17"/>
  <sheetViews>
    <sheetView workbookViewId="0">
      <selection activeCell="D12" sqref="D12"/>
    </sheetView>
  </sheetViews>
  <sheetFormatPr defaultRowHeight="14.25" x14ac:dyDescent="0.2"/>
  <cols>
    <col min="13" max="13" width="34.75" customWidth="1"/>
  </cols>
  <sheetData>
    <row r="1" spans="1:20" x14ac:dyDescent="0.2">
      <c r="A1" s="2" t="s">
        <v>153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139</v>
      </c>
      <c r="G1" s="2" t="s">
        <v>160</v>
      </c>
      <c r="H1" s="2" t="s">
        <v>161</v>
      </c>
      <c r="I1" s="2" t="s">
        <v>162</v>
      </c>
      <c r="J1" s="2" t="s">
        <v>197</v>
      </c>
      <c r="K1" s="2" t="s">
        <v>158</v>
      </c>
      <c r="L1" s="2" t="s">
        <v>159</v>
      </c>
      <c r="M1" s="2" t="s">
        <v>163</v>
      </c>
      <c r="N1" s="2" t="s">
        <v>164</v>
      </c>
      <c r="O1" s="2" t="s">
        <v>165</v>
      </c>
      <c r="P1" s="2" t="s">
        <v>166</v>
      </c>
      <c r="Q1" s="2" t="s">
        <v>167</v>
      </c>
      <c r="R1" s="2" t="s">
        <v>213</v>
      </c>
      <c r="S1" s="2" t="s">
        <v>214</v>
      </c>
      <c r="T1" s="2" t="s">
        <v>215</v>
      </c>
    </row>
    <row r="2" spans="1:20" x14ac:dyDescent="0.2">
      <c r="A2" t="s">
        <v>168</v>
      </c>
      <c r="B2">
        <v>1</v>
      </c>
      <c r="C2">
        <v>1</v>
      </c>
      <c r="D2">
        <f>100+(B2-1)*50</f>
        <v>100</v>
      </c>
      <c r="E2">
        <f>C2*D2</f>
        <v>100</v>
      </c>
      <c r="F2" t="s">
        <v>199</v>
      </c>
      <c r="G2">
        <f>IF(J2=0,0,ROUND(E2*J2/K2,0))</f>
        <v>50</v>
      </c>
      <c r="H2">
        <f>INT(G2*S2)</f>
        <v>225</v>
      </c>
      <c r="I2">
        <f>INT(G2*T2)</f>
        <v>1012</v>
      </c>
      <c r="J2">
        <v>0.5</v>
      </c>
      <c r="K2">
        <v>1</v>
      </c>
      <c r="L2">
        <v>9</v>
      </c>
      <c r="M2" t="s">
        <v>200</v>
      </c>
      <c r="N2">
        <v>0.15</v>
      </c>
      <c r="O2">
        <v>2</v>
      </c>
      <c r="R2">
        <v>1</v>
      </c>
      <c r="S2">
        <v>4.5</v>
      </c>
      <c r="T2">
        <f>S2*3*1.5</f>
        <v>20.25</v>
      </c>
    </row>
    <row r="3" spans="1:20" x14ac:dyDescent="0.2">
      <c r="A3" t="s">
        <v>169</v>
      </c>
      <c r="B3">
        <v>1</v>
      </c>
      <c r="C3">
        <v>1</v>
      </c>
      <c r="D3">
        <f t="shared" ref="D3:D17" si="0">100+(B3-1)*50</f>
        <v>100</v>
      </c>
      <c r="E3">
        <f t="shared" ref="E3:E17" si="1">C3*D3</f>
        <v>100</v>
      </c>
      <c r="F3" t="s">
        <v>199</v>
      </c>
      <c r="G3">
        <f>IF(J3=0,0,ROUND(E3*J3/K3,0))</f>
        <v>17</v>
      </c>
      <c r="H3">
        <f t="shared" ref="H3:H17" si="2">INT(G3*S3)</f>
        <v>76</v>
      </c>
      <c r="I3">
        <f t="shared" ref="I3:I16" si="3">INT(G3*T3)</f>
        <v>344</v>
      </c>
      <c r="J3">
        <v>0.5</v>
      </c>
      <c r="K3">
        <v>3</v>
      </c>
      <c r="L3">
        <v>9</v>
      </c>
      <c r="R3">
        <v>1</v>
      </c>
      <c r="S3">
        <v>4.5</v>
      </c>
      <c r="T3">
        <f t="shared" ref="T3:T17" si="4">S3*3*1.5</f>
        <v>20.25</v>
      </c>
    </row>
    <row r="4" spans="1:20" x14ac:dyDescent="0.2">
      <c r="A4" t="s">
        <v>170</v>
      </c>
      <c r="B4">
        <v>3</v>
      </c>
      <c r="C4">
        <v>1</v>
      </c>
      <c r="D4">
        <f t="shared" si="0"/>
        <v>200</v>
      </c>
      <c r="E4">
        <f t="shared" si="1"/>
        <v>200</v>
      </c>
      <c r="F4" t="s">
        <v>184</v>
      </c>
      <c r="G4">
        <f>IF(J4=0,0,ROUND(E4*J4/K4*Q4,0))</f>
        <v>9</v>
      </c>
      <c r="H4">
        <f t="shared" si="2"/>
        <v>40</v>
      </c>
      <c r="I4">
        <f t="shared" si="3"/>
        <v>182</v>
      </c>
      <c r="J4">
        <v>0.3</v>
      </c>
      <c r="K4">
        <v>5</v>
      </c>
      <c r="L4">
        <v>9</v>
      </c>
      <c r="M4" t="s">
        <v>216</v>
      </c>
      <c r="N4">
        <v>0.5</v>
      </c>
      <c r="O4">
        <v>10</v>
      </c>
      <c r="P4">
        <v>0.3</v>
      </c>
      <c r="Q4">
        <v>0.75</v>
      </c>
      <c r="R4">
        <v>1</v>
      </c>
      <c r="S4">
        <v>4.5</v>
      </c>
      <c r="T4">
        <f t="shared" si="4"/>
        <v>20.25</v>
      </c>
    </row>
    <row r="5" spans="1:20" x14ac:dyDescent="0.2">
      <c r="A5" t="s">
        <v>171</v>
      </c>
      <c r="B5">
        <v>2</v>
      </c>
      <c r="C5">
        <v>1</v>
      </c>
      <c r="D5">
        <f t="shared" si="0"/>
        <v>150</v>
      </c>
      <c r="E5">
        <f t="shared" si="1"/>
        <v>150</v>
      </c>
      <c r="F5" t="s">
        <v>185</v>
      </c>
      <c r="G5">
        <f>IF(J5=0,0,ROUND(E5*J5/K5/(1+L5*N5),0))</f>
        <v>4</v>
      </c>
      <c r="H5">
        <f t="shared" si="2"/>
        <v>18</v>
      </c>
      <c r="I5">
        <f t="shared" si="3"/>
        <v>81</v>
      </c>
      <c r="J5">
        <v>0.3</v>
      </c>
      <c r="K5">
        <v>7</v>
      </c>
      <c r="L5">
        <v>9</v>
      </c>
      <c r="M5" t="s">
        <v>211</v>
      </c>
      <c r="N5">
        <v>0.06</v>
      </c>
      <c r="R5">
        <v>1</v>
      </c>
      <c r="S5">
        <v>4.5</v>
      </c>
      <c r="T5">
        <f t="shared" si="4"/>
        <v>20.25</v>
      </c>
    </row>
    <row r="6" spans="1:20" x14ac:dyDescent="0.2">
      <c r="A6" t="s">
        <v>172</v>
      </c>
      <c r="B6">
        <v>2</v>
      </c>
      <c r="C6">
        <v>1</v>
      </c>
      <c r="D6">
        <f t="shared" si="0"/>
        <v>150</v>
      </c>
      <c r="E6">
        <f t="shared" si="1"/>
        <v>150</v>
      </c>
      <c r="F6" t="s">
        <v>198</v>
      </c>
      <c r="G6">
        <f>IF(J6=0,0,ROUND(E6*J6/K6,0))</f>
        <v>300</v>
      </c>
      <c r="H6">
        <f t="shared" si="2"/>
        <v>1350</v>
      </c>
      <c r="I6">
        <f>INT(G6*T6/N6)</f>
        <v>3037</v>
      </c>
      <c r="J6">
        <v>2</v>
      </c>
      <c r="K6">
        <v>1</v>
      </c>
      <c r="L6">
        <v>9</v>
      </c>
      <c r="M6" t="s">
        <v>207</v>
      </c>
      <c r="N6">
        <v>2</v>
      </c>
      <c r="R6">
        <v>1</v>
      </c>
      <c r="S6">
        <v>4.5</v>
      </c>
      <c r="T6">
        <f t="shared" si="4"/>
        <v>20.25</v>
      </c>
    </row>
    <row r="7" spans="1:20" x14ac:dyDescent="0.2">
      <c r="A7" t="s">
        <v>173</v>
      </c>
      <c r="B7">
        <v>3</v>
      </c>
      <c r="C7">
        <v>1</v>
      </c>
      <c r="D7">
        <f t="shared" si="0"/>
        <v>200</v>
      </c>
      <c r="E7">
        <f t="shared" si="1"/>
        <v>200</v>
      </c>
      <c r="F7" t="s">
        <v>186</v>
      </c>
      <c r="G7">
        <f>IF(J7=0,0,ROUND(E7*J7/K7/(1+P7*N7),0))</f>
        <v>133</v>
      </c>
      <c r="H7">
        <f t="shared" si="2"/>
        <v>598</v>
      </c>
      <c r="I7">
        <f>INT(G7*T7/P7)</f>
        <v>538</v>
      </c>
      <c r="J7">
        <v>1</v>
      </c>
      <c r="K7">
        <v>1</v>
      </c>
      <c r="L7">
        <v>7.5</v>
      </c>
      <c r="M7" t="s">
        <v>212</v>
      </c>
      <c r="N7">
        <v>0.1</v>
      </c>
      <c r="O7">
        <v>2</v>
      </c>
      <c r="P7">
        <v>5</v>
      </c>
      <c r="R7">
        <v>1</v>
      </c>
      <c r="S7">
        <v>4.5</v>
      </c>
      <c r="T7">
        <f t="shared" si="4"/>
        <v>20.25</v>
      </c>
    </row>
    <row r="8" spans="1:20" x14ac:dyDescent="0.2">
      <c r="A8" t="s">
        <v>174</v>
      </c>
      <c r="B8">
        <v>1</v>
      </c>
      <c r="C8">
        <v>1</v>
      </c>
      <c r="D8">
        <f t="shared" si="0"/>
        <v>100</v>
      </c>
      <c r="E8">
        <f t="shared" si="1"/>
        <v>100</v>
      </c>
      <c r="F8" t="s">
        <v>187</v>
      </c>
      <c r="G8">
        <f>IF(J8=0,0,ROUND(E8*J8/K8,0))</f>
        <v>33</v>
      </c>
      <c r="H8">
        <f t="shared" si="2"/>
        <v>148</v>
      </c>
      <c r="I8">
        <f t="shared" si="3"/>
        <v>668</v>
      </c>
      <c r="J8">
        <v>1</v>
      </c>
      <c r="K8">
        <v>3</v>
      </c>
      <c r="L8">
        <v>7.5</v>
      </c>
      <c r="M8" t="s">
        <v>202</v>
      </c>
      <c r="N8">
        <v>0.25</v>
      </c>
      <c r="O8">
        <v>0.4</v>
      </c>
      <c r="P8">
        <v>0.5</v>
      </c>
      <c r="R8">
        <v>1</v>
      </c>
      <c r="S8">
        <v>4.5</v>
      </c>
      <c r="T8">
        <f t="shared" si="4"/>
        <v>20.25</v>
      </c>
    </row>
    <row r="9" spans="1:20" x14ac:dyDescent="0.2">
      <c r="A9" t="s">
        <v>183</v>
      </c>
      <c r="B9">
        <v>2</v>
      </c>
      <c r="C9">
        <v>1</v>
      </c>
      <c r="D9">
        <f t="shared" si="0"/>
        <v>150</v>
      </c>
      <c r="E9">
        <f t="shared" si="1"/>
        <v>150</v>
      </c>
      <c r="F9" t="s">
        <v>188</v>
      </c>
      <c r="G9">
        <f>IF(J9=0,0,ROUND(E9*J9/K9,0))</f>
        <v>0</v>
      </c>
      <c r="H9">
        <f t="shared" si="2"/>
        <v>0</v>
      </c>
      <c r="I9">
        <f t="shared" si="3"/>
        <v>0</v>
      </c>
      <c r="J9">
        <v>0</v>
      </c>
      <c r="K9">
        <v>0</v>
      </c>
      <c r="L9">
        <v>0</v>
      </c>
      <c r="M9" t="s">
        <v>217</v>
      </c>
      <c r="N9">
        <v>30</v>
      </c>
      <c r="O9">
        <v>120</v>
      </c>
      <c r="P9">
        <v>480</v>
      </c>
      <c r="R9">
        <v>1</v>
      </c>
      <c r="S9">
        <v>4.5</v>
      </c>
      <c r="T9">
        <f t="shared" si="4"/>
        <v>20.25</v>
      </c>
    </row>
    <row r="10" spans="1:20" x14ac:dyDescent="0.2">
      <c r="A10" t="s">
        <v>175</v>
      </c>
      <c r="B10">
        <v>1</v>
      </c>
      <c r="C10">
        <v>1</v>
      </c>
      <c r="D10">
        <f t="shared" si="0"/>
        <v>100</v>
      </c>
      <c r="E10">
        <f t="shared" si="1"/>
        <v>100</v>
      </c>
      <c r="F10" t="s">
        <v>189</v>
      </c>
      <c r="G10">
        <f>IF(J10=0,0,ROUND(E10*J10/K10,0))</f>
        <v>0</v>
      </c>
      <c r="H10">
        <f t="shared" si="2"/>
        <v>0</v>
      </c>
      <c r="I10">
        <f t="shared" si="3"/>
        <v>0</v>
      </c>
      <c r="J10">
        <v>0</v>
      </c>
      <c r="K10">
        <v>0</v>
      </c>
      <c r="L10">
        <v>7.5</v>
      </c>
      <c r="M10" t="s">
        <v>203</v>
      </c>
      <c r="N10">
        <v>0.3</v>
      </c>
      <c r="O10">
        <v>0.5</v>
      </c>
      <c r="P10">
        <v>0.6</v>
      </c>
      <c r="R10">
        <v>1</v>
      </c>
      <c r="S10">
        <v>4.5</v>
      </c>
      <c r="T10">
        <f t="shared" si="4"/>
        <v>20.25</v>
      </c>
    </row>
    <row r="11" spans="1:20" x14ac:dyDescent="0.2">
      <c r="A11" t="s">
        <v>176</v>
      </c>
      <c r="B11">
        <v>2</v>
      </c>
      <c r="C11">
        <v>1</v>
      </c>
      <c r="D11">
        <f t="shared" si="0"/>
        <v>150</v>
      </c>
      <c r="E11">
        <f t="shared" si="1"/>
        <v>150</v>
      </c>
      <c r="F11" t="s">
        <v>190</v>
      </c>
      <c r="G11">
        <f>IF(J11=0,0,ROUND(E11*J11/K11*Q11,0))</f>
        <v>75</v>
      </c>
      <c r="H11">
        <f t="shared" si="2"/>
        <v>337</v>
      </c>
      <c r="I11">
        <f t="shared" si="3"/>
        <v>1518</v>
      </c>
      <c r="J11">
        <v>1</v>
      </c>
      <c r="K11">
        <v>1</v>
      </c>
      <c r="L11">
        <v>9</v>
      </c>
      <c r="M11" t="s">
        <v>208</v>
      </c>
      <c r="N11">
        <v>0.01</v>
      </c>
      <c r="O11">
        <v>0.02</v>
      </c>
      <c r="P11">
        <v>0.03</v>
      </c>
      <c r="Q11">
        <v>0.5</v>
      </c>
      <c r="R11">
        <v>1</v>
      </c>
      <c r="S11">
        <v>4.5</v>
      </c>
      <c r="T11">
        <f t="shared" si="4"/>
        <v>20.25</v>
      </c>
    </row>
    <row r="12" spans="1:20" x14ac:dyDescent="0.2">
      <c r="A12" t="s">
        <v>177</v>
      </c>
      <c r="B12">
        <v>3</v>
      </c>
      <c r="C12">
        <v>1</v>
      </c>
      <c r="D12">
        <v>70</v>
      </c>
      <c r="E12">
        <f t="shared" si="1"/>
        <v>70</v>
      </c>
      <c r="F12" t="s">
        <v>191</v>
      </c>
      <c r="G12">
        <f>IF(J12=0,0,ROUND(E12*J12/K12,0))+N12</f>
        <v>2000</v>
      </c>
      <c r="H12">
        <f t="shared" si="2"/>
        <v>9000</v>
      </c>
      <c r="I12">
        <f t="shared" si="3"/>
        <v>40500</v>
      </c>
      <c r="J12">
        <v>0</v>
      </c>
      <c r="K12">
        <v>0</v>
      </c>
      <c r="L12">
        <v>7.5</v>
      </c>
      <c r="M12" t="s">
        <v>209</v>
      </c>
      <c r="N12">
        <v>2000</v>
      </c>
      <c r="O12">
        <v>3</v>
      </c>
      <c r="R12">
        <v>1</v>
      </c>
      <c r="S12">
        <v>4.5</v>
      </c>
      <c r="T12">
        <f t="shared" si="4"/>
        <v>20.25</v>
      </c>
    </row>
    <row r="13" spans="1:20" x14ac:dyDescent="0.2">
      <c r="A13" t="s">
        <v>178</v>
      </c>
      <c r="B13">
        <v>1</v>
      </c>
      <c r="C13">
        <v>1</v>
      </c>
      <c r="D13">
        <f t="shared" si="0"/>
        <v>100</v>
      </c>
      <c r="E13">
        <f t="shared" si="1"/>
        <v>100</v>
      </c>
      <c r="F13" t="s">
        <v>192</v>
      </c>
      <c r="G13">
        <f>IF(J13=0,0,ROUND(E13*J13/K13*Q13,0))</f>
        <v>50</v>
      </c>
      <c r="H13">
        <f t="shared" si="2"/>
        <v>225</v>
      </c>
      <c r="I13">
        <f t="shared" si="3"/>
        <v>1012</v>
      </c>
      <c r="J13">
        <v>1</v>
      </c>
      <c r="K13">
        <v>1</v>
      </c>
      <c r="L13">
        <v>7.5</v>
      </c>
      <c r="M13" t="s">
        <v>210</v>
      </c>
      <c r="N13">
        <v>1</v>
      </c>
      <c r="O13">
        <v>4</v>
      </c>
      <c r="P13">
        <v>15</v>
      </c>
      <c r="Q13">
        <v>0.5</v>
      </c>
      <c r="R13">
        <v>1</v>
      </c>
      <c r="S13">
        <v>4.5</v>
      </c>
      <c r="T13">
        <f t="shared" si="4"/>
        <v>20.25</v>
      </c>
    </row>
    <row r="14" spans="1:20" x14ac:dyDescent="0.2">
      <c r="A14" t="s">
        <v>179</v>
      </c>
      <c r="B14">
        <v>2</v>
      </c>
      <c r="C14">
        <v>1</v>
      </c>
      <c r="D14">
        <f t="shared" si="0"/>
        <v>150</v>
      </c>
      <c r="E14">
        <f t="shared" si="1"/>
        <v>150</v>
      </c>
      <c r="F14" t="s">
        <v>193</v>
      </c>
      <c r="G14">
        <f>IF(J14=0,0,ROUND(E14*J14/K14/(1+L14*N14),0))</f>
        <v>65</v>
      </c>
      <c r="H14">
        <f t="shared" si="2"/>
        <v>292</v>
      </c>
      <c r="I14">
        <f t="shared" si="3"/>
        <v>1316</v>
      </c>
      <c r="J14">
        <v>2</v>
      </c>
      <c r="K14">
        <v>3</v>
      </c>
      <c r="L14">
        <v>9</v>
      </c>
      <c r="M14" t="s">
        <v>201</v>
      </c>
      <c r="N14">
        <v>0.06</v>
      </c>
      <c r="R14">
        <v>1</v>
      </c>
      <c r="S14">
        <v>4.5</v>
      </c>
      <c r="T14">
        <f t="shared" si="4"/>
        <v>20.25</v>
      </c>
    </row>
    <row r="15" spans="1:20" x14ac:dyDescent="0.2">
      <c r="A15" t="s">
        <v>180</v>
      </c>
      <c r="B15">
        <v>2</v>
      </c>
      <c r="C15">
        <v>1</v>
      </c>
      <c r="D15">
        <f t="shared" si="0"/>
        <v>150</v>
      </c>
      <c r="E15">
        <f t="shared" si="1"/>
        <v>150</v>
      </c>
      <c r="F15" t="s">
        <v>194</v>
      </c>
      <c r="G15">
        <f>IF(J15=0,0,ROUND(E15*J15/K15,0))</f>
        <v>100</v>
      </c>
      <c r="H15">
        <f t="shared" si="2"/>
        <v>450</v>
      </c>
      <c r="I15">
        <f t="shared" si="3"/>
        <v>2025</v>
      </c>
      <c r="J15">
        <v>2</v>
      </c>
      <c r="K15">
        <v>3</v>
      </c>
      <c r="L15">
        <v>7.5</v>
      </c>
      <c r="M15" t="s">
        <v>205</v>
      </c>
      <c r="N15">
        <v>-7.0000000000000007E-2</v>
      </c>
      <c r="O15">
        <v>1</v>
      </c>
      <c r="R15">
        <v>1</v>
      </c>
      <c r="S15">
        <v>4.5</v>
      </c>
      <c r="T15">
        <f t="shared" si="4"/>
        <v>20.25</v>
      </c>
    </row>
    <row r="16" spans="1:20" x14ac:dyDescent="0.2">
      <c r="A16" t="s">
        <v>181</v>
      </c>
      <c r="B16">
        <v>2</v>
      </c>
      <c r="C16">
        <v>1</v>
      </c>
      <c r="D16">
        <f t="shared" si="0"/>
        <v>150</v>
      </c>
      <c r="E16">
        <f t="shared" si="1"/>
        <v>150</v>
      </c>
      <c r="F16" t="s">
        <v>195</v>
      </c>
      <c r="G16">
        <f>IF(J16=0,0,ROUND(E16*J16/K16,0))</f>
        <v>100</v>
      </c>
      <c r="H16">
        <f t="shared" si="2"/>
        <v>450</v>
      </c>
      <c r="I16">
        <f t="shared" si="3"/>
        <v>2025</v>
      </c>
      <c r="J16">
        <v>2</v>
      </c>
      <c r="K16">
        <v>3</v>
      </c>
      <c r="L16">
        <v>7.5</v>
      </c>
      <c r="M16" t="s">
        <v>204</v>
      </c>
      <c r="N16">
        <v>15</v>
      </c>
      <c r="R16">
        <v>1</v>
      </c>
      <c r="S16">
        <v>4.5</v>
      </c>
      <c r="T16">
        <f t="shared" si="4"/>
        <v>20.25</v>
      </c>
    </row>
    <row r="17" spans="1:20" x14ac:dyDescent="0.2">
      <c r="A17" t="s">
        <v>182</v>
      </c>
      <c r="B17">
        <v>2</v>
      </c>
      <c r="C17">
        <v>1</v>
      </c>
      <c r="D17">
        <f t="shared" si="0"/>
        <v>150</v>
      </c>
      <c r="E17">
        <f t="shared" si="1"/>
        <v>150</v>
      </c>
      <c r="F17" t="s">
        <v>196</v>
      </c>
      <c r="G17">
        <f>IF(J17=0,0,ROUND(E17*J17/K17/N17,0))</f>
        <v>50</v>
      </c>
      <c r="H17">
        <f t="shared" si="2"/>
        <v>225</v>
      </c>
      <c r="I17">
        <f>INT(G17*T17/N17*O17)</f>
        <v>1518</v>
      </c>
      <c r="J17">
        <v>2</v>
      </c>
      <c r="K17">
        <v>1</v>
      </c>
      <c r="L17">
        <v>9</v>
      </c>
      <c r="M17" t="s">
        <v>206</v>
      </c>
      <c r="N17">
        <v>6</v>
      </c>
      <c r="O17">
        <v>9</v>
      </c>
      <c r="R17">
        <v>1</v>
      </c>
      <c r="S17">
        <v>4.5</v>
      </c>
      <c r="T17">
        <f t="shared" si="4"/>
        <v>20.25</v>
      </c>
    </row>
  </sheetData>
  <phoneticPr fontId="1" type="noConversion"/>
  <conditionalFormatting sqref="B2:B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{E42C082C-1AEB-40B0-A33C-528DDC8671A6}</x14:id>
        </ext>
      </extLst>
    </cfRule>
  </conditionalFormatting>
  <conditionalFormatting sqref="C2:C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{139C7300-E641-4C98-A261-56A5CCEC2647}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C082C-1AEB-40B0-A33C-528DDC867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139C7300-E641-4C98-A261-56A5CCEC2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85" zoomScaleNormal="85" workbookViewId="0">
      <selection activeCell="E26" sqref="E26"/>
    </sheetView>
  </sheetViews>
  <sheetFormatPr defaultRowHeight="14.25" x14ac:dyDescent="0.2"/>
  <cols>
    <col min="1" max="1" width="5.25" style="1" bestFit="1" customWidth="1"/>
    <col min="2" max="2" width="6.25" style="1" bestFit="1" customWidth="1"/>
    <col min="3" max="3" width="16.875" style="1" bestFit="1" customWidth="1"/>
    <col min="4" max="4" width="11" style="1" bestFit="1" customWidth="1"/>
    <col min="5" max="8" width="9" style="1"/>
    <col min="9" max="9" width="34.125" style="1" bestFit="1" customWidth="1"/>
    <col min="10" max="16384" width="9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139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1">
        <v>1</v>
      </c>
      <c r="B2" s="1" t="s">
        <v>8</v>
      </c>
      <c r="C2" s="1" t="s">
        <v>9</v>
      </c>
      <c r="D2" s="1" t="s">
        <v>140</v>
      </c>
      <c r="E2" s="1">
        <v>2</v>
      </c>
      <c r="F2" s="1">
        <v>1</v>
      </c>
      <c r="G2" s="1">
        <v>2</v>
      </c>
      <c r="H2" s="1">
        <v>1</v>
      </c>
    </row>
    <row r="3" spans="1:9" x14ac:dyDescent="0.2">
      <c r="A3" s="1">
        <v>2</v>
      </c>
      <c r="B3" s="1" t="s">
        <v>11</v>
      </c>
      <c r="C3" s="1" t="s">
        <v>12</v>
      </c>
      <c r="D3" s="1" t="s">
        <v>140</v>
      </c>
      <c r="E3" s="1">
        <v>8</v>
      </c>
      <c r="F3" s="1">
        <v>2</v>
      </c>
      <c r="G3" s="1">
        <v>2</v>
      </c>
      <c r="H3" s="1">
        <v>1.5</v>
      </c>
    </row>
    <row r="4" spans="1:9" x14ac:dyDescent="0.2">
      <c r="A4" s="1">
        <v>3</v>
      </c>
      <c r="B4" s="1" t="s">
        <v>13</v>
      </c>
      <c r="C4" s="1" t="s">
        <v>14</v>
      </c>
      <c r="D4" s="1" t="s">
        <v>140</v>
      </c>
      <c r="E4" s="1">
        <v>32</v>
      </c>
      <c r="F4" s="1">
        <v>5</v>
      </c>
      <c r="G4" s="1">
        <v>1.25</v>
      </c>
      <c r="H4" s="1">
        <v>2.5</v>
      </c>
    </row>
    <row r="5" spans="1:9" x14ac:dyDescent="0.2">
      <c r="A5" s="1">
        <v>4</v>
      </c>
      <c r="B5" s="1" t="s">
        <v>15</v>
      </c>
      <c r="C5" s="1" t="s">
        <v>16</v>
      </c>
      <c r="D5" s="1" t="s">
        <v>10</v>
      </c>
      <c r="E5" s="1">
        <v>1</v>
      </c>
      <c r="F5" s="1">
        <v>1</v>
      </c>
      <c r="G5" s="1">
        <v>2</v>
      </c>
      <c r="H5" s="1">
        <v>1</v>
      </c>
    </row>
    <row r="6" spans="1:9" x14ac:dyDescent="0.2">
      <c r="A6" s="1">
        <v>5</v>
      </c>
      <c r="B6" s="1" t="s">
        <v>17</v>
      </c>
      <c r="C6" s="1" t="s">
        <v>18</v>
      </c>
      <c r="D6" s="1" t="s">
        <v>10</v>
      </c>
      <c r="E6" s="1">
        <v>4</v>
      </c>
      <c r="F6" s="1">
        <v>2</v>
      </c>
      <c r="G6" s="1">
        <v>2</v>
      </c>
      <c r="H6" s="1">
        <v>1.5</v>
      </c>
    </row>
    <row r="7" spans="1:9" x14ac:dyDescent="0.2">
      <c r="A7" s="1">
        <v>6</v>
      </c>
      <c r="B7" s="1" t="s">
        <v>77</v>
      </c>
      <c r="C7" s="1" t="s">
        <v>76</v>
      </c>
      <c r="D7" s="1" t="s">
        <v>10</v>
      </c>
      <c r="E7" s="1">
        <v>16</v>
      </c>
      <c r="F7" s="1">
        <v>5</v>
      </c>
      <c r="G7" s="1">
        <v>1.25</v>
      </c>
      <c r="H7" s="1">
        <v>2.5</v>
      </c>
    </row>
    <row r="8" spans="1:9" x14ac:dyDescent="0.2">
      <c r="A8" s="1">
        <v>7</v>
      </c>
      <c r="B8" s="1" t="s">
        <v>19</v>
      </c>
      <c r="C8" s="1" t="s">
        <v>20</v>
      </c>
      <c r="D8" s="1" t="s">
        <v>21</v>
      </c>
      <c r="E8" s="1">
        <v>1</v>
      </c>
      <c r="F8" s="1">
        <v>1</v>
      </c>
      <c r="G8" s="1">
        <v>4</v>
      </c>
      <c r="H8" s="1">
        <v>1</v>
      </c>
    </row>
    <row r="9" spans="1:9" x14ac:dyDescent="0.2">
      <c r="A9" s="1">
        <v>8</v>
      </c>
      <c r="B9" s="1" t="s">
        <v>22</v>
      </c>
      <c r="C9" s="1" t="s">
        <v>23</v>
      </c>
      <c r="D9" s="1" t="s">
        <v>21</v>
      </c>
      <c r="E9" s="1">
        <v>4</v>
      </c>
      <c r="F9" s="1">
        <v>2</v>
      </c>
      <c r="G9" s="1">
        <v>4</v>
      </c>
      <c r="H9" s="1">
        <v>1.5</v>
      </c>
    </row>
    <row r="10" spans="1:9" x14ac:dyDescent="0.2">
      <c r="A10" s="1">
        <v>9</v>
      </c>
      <c r="B10" s="1" t="s">
        <v>24</v>
      </c>
      <c r="C10" s="1" t="s">
        <v>25</v>
      </c>
      <c r="D10" s="1" t="s">
        <v>21</v>
      </c>
      <c r="E10" s="1">
        <v>16</v>
      </c>
      <c r="F10" s="1">
        <v>5</v>
      </c>
      <c r="G10" s="1">
        <v>2.5</v>
      </c>
      <c r="H10" s="1">
        <v>2.5</v>
      </c>
    </row>
    <row r="11" spans="1:9" x14ac:dyDescent="0.2">
      <c r="A11" s="1">
        <v>10</v>
      </c>
      <c r="B11" s="1" t="s">
        <v>26</v>
      </c>
      <c r="C11" s="1" t="s">
        <v>141</v>
      </c>
      <c r="D11" s="1" t="s">
        <v>27</v>
      </c>
      <c r="E11" s="1">
        <v>1</v>
      </c>
      <c r="F11" s="1">
        <v>1</v>
      </c>
      <c r="G11" s="1">
        <v>2</v>
      </c>
      <c r="H11" s="1">
        <v>1</v>
      </c>
      <c r="I11" s="1" t="s">
        <v>142</v>
      </c>
    </row>
    <row r="12" spans="1:9" x14ac:dyDescent="0.2">
      <c r="A12" s="1">
        <v>11</v>
      </c>
      <c r="B12" s="1" t="s">
        <v>28</v>
      </c>
      <c r="C12" s="1" t="s">
        <v>29</v>
      </c>
      <c r="D12" s="1" t="s">
        <v>27</v>
      </c>
      <c r="E12" s="1">
        <v>4</v>
      </c>
      <c r="F12" s="1">
        <v>2</v>
      </c>
      <c r="G12" s="1">
        <v>2</v>
      </c>
      <c r="H12" s="1">
        <v>1.5</v>
      </c>
      <c r="I12" s="1" t="s">
        <v>143</v>
      </c>
    </row>
    <row r="13" spans="1:9" x14ac:dyDescent="0.2">
      <c r="A13" s="1">
        <v>12</v>
      </c>
      <c r="B13" s="1" t="s">
        <v>30</v>
      </c>
      <c r="C13" s="1" t="s">
        <v>31</v>
      </c>
      <c r="D13" s="1" t="s">
        <v>27</v>
      </c>
      <c r="E13" s="1">
        <v>16</v>
      </c>
      <c r="F13" s="1">
        <v>5</v>
      </c>
      <c r="G13" s="1">
        <v>1.25</v>
      </c>
      <c r="H13" s="1">
        <v>2.5</v>
      </c>
      <c r="I13" s="1" t="s">
        <v>144</v>
      </c>
    </row>
    <row r="14" spans="1:9" x14ac:dyDescent="0.2">
      <c r="A14" s="1">
        <v>13</v>
      </c>
      <c r="B14" s="1" t="s">
        <v>32</v>
      </c>
      <c r="C14" s="1" t="s">
        <v>145</v>
      </c>
      <c r="D14" s="1" t="s">
        <v>33</v>
      </c>
      <c r="E14" s="1">
        <v>1</v>
      </c>
      <c r="F14" s="1">
        <v>1</v>
      </c>
      <c r="G14" s="1">
        <v>2</v>
      </c>
      <c r="H14" s="1">
        <v>1</v>
      </c>
      <c r="I14" s="1" t="s">
        <v>146</v>
      </c>
    </row>
    <row r="15" spans="1:9" x14ac:dyDescent="0.2">
      <c r="A15" s="1">
        <v>14</v>
      </c>
      <c r="B15" s="1" t="s">
        <v>34</v>
      </c>
      <c r="C15" s="1" t="s">
        <v>35</v>
      </c>
      <c r="D15" s="1" t="s">
        <v>33</v>
      </c>
      <c r="E15" s="1">
        <v>4</v>
      </c>
      <c r="F15" s="1">
        <v>2</v>
      </c>
      <c r="G15" s="1">
        <v>2</v>
      </c>
      <c r="H15" s="1">
        <v>1.5</v>
      </c>
      <c r="I15" s="1" t="s">
        <v>147</v>
      </c>
    </row>
    <row r="16" spans="1:9" x14ac:dyDescent="0.2">
      <c r="A16" s="1">
        <v>15</v>
      </c>
      <c r="B16" s="1" t="s">
        <v>36</v>
      </c>
      <c r="C16" s="1" t="s">
        <v>37</v>
      </c>
      <c r="D16" s="1" t="s">
        <v>33</v>
      </c>
      <c r="E16" s="1">
        <v>16</v>
      </c>
      <c r="F16" s="1">
        <v>5</v>
      </c>
      <c r="G16" s="1">
        <v>1.25</v>
      </c>
      <c r="H16" s="1">
        <v>2.5</v>
      </c>
      <c r="I16" s="1" t="s">
        <v>148</v>
      </c>
    </row>
    <row r="17" spans="1:9" x14ac:dyDescent="0.2">
      <c r="A17" s="1">
        <v>16</v>
      </c>
      <c r="B17" s="1" t="s">
        <v>38</v>
      </c>
      <c r="C17" s="1" t="s">
        <v>39</v>
      </c>
      <c r="D17" s="1" t="s">
        <v>10</v>
      </c>
      <c r="E17" s="1">
        <v>1</v>
      </c>
      <c r="F17" s="1">
        <v>1</v>
      </c>
      <c r="G17" s="1">
        <v>2</v>
      </c>
      <c r="H17" s="1">
        <v>1</v>
      </c>
    </row>
    <row r="18" spans="1:9" x14ac:dyDescent="0.2">
      <c r="A18" s="1">
        <v>17</v>
      </c>
      <c r="B18" s="1" t="s">
        <v>40</v>
      </c>
      <c r="C18" s="1" t="s">
        <v>149</v>
      </c>
      <c r="D18" s="1" t="s">
        <v>41</v>
      </c>
      <c r="E18" s="1">
        <v>4</v>
      </c>
      <c r="F18" s="1">
        <v>2</v>
      </c>
      <c r="G18" s="1">
        <v>2</v>
      </c>
      <c r="H18" s="1">
        <v>1.5</v>
      </c>
      <c r="I18" s="1" t="s">
        <v>150</v>
      </c>
    </row>
    <row r="19" spans="1:9" x14ac:dyDescent="0.2">
      <c r="A19" s="1">
        <v>18</v>
      </c>
      <c r="B19" s="1" t="s">
        <v>42</v>
      </c>
      <c r="C19" s="1" t="s">
        <v>43</v>
      </c>
      <c r="D19" s="1" t="s">
        <v>41</v>
      </c>
      <c r="E19" s="1">
        <v>16</v>
      </c>
      <c r="F19" s="1">
        <v>5</v>
      </c>
      <c r="G19" s="1">
        <v>1.25</v>
      </c>
      <c r="H19" s="1">
        <v>2.5</v>
      </c>
      <c r="I19" s="1" t="s">
        <v>151</v>
      </c>
    </row>
    <row r="20" spans="1:9" x14ac:dyDescent="0.2">
      <c r="A20" s="1">
        <v>19</v>
      </c>
      <c r="B20" s="1" t="s">
        <v>44</v>
      </c>
      <c r="C20" s="1" t="s">
        <v>45</v>
      </c>
      <c r="D20" s="1" t="s">
        <v>46</v>
      </c>
      <c r="E20" s="1">
        <v>1</v>
      </c>
      <c r="F20" s="1">
        <v>1</v>
      </c>
      <c r="G20" s="1">
        <v>2</v>
      </c>
      <c r="H20" s="1">
        <v>1</v>
      </c>
      <c r="I20" s="1" t="s">
        <v>47</v>
      </c>
    </row>
    <row r="21" spans="1:9" x14ac:dyDescent="0.2">
      <c r="A21" s="1">
        <v>20</v>
      </c>
      <c r="B21" s="1" t="s">
        <v>48</v>
      </c>
      <c r="C21" s="1" t="s">
        <v>49</v>
      </c>
      <c r="D21" s="1" t="s">
        <v>46</v>
      </c>
      <c r="E21" s="1">
        <v>4</v>
      </c>
      <c r="F21" s="1">
        <v>2</v>
      </c>
      <c r="G21" s="1">
        <v>2</v>
      </c>
      <c r="H21" s="1">
        <v>1.5</v>
      </c>
      <c r="I21" s="1" t="s">
        <v>50</v>
      </c>
    </row>
    <row r="22" spans="1:9" x14ac:dyDescent="0.2">
      <c r="A22" s="1">
        <v>21</v>
      </c>
      <c r="B22" s="1" t="s">
        <v>51</v>
      </c>
      <c r="C22" s="1" t="s">
        <v>52</v>
      </c>
      <c r="D22" s="1" t="s">
        <v>46</v>
      </c>
      <c r="E22" s="1">
        <v>8</v>
      </c>
      <c r="F22" s="1">
        <v>3</v>
      </c>
      <c r="G22" s="1">
        <v>2</v>
      </c>
      <c r="H22" s="1">
        <v>2</v>
      </c>
      <c r="I22" s="1" t="s">
        <v>53</v>
      </c>
    </row>
    <row r="23" spans="1:9" x14ac:dyDescent="0.2">
      <c r="A23" s="1">
        <v>22</v>
      </c>
      <c r="B23" s="1" t="s">
        <v>219</v>
      </c>
      <c r="C23" s="1" t="s">
        <v>54</v>
      </c>
      <c r="D23" s="1" t="s">
        <v>78</v>
      </c>
      <c r="E23" s="1">
        <v>1</v>
      </c>
      <c r="F23" s="1">
        <v>1</v>
      </c>
      <c r="G23" s="1">
        <v>2</v>
      </c>
      <c r="H23" s="1">
        <v>1</v>
      </c>
      <c r="I23" s="1" t="s">
        <v>222</v>
      </c>
    </row>
    <row r="24" spans="1:9" x14ac:dyDescent="0.2">
      <c r="A24" s="1">
        <v>23</v>
      </c>
      <c r="B24" s="1" t="s">
        <v>220</v>
      </c>
      <c r="C24" s="1" t="s">
        <v>55</v>
      </c>
      <c r="D24" s="1" t="s">
        <v>78</v>
      </c>
      <c r="E24" s="1">
        <v>4</v>
      </c>
      <c r="F24" s="1">
        <v>2</v>
      </c>
      <c r="G24" s="1">
        <v>2</v>
      </c>
      <c r="H24" s="1">
        <v>1.5</v>
      </c>
      <c r="I24" s="1" t="s">
        <v>223</v>
      </c>
    </row>
    <row r="25" spans="1:9" x14ac:dyDescent="0.2">
      <c r="A25" s="1">
        <v>24</v>
      </c>
      <c r="B25" s="1" t="s">
        <v>221</v>
      </c>
      <c r="C25" s="1" t="s">
        <v>56</v>
      </c>
      <c r="D25" s="1" t="s">
        <v>78</v>
      </c>
      <c r="E25" s="1">
        <v>8</v>
      </c>
      <c r="F25" s="1">
        <v>3</v>
      </c>
      <c r="G25" s="1">
        <v>2</v>
      </c>
      <c r="H25" s="1">
        <v>2</v>
      </c>
      <c r="I25" s="1" t="s">
        <v>224</v>
      </c>
    </row>
    <row r="26" spans="1:9" x14ac:dyDescent="0.2">
      <c r="A26" s="1">
        <v>25</v>
      </c>
      <c r="B26" s="1" t="s">
        <v>57</v>
      </c>
      <c r="C26" s="1" t="s">
        <v>58</v>
      </c>
      <c r="D26" s="1" t="s">
        <v>59</v>
      </c>
      <c r="E26" s="1">
        <v>3</v>
      </c>
      <c r="F26" s="1">
        <v>1</v>
      </c>
      <c r="G26" s="1">
        <v>2</v>
      </c>
      <c r="H26" s="1">
        <v>1</v>
      </c>
      <c r="I26" s="1" t="s">
        <v>60</v>
      </c>
    </row>
    <row r="27" spans="1:9" x14ac:dyDescent="0.2">
      <c r="A27" s="1">
        <v>26</v>
      </c>
      <c r="B27" s="1" t="s">
        <v>61</v>
      </c>
      <c r="C27" s="1" t="s">
        <v>62</v>
      </c>
      <c r="D27" s="1" t="s">
        <v>59</v>
      </c>
      <c r="E27" s="1">
        <v>12</v>
      </c>
      <c r="F27" s="1">
        <v>2</v>
      </c>
      <c r="G27" s="1">
        <v>2</v>
      </c>
      <c r="H27" s="1">
        <v>1.5</v>
      </c>
      <c r="I27" s="1" t="s">
        <v>63</v>
      </c>
    </row>
    <row r="28" spans="1:9" x14ac:dyDescent="0.2">
      <c r="A28" s="1">
        <v>23</v>
      </c>
      <c r="B28" s="1" t="s">
        <v>64</v>
      </c>
      <c r="C28" s="1" t="s">
        <v>65</v>
      </c>
      <c r="D28" s="1" t="s">
        <v>59</v>
      </c>
      <c r="E28" s="1">
        <v>16</v>
      </c>
      <c r="F28" s="1">
        <v>3</v>
      </c>
      <c r="G28" s="1">
        <v>2</v>
      </c>
      <c r="H28" s="1">
        <v>2</v>
      </c>
      <c r="I28" s="1" t="s">
        <v>66</v>
      </c>
    </row>
    <row r="29" spans="1:9" x14ac:dyDescent="0.2">
      <c r="A29" s="1">
        <v>21</v>
      </c>
      <c r="B29" s="1" t="s">
        <v>67</v>
      </c>
      <c r="C29" s="1" t="s">
        <v>68</v>
      </c>
      <c r="D29" s="1" t="s">
        <v>79</v>
      </c>
      <c r="E29" s="1">
        <v>1</v>
      </c>
      <c r="F29" s="1">
        <v>1</v>
      </c>
      <c r="G29" s="1">
        <v>2</v>
      </c>
      <c r="H29" s="1">
        <v>1</v>
      </c>
      <c r="I29" s="1" t="s">
        <v>69</v>
      </c>
    </row>
    <row r="30" spans="1:9" x14ac:dyDescent="0.2">
      <c r="A30" s="1">
        <v>22</v>
      </c>
      <c r="B30" s="1" t="s">
        <v>70</v>
      </c>
      <c r="C30" s="1" t="s">
        <v>71</v>
      </c>
      <c r="D30" s="1" t="s">
        <v>79</v>
      </c>
      <c r="E30" s="1">
        <v>4</v>
      </c>
      <c r="F30" s="1">
        <v>2</v>
      </c>
      <c r="G30" s="1">
        <v>2</v>
      </c>
      <c r="H30" s="1">
        <v>1.5</v>
      </c>
      <c r="I30" s="1" t="s">
        <v>72</v>
      </c>
    </row>
    <row r="31" spans="1:9" x14ac:dyDescent="0.2">
      <c r="A31" s="1">
        <v>23</v>
      </c>
      <c r="B31" s="1" t="s">
        <v>73</v>
      </c>
      <c r="C31" s="1" t="s">
        <v>74</v>
      </c>
      <c r="D31" s="1" t="s">
        <v>79</v>
      </c>
      <c r="E31" s="1">
        <v>8</v>
      </c>
      <c r="F31" s="1">
        <v>3</v>
      </c>
      <c r="G31" s="1">
        <v>2</v>
      </c>
      <c r="H31" s="1">
        <v>2</v>
      </c>
      <c r="I31" s="1" t="s">
        <v>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9453-65E2-47D9-8F44-754A5379254C}">
  <dimension ref="A1:AR84"/>
  <sheetViews>
    <sheetView tabSelected="1" topLeftCell="A19" zoomScale="85" zoomScaleNormal="85" workbookViewId="0">
      <selection activeCell="H65" sqref="H65:H84"/>
    </sheetView>
  </sheetViews>
  <sheetFormatPr defaultColWidth="7.375" defaultRowHeight="14.25" x14ac:dyDescent="0.2"/>
  <cols>
    <col min="1" max="1" width="5.125" style="1" customWidth="1"/>
    <col min="2" max="2" width="4.625" style="1" customWidth="1"/>
    <col min="3" max="3" width="4.375" style="1" customWidth="1"/>
    <col min="4" max="4" width="6" style="1" bestFit="1" customWidth="1"/>
    <col min="5" max="5" width="6" style="1" customWidth="1"/>
    <col min="6" max="7" width="6.625" style="1" customWidth="1"/>
    <col min="8" max="8" width="8.875" style="1" customWidth="1"/>
    <col min="9" max="9" width="5.5" style="1" customWidth="1"/>
    <col min="10" max="10" width="8" style="1" customWidth="1"/>
    <col min="11" max="11" width="9" style="1" bestFit="1" customWidth="1"/>
    <col min="12" max="13" width="6" style="1" customWidth="1"/>
    <col min="14" max="19" width="5.5" style="1" customWidth="1"/>
    <col min="20" max="25" width="5" style="1" customWidth="1"/>
    <col min="26" max="26" width="10.5" style="1" bestFit="1" customWidth="1"/>
    <col min="27" max="43" width="7" style="1" customWidth="1"/>
    <col min="44" max="44" width="9" style="1" customWidth="1"/>
    <col min="45" max="16384" width="7.375" style="1"/>
  </cols>
  <sheetData>
    <row r="1" spans="1:44" x14ac:dyDescent="0.2">
      <c r="A1" s="2" t="s">
        <v>135</v>
      </c>
      <c r="B1" s="2" t="s">
        <v>80</v>
      </c>
      <c r="C1" s="2" t="s">
        <v>81</v>
      </c>
      <c r="D1" s="2" t="s">
        <v>85</v>
      </c>
      <c r="E1" s="2" t="s">
        <v>86</v>
      </c>
      <c r="F1" s="2" t="s">
        <v>82</v>
      </c>
      <c r="G1" s="2" t="s">
        <v>83</v>
      </c>
      <c r="H1" s="2" t="s">
        <v>84</v>
      </c>
      <c r="I1" s="2" t="s">
        <v>116</v>
      </c>
      <c r="J1" s="2" t="s">
        <v>87</v>
      </c>
      <c r="K1" s="2" t="s">
        <v>132</v>
      </c>
      <c r="L1" s="2" t="s">
        <v>133</v>
      </c>
      <c r="M1" s="2" t="s">
        <v>134</v>
      </c>
      <c r="N1" s="2" t="s">
        <v>88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90</v>
      </c>
      <c r="U1" s="2" t="s">
        <v>117</v>
      </c>
      <c r="V1" s="2" t="s">
        <v>118</v>
      </c>
      <c r="W1" s="2" t="s">
        <v>119</v>
      </c>
      <c r="X1" s="2" t="s">
        <v>120</v>
      </c>
      <c r="Y1" s="2" t="s">
        <v>121</v>
      </c>
      <c r="Z1" s="2" t="s">
        <v>89</v>
      </c>
      <c r="AA1" s="2" t="s">
        <v>111</v>
      </c>
      <c r="AB1" s="2" t="s">
        <v>112</v>
      </c>
      <c r="AC1" s="2" t="s">
        <v>113</v>
      </c>
      <c r="AD1" s="2" t="s">
        <v>114</v>
      </c>
      <c r="AE1" s="2" t="s">
        <v>115</v>
      </c>
      <c r="AF1" s="2" t="s">
        <v>91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92</v>
      </c>
      <c r="AM1" s="2" t="s">
        <v>127</v>
      </c>
      <c r="AN1" s="2" t="s">
        <v>128</v>
      </c>
      <c r="AO1" s="2" t="s">
        <v>129</v>
      </c>
      <c r="AP1" s="2" t="s">
        <v>130</v>
      </c>
      <c r="AQ1" s="2" t="s">
        <v>131</v>
      </c>
      <c r="AR1" s="2" t="s">
        <v>152</v>
      </c>
    </row>
    <row r="2" spans="1:44" x14ac:dyDescent="0.2">
      <c r="A2" s="1" t="str">
        <f>B2&amp;"_"&amp;C2</f>
        <v>1_1</v>
      </c>
      <c r="B2" s="1">
        <v>1</v>
      </c>
      <c r="C2" s="1">
        <v>1</v>
      </c>
      <c r="D2" s="1">
        <v>10</v>
      </c>
      <c r="E2" s="1">
        <f>ROUND(SUM($D$2:D2)/60,1)</f>
        <v>0.2</v>
      </c>
      <c r="F2" s="1">
        <v>1</v>
      </c>
      <c r="G2" s="1">
        <v>0</v>
      </c>
      <c r="H2" s="3">
        <f>ROUND(AR2*(J2+0.25)^2*0.5-40,2)</f>
        <v>44.38</v>
      </c>
      <c r="I2" s="1">
        <v>1</v>
      </c>
      <c r="J2" s="1">
        <v>0.5</v>
      </c>
      <c r="K2" s="1">
        <f t="shared" ref="K2:K21" si="0">ROUND(H2/J2,0)</f>
        <v>89</v>
      </c>
      <c r="L2" s="1">
        <v>300</v>
      </c>
      <c r="M2" s="1">
        <v>200</v>
      </c>
      <c r="N2" s="1" t="s">
        <v>106</v>
      </c>
      <c r="T2" s="1">
        <f>ROUND(D2*J2-SUM(U2:Y2),0)</f>
        <v>5</v>
      </c>
      <c r="Z2" s="1">
        <f>IF(N2="","",ROUND($K2/($T2/$D2*IF($N2="",0,VLOOKUP($N2,怪物!$B:$I,4,FALSE))+$U2/$D2*IF($O2="",0,VLOOKUP($O2,怪物!$B:$I,4,FALSE))+$V2/$D2*IF($P2="",0,VLOOKUP($P2,怪物!$B:$I,4,FALSE))+$W2/$D2*IF($Q2="",0,VLOOKUP($Q2,怪物!$B:$I,4,FALSE))+$X2/$D2*IF($R2="",0,VLOOKUP($R2,怪物!$B:$I,4,FALSE))+$Y2/$D2*IF($S2="",0,VLOOKUP($S2,怪物!$B:$I,4,FALSE)))*VLOOKUP(N2,怪物!$B:$I,4,FALSE),0))</f>
        <v>178</v>
      </c>
      <c r="AA2" s="1" t="str">
        <f>IF(O2="","",ROUND($K2/($T2/$D2*IF($N2="",0,VLOOKUP($N2,怪物!$B:$I,4,FALSE))+$U2/$D2*IF($O2="",0,VLOOKUP($O2,怪物!$B:$I,4,FALSE))+$V2/$D2*IF($P2="",0,VLOOKUP($P2,怪物!$B:$I,4,FALSE))+$W2/$D2*IF($Q2="",0,VLOOKUP($Q2,怪物!$B:$I,4,FALSE))+$X2/$D2*IF($R2="",0,VLOOKUP($R2,怪物!$B:$I,4,FALSE))+$Y2/$D2*IF($S2="",0,VLOOKUP($S2,怪物!$B:$I,4,FALSE)))*VLOOKUP(O2,怪物!$B:$I,4,FALSE),0))</f>
        <v/>
      </c>
      <c r="AB2" s="1" t="str">
        <f>IF(P2="","",ROUND($K2/($T2/$D2*IF($N2="",0,VLOOKUP($N2,怪物!$B:$I,4,FALSE))+$U2/$D2*IF($O2="",0,VLOOKUP($O2,怪物!$B:$I,4,FALSE))+$V2/$D2*IF($P2="",0,VLOOKUP($P2,怪物!$B:$I,4,FALSE))+$W2/$D2*IF($Q2="",0,VLOOKUP($Q2,怪物!$B:$I,4,FALSE))+$X2/$D2*IF($R2="",0,VLOOKUP($R2,怪物!$B:$I,4,FALSE))+$Y2/$D2*IF($S2="",0,VLOOKUP($S2,怪物!$B:$I,4,FALSE)))*VLOOKUP(P2,怪物!$B:$I,4,FALSE),0))</f>
        <v/>
      </c>
      <c r="AC2" s="1" t="str">
        <f>IF(Q2="","",ROUND($K2/($T2/$D2*IF($N2="",0,VLOOKUP($N2,怪物!$B:$I,4,FALSE))+$U2/$D2*IF($O2="",0,VLOOKUP($O2,怪物!$B:$I,4,FALSE))+$V2/$D2*IF($P2="",0,VLOOKUP($P2,怪物!$B:$I,4,FALSE))+$W2/$D2*IF($Q2="",0,VLOOKUP($Q2,怪物!$B:$I,4,FALSE))+$X2/$D2*IF($R2="",0,VLOOKUP($R2,怪物!$B:$I,4,FALSE))+$Y2/$D2*IF($S2="",0,VLOOKUP($S2,怪物!$B:$I,4,FALSE)))*VLOOKUP(Q2,怪物!$B:$I,4,FALSE),0))</f>
        <v/>
      </c>
      <c r="AD2" s="1" t="str">
        <f>IF(R2="","",ROUND($K2/($T2/$D2*IF($N2="",0,VLOOKUP($N2,怪物!$B:$I,4,FALSE))+$U2/$D2*IF($O2="",0,VLOOKUP($O2,怪物!$B:$I,4,FALSE))+$V2/$D2*IF($P2="",0,VLOOKUP($P2,怪物!$B:$I,4,FALSE))+$W2/$D2*IF($Q2="",0,VLOOKUP($Q2,怪物!$B:$I,4,FALSE))+$X2/$D2*IF($R2="",0,VLOOKUP($R2,怪物!$B:$I,4,FALSE))+$Y2/$D2*IF($S2="",0,VLOOKUP($S2,怪物!$B:$I,4,FALSE)))*VLOOKUP(R2,怪物!$B:$I,4,FALSE),0))</f>
        <v/>
      </c>
      <c r="AE2" s="1" t="str">
        <f>IF(S2="","",ROUND($K2/($T2/$D2*IF($N2="",0,VLOOKUP($N2,怪物!$B:$I,4,FALSE))+$U2/$D2*IF($O2="",0,VLOOKUP($O2,怪物!$B:$I,4,FALSE))+$V2/$D2*IF($P2="",0,VLOOKUP($P2,怪物!$B:$I,4,FALSE))+$W2/$D2*IF($Q2="",0,VLOOKUP($Q2,怪物!$B:$I,4,FALSE))+$X2/$D2*IF($R2="",0,VLOOKUP($R2,怪物!$B:$I,4,FALSE))+$Y2/$D2*IF($S2="",0,VLOOKUP($S2,怪物!$B:$I,4,FALSE)))*VLOOKUP(S2,怪物!$B:$I,4,FALSE),0))</f>
        <v/>
      </c>
      <c r="AF2" s="1">
        <f>IF(N2="","",VLOOKUP(N2,怪物!$B:$I,6,FALSE)*$I2)</f>
        <v>2</v>
      </c>
      <c r="AG2" s="1" t="str">
        <f>IF(O2="","",VLOOKUP(O2,怪物!$B:$I,6,FALSE)*$I2)</f>
        <v/>
      </c>
      <c r="AH2" s="1" t="str">
        <f>IF(P2="","",VLOOKUP(P2,怪物!$B:$I,6,FALSE)*$I2)</f>
        <v/>
      </c>
      <c r="AI2" s="1" t="str">
        <f>IF(Q2="","",VLOOKUP(Q2,怪物!$B:$I,6,FALSE)*$I2)</f>
        <v/>
      </c>
      <c r="AJ2" s="1" t="str">
        <f>IF(R2="","",VLOOKUP(R2,怪物!$B:$I,6,FALSE)*$I2)</f>
        <v/>
      </c>
      <c r="AK2" s="1" t="str">
        <f>IF(S2="","",VLOOKUP(S2,怪物!$B:$I,6,FALSE)*$I2)</f>
        <v/>
      </c>
      <c r="AL2" s="1">
        <f>IF(N2="","",ROUND($M2/(IF($T2="",0,$T2*VLOOKUP($N2,怪物!$B:$I,5,FALSE))+IF($U2="",0,$U2*VLOOKUP($O2,怪物!$B:$I,5,FALSE))+IF($V2="",0,$V2*VLOOKUP($P2,怪物!$B:$I,5,FALSE))+IF($W2="",0,$W2*VLOOKUP($Q2,怪物!$B:$I,5,FALSE))+IF($X2="",0,$X2*VLOOKUP($R2,怪物!$B:$I,5,FALSE))+IF($Y2="",0,$Y2*VLOOKUP($S2,怪物!$B:$I,5,FALSE)))*VLOOKUP(N2,怪物!$B:$I,5,FALSE),0))</f>
        <v>40</v>
      </c>
      <c r="AM2" s="1" t="str">
        <f>IF(O2="","",ROUND($M2/(IF($T2="",0,$T2*VLOOKUP($N2,怪物!$B:$I,5,FALSE))+IF($U2="",0,$U2*VLOOKUP($O2,怪物!$B:$I,5,FALSE))+IF($V2="",0,$V2*VLOOKUP($P2,怪物!$B:$I,5,FALSE))+IF($W2="",0,$W2*VLOOKUP($Q2,怪物!$B:$I,5,FALSE))+IF($X2="",0,$X2*VLOOKUP($R2,怪物!$B:$I,5,FALSE))+IF($Y2="",0,$Y2*VLOOKUP($S2,怪物!$B:$I,5,FALSE)))*VLOOKUP(O2,怪物!$B:$I,5,FALSE),0))</f>
        <v/>
      </c>
      <c r="AN2" s="1" t="str">
        <f>IF(P2="","",ROUND($M2/(IF($T2="",0,$T2*VLOOKUP($N2,怪物!$B:$I,5,FALSE))+IF($U2="",0,$U2*VLOOKUP($O2,怪物!$B:$I,5,FALSE))+IF($V2="",0,$V2*VLOOKUP($P2,怪物!$B:$I,5,FALSE))+IF($W2="",0,$W2*VLOOKUP($Q2,怪物!$B:$I,5,FALSE))+IF($X2="",0,$X2*VLOOKUP($R2,怪物!$B:$I,5,FALSE))+IF($Y2="",0,$Y2*VLOOKUP($S2,怪物!$B:$I,5,FALSE)))*VLOOKUP(P2,怪物!$B:$I,5,FALSE),0))</f>
        <v/>
      </c>
      <c r="AO2" s="1" t="str">
        <f>IF(Q2="","",ROUND($M2/(IF($T2="",0,$T2*VLOOKUP($N2,怪物!$B:$I,5,FALSE))+IF($U2="",0,$U2*VLOOKUP($O2,怪物!$B:$I,5,FALSE))+IF($V2="",0,$V2*VLOOKUP($P2,怪物!$B:$I,5,FALSE))+IF($W2="",0,$W2*VLOOKUP($Q2,怪物!$B:$I,5,FALSE))+IF($X2="",0,$X2*VLOOKUP($R2,怪物!$B:$I,5,FALSE))+IF($Y2="",0,$Y2*VLOOKUP($S2,怪物!$B:$I,5,FALSE)))*VLOOKUP(Q2,怪物!$B:$I,5,FALSE),0))</f>
        <v/>
      </c>
      <c r="AP2" s="1" t="str">
        <f>IF(R2="","",ROUND($M2/(IF($T2="",0,$T2*VLOOKUP($N2,怪物!$B:$I,5,FALSE))+IF($U2="",0,$U2*VLOOKUP($O2,怪物!$B:$I,5,FALSE))+IF($V2="",0,$V2*VLOOKUP($P2,怪物!$B:$I,5,FALSE))+IF($W2="",0,$W2*VLOOKUP($Q2,怪物!$B:$I,5,FALSE))+IF($X2="",0,$X2*VLOOKUP($R2,怪物!$B:$I,5,FALSE))+IF($Y2="",0,$Y2*VLOOKUP($S2,怪物!$B:$I,5,FALSE)))*VLOOKUP(R2,怪物!$B:$I,5,FALSE),0))</f>
        <v/>
      </c>
      <c r="AQ2" s="1" t="str">
        <f>IF(S2="","",ROUND($M2/(IF($T2="",0,$T2*VLOOKUP($N2,怪物!$B:$I,5,FALSE))+IF($U2="",0,$U2*VLOOKUP($O2,怪物!$B:$I,5,FALSE))+IF($V2="",0,$V2*VLOOKUP($P2,怪物!$B:$I,5,FALSE))+IF($W2="",0,$W2*VLOOKUP($Q2,怪物!$B:$I,5,FALSE))+IF($X2="",0,$X2*VLOOKUP($R2,怪物!$B:$I,5,FALSE))+IF($Y2="",0,$Y2*VLOOKUP($S2,怪物!$B:$I,5,FALSE)))*VLOOKUP(S2,怪物!$B:$I,5,FALSE),0))</f>
        <v/>
      </c>
      <c r="AR2" s="1">
        <v>300</v>
      </c>
    </row>
    <row r="3" spans="1:44" x14ac:dyDescent="0.2">
      <c r="A3" s="1" t="str">
        <f t="shared" ref="A3:A21" si="1">B3&amp;"_"&amp;C3</f>
        <v>1_2</v>
      </c>
      <c r="B3" s="1">
        <v>1</v>
      </c>
      <c r="C3" s="1">
        <v>2</v>
      </c>
      <c r="D3" s="1">
        <v>11</v>
      </c>
      <c r="E3" s="1">
        <f>ROUND(SUM($D$2:D3)/60,1)</f>
        <v>0.4</v>
      </c>
      <c r="F3" s="1">
        <v>2</v>
      </c>
      <c r="G3" s="1">
        <v>0</v>
      </c>
      <c r="H3" s="3">
        <f t="shared" ref="H3:H21" si="2">ROUND(AR3*(J3+0.25)^2*0.5-40,2)</f>
        <v>275</v>
      </c>
      <c r="I3" s="1">
        <v>1.05</v>
      </c>
      <c r="J3" s="1">
        <f>J2+0.25</f>
        <v>0.75</v>
      </c>
      <c r="K3" s="1">
        <f t="shared" si="0"/>
        <v>367</v>
      </c>
      <c r="L3" s="1">
        <v>300</v>
      </c>
      <c r="M3" s="1">
        <v>200</v>
      </c>
      <c r="N3" s="1" t="s">
        <v>106</v>
      </c>
      <c r="O3" s="1" t="s">
        <v>98</v>
      </c>
      <c r="T3" s="1">
        <v>7</v>
      </c>
      <c r="U3" s="1">
        <v>7</v>
      </c>
      <c r="Z3" s="1">
        <f>IF(N3="","",ROUND($K3/($T3/$D3*IF($N3="",0,VLOOKUP($N3,怪物!$B:$I,4,FALSE))+$U3/$D3*IF($O3="",0,VLOOKUP($O3,怪物!$B:$I,4,FALSE))+$V3/$D3*IF($P3="",0,VLOOKUP($P3,怪物!$B:$I,4,FALSE))+$W3/$D3*IF($Q3="",0,VLOOKUP($Q3,怪物!$B:$I,4,FALSE))+$X3/$D3*IF($R3="",0,VLOOKUP($R3,怪物!$B:$I,4,FALSE))+$Y3/$D3*IF($S3="",0,VLOOKUP($S3,怪物!$B:$I,4,FALSE)))*VLOOKUP(N3,怪物!$B:$I,4,FALSE),0))</f>
        <v>192</v>
      </c>
      <c r="AA3" s="1">
        <f>IF(O3="","",ROUND($K3/($T3/$D3*IF($N3="",0,VLOOKUP($N3,怪物!$B:$I,4,FALSE))+$U3/$D3*IF($O3="",0,VLOOKUP($O3,怪物!$B:$I,4,FALSE))+$V3/$D3*IF($P3="",0,VLOOKUP($P3,怪物!$B:$I,4,FALSE))+$W3/$D3*IF($Q3="",0,VLOOKUP($Q3,怪物!$B:$I,4,FALSE))+$X3/$D3*IF($R3="",0,VLOOKUP($R3,怪物!$B:$I,4,FALSE))+$Y3/$D3*IF($S3="",0,VLOOKUP($S3,怪物!$B:$I,4,FALSE)))*VLOOKUP(O3,怪物!$B:$I,4,FALSE),0))</f>
        <v>384</v>
      </c>
      <c r="AB3" s="1" t="str">
        <f>IF(P3="","",ROUND($K3/($T3/$D3*IF($N3="",0,VLOOKUP($N3,怪物!$B:$I,4,FALSE))+$U3/$D3*IF($O3="",0,VLOOKUP($O3,怪物!$B:$I,4,FALSE))+$V3/$D3*IF($P3="",0,VLOOKUP($P3,怪物!$B:$I,4,FALSE))+$W3/$D3*IF($Q3="",0,VLOOKUP($Q3,怪物!$B:$I,4,FALSE))+$X3/$D3*IF($R3="",0,VLOOKUP($R3,怪物!$B:$I,4,FALSE))+$Y3/$D3*IF($S3="",0,VLOOKUP($S3,怪物!$B:$I,4,FALSE)))*VLOOKUP(P3,怪物!$B:$I,4,FALSE),0))</f>
        <v/>
      </c>
      <c r="AC3" s="1" t="str">
        <f>IF(Q3="","",ROUND($K3/($T3/$D3*IF($N3="",0,VLOOKUP($N3,怪物!$B:$I,4,FALSE))+$U3/$D3*IF($O3="",0,VLOOKUP($O3,怪物!$B:$I,4,FALSE))+$V3/$D3*IF($P3="",0,VLOOKUP($P3,怪物!$B:$I,4,FALSE))+$W3/$D3*IF($Q3="",0,VLOOKUP($Q3,怪物!$B:$I,4,FALSE))+$X3/$D3*IF($R3="",0,VLOOKUP($R3,怪物!$B:$I,4,FALSE))+$Y3/$D3*IF($S3="",0,VLOOKUP($S3,怪物!$B:$I,4,FALSE)))*VLOOKUP(Q3,怪物!$B:$I,4,FALSE),0))</f>
        <v/>
      </c>
      <c r="AD3" s="1" t="str">
        <f>IF(R3="","",ROUND($K3/($T3/$D3*IF($N3="",0,VLOOKUP($N3,怪物!$B:$I,4,FALSE))+$U3/$D3*IF($O3="",0,VLOOKUP($O3,怪物!$B:$I,4,FALSE))+$V3/$D3*IF($P3="",0,VLOOKUP($P3,怪物!$B:$I,4,FALSE))+$W3/$D3*IF($Q3="",0,VLOOKUP($Q3,怪物!$B:$I,4,FALSE))+$X3/$D3*IF($R3="",0,VLOOKUP($R3,怪物!$B:$I,4,FALSE))+$Y3/$D3*IF($S3="",0,VLOOKUP($S3,怪物!$B:$I,4,FALSE)))*VLOOKUP(R3,怪物!$B:$I,4,FALSE),0))</f>
        <v/>
      </c>
      <c r="AE3" s="1" t="str">
        <f>IF(S3="","",ROUND($K3/($T3/$D3*IF($N3="",0,VLOOKUP($N3,怪物!$B:$I,4,FALSE))+$U3/$D3*IF($O3="",0,VLOOKUP($O3,怪物!$B:$I,4,FALSE))+$V3/$D3*IF($P3="",0,VLOOKUP($P3,怪物!$B:$I,4,FALSE))+$W3/$D3*IF($Q3="",0,VLOOKUP($Q3,怪物!$B:$I,4,FALSE))+$X3/$D3*IF($R3="",0,VLOOKUP($R3,怪物!$B:$I,4,FALSE))+$Y3/$D3*IF($S3="",0,VLOOKUP($S3,怪物!$B:$I,4,FALSE)))*VLOOKUP(S3,怪物!$B:$I,4,FALSE),0))</f>
        <v/>
      </c>
      <c r="AF3" s="1">
        <f>IF(N3="","",VLOOKUP(N3,怪物!$B:$I,6,FALSE)*$I3)</f>
        <v>2.1</v>
      </c>
      <c r="AG3" s="1">
        <f>IF(O3="","",VLOOKUP(O3,怪物!$B:$I,6,FALSE)*$I3)</f>
        <v>2.1</v>
      </c>
      <c r="AH3" s="1" t="str">
        <f>IF(P3="","",VLOOKUP(P3,怪物!$B:$I,6,FALSE)*$I3)</f>
        <v/>
      </c>
      <c r="AI3" s="1" t="str">
        <f>IF(Q3="","",VLOOKUP(Q3,怪物!$B:$I,6,FALSE)*$I3)</f>
        <v/>
      </c>
      <c r="AJ3" s="1" t="str">
        <f>IF(R3="","",VLOOKUP(R3,怪物!$B:$I,6,FALSE)*$I3)</f>
        <v/>
      </c>
      <c r="AK3" s="1" t="str">
        <f>IF(S3="","",VLOOKUP(S3,怪物!$B:$I,6,FALSE)*$I3)</f>
        <v/>
      </c>
      <c r="AL3" s="1">
        <f>IF(N3="","",ROUND($M3/(IF($T3="",0,$T3*VLOOKUP($N3,怪物!$B:$I,5,FALSE))+IF($U3="",0,$U3*VLOOKUP($O3,怪物!$B:$I,5,FALSE))+IF($V3="",0,$V3*VLOOKUP($P3,怪物!$B:$I,5,FALSE))+IF($W3="",0,$W3*VLOOKUP($Q3,怪物!$B:$I,5,FALSE))+IF($X3="",0,$X3*VLOOKUP($R3,怪物!$B:$I,5,FALSE))+IF($Y3="",0,$Y3*VLOOKUP($S3,怪物!$B:$I,5,FALSE)))*VLOOKUP(N3,怪物!$B:$I,5,FALSE),0))</f>
        <v>14</v>
      </c>
      <c r="AM3" s="1">
        <f>IF(O3="","",ROUND($M3/(IF($T3="",0,$T3*VLOOKUP($N3,怪物!$B:$I,5,FALSE))+IF($U3="",0,$U3*VLOOKUP($O3,怪物!$B:$I,5,FALSE))+IF($V3="",0,$V3*VLOOKUP($P3,怪物!$B:$I,5,FALSE))+IF($W3="",0,$W3*VLOOKUP($Q3,怪物!$B:$I,5,FALSE))+IF($X3="",0,$X3*VLOOKUP($R3,怪物!$B:$I,5,FALSE))+IF($Y3="",0,$Y3*VLOOKUP($S3,怪物!$B:$I,5,FALSE)))*VLOOKUP(O3,怪物!$B:$I,5,FALSE),0))</f>
        <v>14</v>
      </c>
      <c r="AN3" s="1" t="str">
        <f>IF(P3="","",ROUND($M3/(IF($T3="",0,$T3*VLOOKUP($N3,怪物!$B:$I,5,FALSE))+IF($U3="",0,$U3*VLOOKUP($O3,怪物!$B:$I,5,FALSE))+IF($V3="",0,$V3*VLOOKUP($P3,怪物!$B:$I,5,FALSE))+IF($W3="",0,$W3*VLOOKUP($Q3,怪物!$B:$I,5,FALSE))+IF($X3="",0,$X3*VLOOKUP($R3,怪物!$B:$I,5,FALSE))+IF($Y3="",0,$Y3*VLOOKUP($S3,怪物!$B:$I,5,FALSE)))*VLOOKUP(P3,怪物!$B:$I,5,FALSE),0))</f>
        <v/>
      </c>
      <c r="AO3" s="1" t="str">
        <f>IF(Q3="","",ROUND($M3/(IF($T3="",0,$T3*VLOOKUP($N3,怪物!$B:$I,5,FALSE))+IF($U3="",0,$U3*VLOOKUP($O3,怪物!$B:$I,5,FALSE))+IF($V3="",0,$V3*VLOOKUP($P3,怪物!$B:$I,5,FALSE))+IF($W3="",0,$W3*VLOOKUP($Q3,怪物!$B:$I,5,FALSE))+IF($X3="",0,$X3*VLOOKUP($R3,怪物!$B:$I,5,FALSE))+IF($Y3="",0,$Y3*VLOOKUP($S3,怪物!$B:$I,5,FALSE)))*VLOOKUP(Q3,怪物!$B:$I,5,FALSE),0))</f>
        <v/>
      </c>
      <c r="AP3" s="1" t="str">
        <f>IF(R3="","",ROUND($M3/(IF($T3="",0,$T3*VLOOKUP($N3,怪物!$B:$I,5,FALSE))+IF($U3="",0,$U3*VLOOKUP($O3,怪物!$B:$I,5,FALSE))+IF($V3="",0,$V3*VLOOKUP($P3,怪物!$B:$I,5,FALSE))+IF($W3="",0,$W3*VLOOKUP($Q3,怪物!$B:$I,5,FALSE))+IF($X3="",0,$X3*VLOOKUP($R3,怪物!$B:$I,5,FALSE))+IF($Y3="",0,$Y3*VLOOKUP($S3,怪物!$B:$I,5,FALSE)))*VLOOKUP(R3,怪物!$B:$I,5,FALSE),0))</f>
        <v/>
      </c>
      <c r="AQ3" s="1" t="str">
        <f>IF(S3="","",ROUND($M3/(IF($T3="",0,$T3*VLOOKUP($N3,怪物!$B:$I,5,FALSE))+IF($U3="",0,$U3*VLOOKUP($O3,怪物!$B:$I,5,FALSE))+IF($V3="",0,$V3*VLOOKUP($P3,怪物!$B:$I,5,FALSE))+IF($W3="",0,$W3*VLOOKUP($Q3,怪物!$B:$I,5,FALSE))+IF($X3="",0,$X3*VLOOKUP($R3,怪物!$B:$I,5,FALSE))+IF($Y3="",0,$Y3*VLOOKUP($S3,怪物!$B:$I,5,FALSE)))*VLOOKUP(S3,怪物!$B:$I,5,FALSE),0))</f>
        <v/>
      </c>
      <c r="AR3" s="1">
        <f>ROUND((AR2+L2)+30*(C3-1),2)</f>
        <v>630</v>
      </c>
    </row>
    <row r="4" spans="1:44" x14ac:dyDescent="0.2">
      <c r="A4" s="1" t="str">
        <f t="shared" si="1"/>
        <v>1_3</v>
      </c>
      <c r="B4" s="1">
        <v>1</v>
      </c>
      <c r="C4" s="1">
        <v>3</v>
      </c>
      <c r="D4" s="1">
        <v>12</v>
      </c>
      <c r="E4" s="1">
        <f>ROUND(SUM($D$2:D4)/60,1)</f>
        <v>0.6</v>
      </c>
      <c r="F4" s="1">
        <v>3</v>
      </c>
      <c r="G4" s="1">
        <v>0</v>
      </c>
      <c r="H4" s="3">
        <f t="shared" si="2"/>
        <v>733.44</v>
      </c>
      <c r="I4" s="1">
        <v>1.1000000000000001</v>
      </c>
      <c r="J4" s="1">
        <f t="shared" ref="J4:J5" si="3">J3+0.25</f>
        <v>1</v>
      </c>
      <c r="K4" s="1">
        <f t="shared" si="0"/>
        <v>733</v>
      </c>
      <c r="L4" s="1">
        <v>300</v>
      </c>
      <c r="M4" s="1">
        <v>200</v>
      </c>
      <c r="N4" s="1" t="s">
        <v>106</v>
      </c>
      <c r="O4" s="1" t="s">
        <v>98</v>
      </c>
      <c r="P4" s="1" t="s">
        <v>99</v>
      </c>
      <c r="T4" s="1">
        <f t="shared" ref="T4:T21" si="4">ROUND(D4*J4-SUM(U4:Y4),0)</f>
        <v>6</v>
      </c>
      <c r="U4" s="1">
        <v>3</v>
      </c>
      <c r="V4" s="1">
        <v>3</v>
      </c>
      <c r="Z4" s="1">
        <f>IF(N4="","",ROUND($K4/($T4/$D4*IF($N4="",0,VLOOKUP($N4,怪物!$B:$I,4,FALSE))+$U4/$D4*IF($O4="",0,VLOOKUP($O4,怪物!$B:$I,4,FALSE))+$V4/$D4*IF($P4="",0,VLOOKUP($P4,怪物!$B:$I,4,FALSE))+$W4/$D4*IF($Q4="",0,VLOOKUP($Q4,怪物!$B:$I,4,FALSE))+$X4/$D4*IF($R4="",0,VLOOKUP($R4,怪物!$B:$I,4,FALSE))+$Y4/$D4*IF($S4="",0,VLOOKUP($S4,怪物!$B:$I,4,FALSE)))*VLOOKUP(N4,怪物!$B:$I,4,FALSE),0))</f>
        <v>244</v>
      </c>
      <c r="AA4" s="1">
        <f>IF(O4="","",ROUND($K4/($T4/$D4*IF($N4="",0,VLOOKUP($N4,怪物!$B:$I,4,FALSE))+$U4/$D4*IF($O4="",0,VLOOKUP($O4,怪物!$B:$I,4,FALSE))+$V4/$D4*IF($P4="",0,VLOOKUP($P4,怪物!$B:$I,4,FALSE))+$W4/$D4*IF($Q4="",0,VLOOKUP($Q4,怪物!$B:$I,4,FALSE))+$X4/$D4*IF($R4="",0,VLOOKUP($R4,怪物!$B:$I,4,FALSE))+$Y4/$D4*IF($S4="",0,VLOOKUP($S4,怪物!$B:$I,4,FALSE)))*VLOOKUP(O4,怪物!$B:$I,4,FALSE),0))</f>
        <v>489</v>
      </c>
      <c r="AB4" s="1">
        <f>IF(P4="","",ROUND($K4/($T4/$D4*IF($N4="",0,VLOOKUP($N4,怪物!$B:$I,4,FALSE))+$U4/$D4*IF($O4="",0,VLOOKUP($O4,怪物!$B:$I,4,FALSE))+$V4/$D4*IF($P4="",0,VLOOKUP($P4,怪物!$B:$I,4,FALSE))+$W4/$D4*IF($Q4="",0,VLOOKUP($Q4,怪物!$B:$I,4,FALSE))+$X4/$D4*IF($R4="",0,VLOOKUP($R4,怪物!$B:$I,4,FALSE))+$Y4/$D4*IF($S4="",0,VLOOKUP($S4,怪物!$B:$I,4,FALSE)))*VLOOKUP(P4,怪物!$B:$I,4,FALSE),0))</f>
        <v>1955</v>
      </c>
      <c r="AC4" s="1" t="str">
        <f>IF(Q4="","",ROUND($K4/($T4/$D4*IF($N4="",0,VLOOKUP($N4,怪物!$B:$I,4,FALSE))+$U4/$D4*IF($O4="",0,VLOOKUP($O4,怪物!$B:$I,4,FALSE))+$V4/$D4*IF($P4="",0,VLOOKUP($P4,怪物!$B:$I,4,FALSE))+$W4/$D4*IF($Q4="",0,VLOOKUP($Q4,怪物!$B:$I,4,FALSE))+$X4/$D4*IF($R4="",0,VLOOKUP($R4,怪物!$B:$I,4,FALSE))+$Y4/$D4*IF($S4="",0,VLOOKUP($S4,怪物!$B:$I,4,FALSE)))*VLOOKUP(Q4,怪物!$B:$I,4,FALSE),0))</f>
        <v/>
      </c>
      <c r="AD4" s="1" t="str">
        <f>IF(R4="","",ROUND($K4/($T4/$D4*IF($N4="",0,VLOOKUP($N4,怪物!$B:$I,4,FALSE))+$U4/$D4*IF($O4="",0,VLOOKUP($O4,怪物!$B:$I,4,FALSE))+$V4/$D4*IF($P4="",0,VLOOKUP($P4,怪物!$B:$I,4,FALSE))+$W4/$D4*IF($Q4="",0,VLOOKUP($Q4,怪物!$B:$I,4,FALSE))+$X4/$D4*IF($R4="",0,VLOOKUP($R4,怪物!$B:$I,4,FALSE))+$Y4/$D4*IF($S4="",0,VLOOKUP($S4,怪物!$B:$I,4,FALSE)))*VLOOKUP(R4,怪物!$B:$I,4,FALSE),0))</f>
        <v/>
      </c>
      <c r="AE4" s="1" t="str">
        <f>IF(S4="","",ROUND($K4/($T4/$D4*IF($N4="",0,VLOOKUP($N4,怪物!$B:$I,4,FALSE))+$U4/$D4*IF($O4="",0,VLOOKUP($O4,怪物!$B:$I,4,FALSE))+$V4/$D4*IF($P4="",0,VLOOKUP($P4,怪物!$B:$I,4,FALSE))+$W4/$D4*IF($Q4="",0,VLOOKUP($Q4,怪物!$B:$I,4,FALSE))+$X4/$D4*IF($R4="",0,VLOOKUP($R4,怪物!$B:$I,4,FALSE))+$Y4/$D4*IF($S4="",0,VLOOKUP($S4,怪物!$B:$I,4,FALSE)))*VLOOKUP(S4,怪物!$B:$I,4,FALSE),0))</f>
        <v/>
      </c>
      <c r="AF4" s="1">
        <f>IF(N4="","",VLOOKUP(N4,怪物!$B:$I,6,FALSE)*$I4)</f>
        <v>2.2000000000000002</v>
      </c>
      <c r="AG4" s="1">
        <f>IF(O4="","",VLOOKUP(O4,怪物!$B:$I,6,FALSE)*$I4)</f>
        <v>2.2000000000000002</v>
      </c>
      <c r="AH4" s="1">
        <f>IF(P4="","",VLOOKUP(P4,怪物!$B:$I,6,FALSE)*$I4)</f>
        <v>2.2000000000000002</v>
      </c>
      <c r="AI4" s="1" t="str">
        <f>IF(Q4="","",VLOOKUP(Q4,怪物!$B:$I,6,FALSE)*$I4)</f>
        <v/>
      </c>
      <c r="AJ4" s="1" t="str">
        <f>IF(R4="","",VLOOKUP(R4,怪物!$B:$I,6,FALSE)*$I4)</f>
        <v/>
      </c>
      <c r="AK4" s="1" t="str">
        <f>IF(S4="","",VLOOKUP(S4,怪物!$B:$I,6,FALSE)*$I4)</f>
        <v/>
      </c>
      <c r="AL4" s="1">
        <f>IF(N4="","",ROUND($M4/(IF($T4="",0,$T4*VLOOKUP($N4,怪物!$B:$I,5,FALSE))+IF($U4="",0,$U4*VLOOKUP($O4,怪物!$B:$I,5,FALSE))+IF($V4="",0,$V4*VLOOKUP($P4,怪物!$B:$I,5,FALSE))+IF($W4="",0,$W4*VLOOKUP($Q4,怪物!$B:$I,5,FALSE))+IF($X4="",0,$X4*VLOOKUP($R4,怪物!$B:$I,5,FALSE))+IF($Y4="",0,$Y4*VLOOKUP($S4,怪物!$B:$I,5,FALSE)))*VLOOKUP(N4,怪物!$B:$I,5,FALSE),0))</f>
        <v>13</v>
      </c>
      <c r="AM4" s="1">
        <f>IF(O4="","",ROUND($M4/(IF($T4="",0,$T4*VLOOKUP($N4,怪物!$B:$I,5,FALSE))+IF($U4="",0,$U4*VLOOKUP($O4,怪物!$B:$I,5,FALSE))+IF($V4="",0,$V4*VLOOKUP($P4,怪物!$B:$I,5,FALSE))+IF($W4="",0,$W4*VLOOKUP($Q4,怪物!$B:$I,5,FALSE))+IF($X4="",0,$X4*VLOOKUP($R4,怪物!$B:$I,5,FALSE))+IF($Y4="",0,$Y4*VLOOKUP($S4,怪物!$B:$I,5,FALSE)))*VLOOKUP(O4,怪物!$B:$I,5,FALSE),0))</f>
        <v>13</v>
      </c>
      <c r="AN4" s="1">
        <f>IF(P4="","",ROUND($M4/(IF($T4="",0,$T4*VLOOKUP($N4,怪物!$B:$I,5,FALSE))+IF($U4="",0,$U4*VLOOKUP($O4,怪物!$B:$I,5,FALSE))+IF($V4="",0,$V4*VLOOKUP($P4,怪物!$B:$I,5,FALSE))+IF($W4="",0,$W4*VLOOKUP($Q4,怪物!$B:$I,5,FALSE))+IF($X4="",0,$X4*VLOOKUP($R4,怪物!$B:$I,5,FALSE))+IF($Y4="",0,$Y4*VLOOKUP($S4,怪物!$B:$I,5,FALSE)))*VLOOKUP(P4,怪物!$B:$I,5,FALSE),0))</f>
        <v>27</v>
      </c>
      <c r="AO4" s="1" t="str">
        <f>IF(Q4="","",ROUND($M4/(IF($T4="",0,$T4*VLOOKUP($N4,怪物!$B:$I,5,FALSE))+IF($U4="",0,$U4*VLOOKUP($O4,怪物!$B:$I,5,FALSE))+IF($V4="",0,$V4*VLOOKUP($P4,怪物!$B:$I,5,FALSE))+IF($W4="",0,$W4*VLOOKUP($Q4,怪物!$B:$I,5,FALSE))+IF($X4="",0,$X4*VLOOKUP($R4,怪物!$B:$I,5,FALSE))+IF($Y4="",0,$Y4*VLOOKUP($S4,怪物!$B:$I,5,FALSE)))*VLOOKUP(Q4,怪物!$B:$I,5,FALSE),0))</f>
        <v/>
      </c>
      <c r="AP4" s="1" t="str">
        <f>IF(R4="","",ROUND($M4/(IF($T4="",0,$T4*VLOOKUP($N4,怪物!$B:$I,5,FALSE))+IF($U4="",0,$U4*VLOOKUP($O4,怪物!$B:$I,5,FALSE))+IF($V4="",0,$V4*VLOOKUP($P4,怪物!$B:$I,5,FALSE))+IF($W4="",0,$W4*VLOOKUP($Q4,怪物!$B:$I,5,FALSE))+IF($X4="",0,$X4*VLOOKUP($R4,怪物!$B:$I,5,FALSE))+IF($Y4="",0,$Y4*VLOOKUP($S4,怪物!$B:$I,5,FALSE)))*VLOOKUP(R4,怪物!$B:$I,5,FALSE),0))</f>
        <v/>
      </c>
      <c r="AQ4" s="1" t="str">
        <f>IF(S4="","",ROUND($M4/(IF($T4="",0,$T4*VLOOKUP($N4,怪物!$B:$I,5,FALSE))+IF($U4="",0,$U4*VLOOKUP($O4,怪物!$B:$I,5,FALSE))+IF($V4="",0,$V4*VLOOKUP($P4,怪物!$B:$I,5,FALSE))+IF($W4="",0,$W4*VLOOKUP($Q4,怪物!$B:$I,5,FALSE))+IF($X4="",0,$X4*VLOOKUP($R4,怪物!$B:$I,5,FALSE))+IF($Y4="",0,$Y4*VLOOKUP($S4,怪物!$B:$I,5,FALSE)))*VLOOKUP(S4,怪物!$B:$I,5,FALSE),0))</f>
        <v/>
      </c>
      <c r="AR4" s="1">
        <f t="shared" ref="AR4:AR21" si="5">ROUND((AR3+L3)+30*(C4-1),2)</f>
        <v>990</v>
      </c>
    </row>
    <row r="5" spans="1:44" x14ac:dyDescent="0.2">
      <c r="A5" s="1" t="str">
        <f t="shared" si="1"/>
        <v>1_4</v>
      </c>
      <c r="B5" s="1">
        <v>1</v>
      </c>
      <c r="C5" s="1">
        <v>4</v>
      </c>
      <c r="D5" s="1">
        <v>13</v>
      </c>
      <c r="E5" s="1">
        <f>ROUND(SUM($D$2:D5)/60,1)</f>
        <v>0.8</v>
      </c>
      <c r="F5" s="1">
        <v>4</v>
      </c>
      <c r="G5" s="1">
        <v>0</v>
      </c>
      <c r="H5" s="3">
        <f t="shared" si="2"/>
        <v>1512.5</v>
      </c>
      <c r="I5" s="1">
        <v>1.1499999999999999</v>
      </c>
      <c r="J5" s="1">
        <f t="shared" si="3"/>
        <v>1.25</v>
      </c>
      <c r="K5" s="1">
        <f t="shared" si="0"/>
        <v>1210</v>
      </c>
      <c r="L5" s="1">
        <v>300</v>
      </c>
      <c r="M5" s="1">
        <v>200</v>
      </c>
      <c r="N5" s="1" t="s">
        <v>106</v>
      </c>
      <c r="O5" s="1" t="s">
        <v>98</v>
      </c>
      <c r="P5" s="1" t="s">
        <v>99</v>
      </c>
      <c r="Q5" s="1" t="s">
        <v>101</v>
      </c>
      <c r="T5" s="1">
        <f t="shared" si="4"/>
        <v>5</v>
      </c>
      <c r="U5" s="1">
        <v>5</v>
      </c>
      <c r="V5" s="1">
        <v>5</v>
      </c>
      <c r="W5" s="1">
        <v>1</v>
      </c>
      <c r="Z5" s="1">
        <f>IF(N5="","",ROUND($K5/($T5/$D5*IF($N5="",0,VLOOKUP($N5,怪物!$B:$I,4,FALSE))+$U5/$D5*IF($O5="",0,VLOOKUP($O5,怪物!$B:$I,4,FALSE))+$V5/$D5*IF($P5="",0,VLOOKUP($P5,怪物!$B:$I,4,FALSE))+$W5/$D5*IF($Q5="",0,VLOOKUP($Q5,怪物!$B:$I,4,FALSE))+$X5/$D5*IF($R5="",0,VLOOKUP($R5,怪物!$B:$I,4,FALSE))+$Y5/$D5*IF($S5="",0,VLOOKUP($S5,怪物!$B:$I,4,FALSE)))*VLOOKUP(N5,怪物!$B:$I,4,FALSE),0))</f>
        <v>181</v>
      </c>
      <c r="AA5" s="1">
        <f>IF(O5="","",ROUND($K5/($T5/$D5*IF($N5="",0,VLOOKUP($N5,怪物!$B:$I,4,FALSE))+$U5/$D5*IF($O5="",0,VLOOKUP($O5,怪物!$B:$I,4,FALSE))+$V5/$D5*IF($P5="",0,VLOOKUP($P5,怪物!$B:$I,4,FALSE))+$W5/$D5*IF($Q5="",0,VLOOKUP($Q5,怪物!$B:$I,4,FALSE))+$X5/$D5*IF($R5="",0,VLOOKUP($R5,怪物!$B:$I,4,FALSE))+$Y5/$D5*IF($S5="",0,VLOOKUP($S5,怪物!$B:$I,4,FALSE)))*VLOOKUP(O5,怪物!$B:$I,4,FALSE),0))</f>
        <v>362</v>
      </c>
      <c r="AB5" s="1">
        <f>IF(P5="","",ROUND($K5/($T5/$D5*IF($N5="",0,VLOOKUP($N5,怪物!$B:$I,4,FALSE))+$U5/$D5*IF($O5="",0,VLOOKUP($O5,怪物!$B:$I,4,FALSE))+$V5/$D5*IF($P5="",0,VLOOKUP($P5,怪物!$B:$I,4,FALSE))+$W5/$D5*IF($Q5="",0,VLOOKUP($Q5,怪物!$B:$I,4,FALSE))+$X5/$D5*IF($R5="",0,VLOOKUP($R5,怪物!$B:$I,4,FALSE))+$Y5/$D5*IF($S5="",0,VLOOKUP($S5,怪物!$B:$I,4,FALSE)))*VLOOKUP(P5,怪物!$B:$I,4,FALSE),0))</f>
        <v>1446</v>
      </c>
      <c r="AC5" s="1">
        <f>IF(Q5="","",ROUND($K5/($T5/$D5*IF($N5="",0,VLOOKUP($N5,怪物!$B:$I,4,FALSE))+$U5/$D5*IF($O5="",0,VLOOKUP($O5,怪物!$B:$I,4,FALSE))+$V5/$D5*IF($P5="",0,VLOOKUP($P5,怪物!$B:$I,4,FALSE))+$W5/$D5*IF($Q5="",0,VLOOKUP($Q5,怪物!$B:$I,4,FALSE))+$X5/$D5*IF($R5="",0,VLOOKUP($R5,怪物!$B:$I,4,FALSE))+$Y5/$D5*IF($S5="",0,VLOOKUP($S5,怪物!$B:$I,4,FALSE)))*VLOOKUP(Q5,怪物!$B:$I,4,FALSE),0))</f>
        <v>5786</v>
      </c>
      <c r="AD5" s="1" t="str">
        <f>IF(R5="","",ROUND($K5/($T5/$D5*IF($N5="",0,VLOOKUP($N5,怪物!$B:$I,4,FALSE))+$U5/$D5*IF($O5="",0,VLOOKUP($O5,怪物!$B:$I,4,FALSE))+$V5/$D5*IF($P5="",0,VLOOKUP($P5,怪物!$B:$I,4,FALSE))+$W5/$D5*IF($Q5="",0,VLOOKUP($Q5,怪物!$B:$I,4,FALSE))+$X5/$D5*IF($R5="",0,VLOOKUP($R5,怪物!$B:$I,4,FALSE))+$Y5/$D5*IF($S5="",0,VLOOKUP($S5,怪物!$B:$I,4,FALSE)))*VLOOKUP(R5,怪物!$B:$I,4,FALSE),0))</f>
        <v/>
      </c>
      <c r="AE5" s="1" t="str">
        <f>IF(S5="","",ROUND($K5/($T5/$D5*IF($N5="",0,VLOOKUP($N5,怪物!$B:$I,4,FALSE))+$U5/$D5*IF($O5="",0,VLOOKUP($O5,怪物!$B:$I,4,FALSE))+$V5/$D5*IF($P5="",0,VLOOKUP($P5,怪物!$B:$I,4,FALSE))+$W5/$D5*IF($Q5="",0,VLOOKUP($Q5,怪物!$B:$I,4,FALSE))+$X5/$D5*IF($R5="",0,VLOOKUP($R5,怪物!$B:$I,4,FALSE))+$Y5/$D5*IF($S5="",0,VLOOKUP($S5,怪物!$B:$I,4,FALSE)))*VLOOKUP(S5,怪物!$B:$I,4,FALSE),0))</f>
        <v/>
      </c>
      <c r="AF5" s="1">
        <f>IF(N5="","",VLOOKUP(N5,怪物!$B:$I,6,FALSE)*$I5)</f>
        <v>2.2999999999999998</v>
      </c>
      <c r="AG5" s="1">
        <f>IF(O5="","",VLOOKUP(O5,怪物!$B:$I,6,FALSE)*$I5)</f>
        <v>2.2999999999999998</v>
      </c>
      <c r="AH5" s="1">
        <f>IF(P5="","",VLOOKUP(P5,怪物!$B:$I,6,FALSE)*$I5)</f>
        <v>2.2999999999999998</v>
      </c>
      <c r="AI5" s="1">
        <f>IF(Q5="","",VLOOKUP(Q5,怪物!$B:$I,6,FALSE)*$I5)</f>
        <v>1.4375</v>
      </c>
      <c r="AJ5" s="1" t="str">
        <f>IF(R5="","",VLOOKUP(R5,怪物!$B:$I,6,FALSE)*$I5)</f>
        <v/>
      </c>
      <c r="AK5" s="1" t="str">
        <f>IF(S5="","",VLOOKUP(S5,怪物!$B:$I,6,FALSE)*$I5)</f>
        <v/>
      </c>
      <c r="AL5" s="1">
        <f>IF(N5="","",ROUND($M5/(IF($T5="",0,$T5*VLOOKUP($N5,怪物!$B:$I,5,FALSE))+IF($U5="",0,$U5*VLOOKUP($O5,怪物!$B:$I,5,FALSE))+IF($V5="",0,$V5*VLOOKUP($P5,怪物!$B:$I,5,FALSE))+IF($W5="",0,$W5*VLOOKUP($Q5,怪物!$B:$I,5,FALSE))+IF($X5="",0,$X5*VLOOKUP($R5,怪物!$B:$I,5,FALSE))+IF($Y5="",0,$Y5*VLOOKUP($S5,怪物!$B:$I,5,FALSE)))*VLOOKUP(N5,怪物!$B:$I,5,FALSE),0))</f>
        <v>8</v>
      </c>
      <c r="AM5" s="1">
        <f>IF(O5="","",ROUND($M5/(IF($T5="",0,$T5*VLOOKUP($N5,怪物!$B:$I,5,FALSE))+IF($U5="",0,$U5*VLOOKUP($O5,怪物!$B:$I,5,FALSE))+IF($V5="",0,$V5*VLOOKUP($P5,怪物!$B:$I,5,FALSE))+IF($W5="",0,$W5*VLOOKUP($Q5,怪物!$B:$I,5,FALSE))+IF($X5="",0,$X5*VLOOKUP($R5,怪物!$B:$I,5,FALSE))+IF($Y5="",0,$Y5*VLOOKUP($S5,怪物!$B:$I,5,FALSE)))*VLOOKUP(O5,怪物!$B:$I,5,FALSE),0))</f>
        <v>8</v>
      </c>
      <c r="AN5" s="1">
        <f>IF(P5="","",ROUND($M5/(IF($T5="",0,$T5*VLOOKUP($N5,怪物!$B:$I,5,FALSE))+IF($U5="",0,$U5*VLOOKUP($O5,怪物!$B:$I,5,FALSE))+IF($V5="",0,$V5*VLOOKUP($P5,怪物!$B:$I,5,FALSE))+IF($W5="",0,$W5*VLOOKUP($Q5,怪物!$B:$I,5,FALSE))+IF($X5="",0,$X5*VLOOKUP($R5,怪物!$B:$I,5,FALSE))+IF($Y5="",0,$Y5*VLOOKUP($S5,怪物!$B:$I,5,FALSE)))*VLOOKUP(P5,怪物!$B:$I,5,FALSE),0))</f>
        <v>16</v>
      </c>
      <c r="AO5" s="1">
        <f>IF(Q5="","",ROUND($M5/(IF($T5="",0,$T5*VLOOKUP($N5,怪物!$B:$I,5,FALSE))+IF($U5="",0,$U5*VLOOKUP($O5,怪物!$B:$I,5,FALSE))+IF($V5="",0,$V5*VLOOKUP($P5,怪物!$B:$I,5,FALSE))+IF($W5="",0,$W5*VLOOKUP($Q5,怪物!$B:$I,5,FALSE))+IF($X5="",0,$X5*VLOOKUP($R5,怪物!$B:$I,5,FALSE))+IF($Y5="",0,$Y5*VLOOKUP($S5,怪物!$B:$I,5,FALSE)))*VLOOKUP(Q5,怪物!$B:$I,5,FALSE),0))</f>
        <v>40</v>
      </c>
      <c r="AP5" s="1" t="str">
        <f>IF(R5="","",ROUND($M5/(IF($T5="",0,$T5*VLOOKUP($N5,怪物!$B:$I,5,FALSE))+IF($U5="",0,$U5*VLOOKUP($O5,怪物!$B:$I,5,FALSE))+IF($V5="",0,$V5*VLOOKUP($P5,怪物!$B:$I,5,FALSE))+IF($W5="",0,$W5*VLOOKUP($Q5,怪物!$B:$I,5,FALSE))+IF($X5="",0,$X5*VLOOKUP($R5,怪物!$B:$I,5,FALSE))+IF($Y5="",0,$Y5*VLOOKUP($S5,怪物!$B:$I,5,FALSE)))*VLOOKUP(R5,怪物!$B:$I,5,FALSE),0))</f>
        <v/>
      </c>
      <c r="AQ5" s="1" t="str">
        <f>IF(S5="","",ROUND($M5/(IF($T5="",0,$T5*VLOOKUP($N5,怪物!$B:$I,5,FALSE))+IF($U5="",0,$U5*VLOOKUP($O5,怪物!$B:$I,5,FALSE))+IF($V5="",0,$V5*VLOOKUP($P5,怪物!$B:$I,5,FALSE))+IF($W5="",0,$W5*VLOOKUP($Q5,怪物!$B:$I,5,FALSE))+IF($X5="",0,$X5*VLOOKUP($R5,怪物!$B:$I,5,FALSE))+IF($Y5="",0,$Y5*VLOOKUP($S5,怪物!$B:$I,5,FALSE)))*VLOOKUP(S5,怪物!$B:$I,5,FALSE),0))</f>
        <v/>
      </c>
      <c r="AR5" s="1">
        <f t="shared" si="5"/>
        <v>1380</v>
      </c>
    </row>
    <row r="6" spans="1:44" x14ac:dyDescent="0.2">
      <c r="A6" s="1" t="str">
        <f t="shared" si="1"/>
        <v>1_5</v>
      </c>
      <c r="B6" s="1">
        <v>1</v>
      </c>
      <c r="C6" s="1">
        <v>5</v>
      </c>
      <c r="D6" s="1">
        <v>14</v>
      </c>
      <c r="E6" s="1">
        <f>ROUND(SUM($D$2:D6)/60,1)</f>
        <v>1</v>
      </c>
      <c r="F6" s="1">
        <v>5</v>
      </c>
      <c r="G6" s="1">
        <v>1</v>
      </c>
      <c r="H6" s="3">
        <f t="shared" si="2"/>
        <v>466.25</v>
      </c>
      <c r="I6" s="1">
        <v>1.2</v>
      </c>
      <c r="J6" s="1">
        <v>0.5</v>
      </c>
      <c r="K6" s="1">
        <f t="shared" si="0"/>
        <v>933</v>
      </c>
      <c r="L6" s="1">
        <v>300</v>
      </c>
      <c r="M6" s="1">
        <v>200</v>
      </c>
      <c r="N6" s="1" t="s">
        <v>107</v>
      </c>
      <c r="T6" s="1">
        <f t="shared" si="4"/>
        <v>7</v>
      </c>
      <c r="Z6" s="1">
        <f>IF(N6="","",ROUND($K6/($T6/$D6*IF($N6="",0,VLOOKUP($N6,怪物!$B:$I,4,FALSE))+$U6/$D6*IF($O6="",0,VLOOKUP($O6,怪物!$B:$I,4,FALSE))+$V6/$D6*IF($P6="",0,VLOOKUP($P6,怪物!$B:$I,4,FALSE))+$W6/$D6*IF($Q6="",0,VLOOKUP($Q6,怪物!$B:$I,4,FALSE))+$X6/$D6*IF($R6="",0,VLOOKUP($R6,怪物!$B:$I,4,FALSE))+$Y6/$D6*IF($S6="",0,VLOOKUP($S6,怪物!$B:$I,4,FALSE)))*VLOOKUP(N6,怪物!$B:$I,4,FALSE),0))</f>
        <v>1866</v>
      </c>
      <c r="AA6" s="1" t="str">
        <f>IF(O6="","",ROUND($K6/($T6/$D6*IF($N6="",0,VLOOKUP($N6,怪物!$B:$I,4,FALSE))+$U6/$D6*IF($O6="",0,VLOOKUP($O6,怪物!$B:$I,4,FALSE))+$V6/$D6*IF($P6="",0,VLOOKUP($P6,怪物!$B:$I,4,FALSE))+$W6/$D6*IF($Q6="",0,VLOOKUP($Q6,怪物!$B:$I,4,FALSE))+$X6/$D6*IF($R6="",0,VLOOKUP($R6,怪物!$B:$I,4,FALSE))+$Y6/$D6*IF($S6="",0,VLOOKUP($S6,怪物!$B:$I,4,FALSE)))*VLOOKUP(O6,怪物!$B:$I,4,FALSE),0))</f>
        <v/>
      </c>
      <c r="AB6" s="1" t="str">
        <f>IF(P6="","",ROUND($K6/($T6/$D6*IF($N6="",0,VLOOKUP($N6,怪物!$B:$I,4,FALSE))+$U6/$D6*IF($O6="",0,VLOOKUP($O6,怪物!$B:$I,4,FALSE))+$V6/$D6*IF($P6="",0,VLOOKUP($P6,怪物!$B:$I,4,FALSE))+$W6/$D6*IF($Q6="",0,VLOOKUP($Q6,怪物!$B:$I,4,FALSE))+$X6/$D6*IF($R6="",0,VLOOKUP($R6,怪物!$B:$I,4,FALSE))+$Y6/$D6*IF($S6="",0,VLOOKUP($S6,怪物!$B:$I,4,FALSE)))*VLOOKUP(P6,怪物!$B:$I,4,FALSE),0))</f>
        <v/>
      </c>
      <c r="AC6" s="1" t="str">
        <f>IF(Q6="","",ROUND($K6/($T6/$D6*IF($N6="",0,VLOOKUP($N6,怪物!$B:$I,4,FALSE))+$U6/$D6*IF($O6="",0,VLOOKUP($O6,怪物!$B:$I,4,FALSE))+$V6/$D6*IF($P6="",0,VLOOKUP($P6,怪物!$B:$I,4,FALSE))+$W6/$D6*IF($Q6="",0,VLOOKUP($Q6,怪物!$B:$I,4,FALSE))+$X6/$D6*IF($R6="",0,VLOOKUP($R6,怪物!$B:$I,4,FALSE))+$Y6/$D6*IF($S6="",0,VLOOKUP($S6,怪物!$B:$I,4,FALSE)))*VLOOKUP(Q6,怪物!$B:$I,4,FALSE),0))</f>
        <v/>
      </c>
      <c r="AD6" s="1" t="str">
        <f>IF(R6="","",ROUND($K6/($T6/$D6*IF($N6="",0,VLOOKUP($N6,怪物!$B:$I,4,FALSE))+$U6/$D6*IF($O6="",0,VLOOKUP($O6,怪物!$B:$I,4,FALSE))+$V6/$D6*IF($P6="",0,VLOOKUP($P6,怪物!$B:$I,4,FALSE))+$W6/$D6*IF($Q6="",0,VLOOKUP($Q6,怪物!$B:$I,4,FALSE))+$X6/$D6*IF($R6="",0,VLOOKUP($R6,怪物!$B:$I,4,FALSE))+$Y6/$D6*IF($S6="",0,VLOOKUP($S6,怪物!$B:$I,4,FALSE)))*VLOOKUP(R6,怪物!$B:$I,4,FALSE),0))</f>
        <v/>
      </c>
      <c r="AE6" s="1" t="str">
        <f>IF(S6="","",ROUND($K6/($T6/$D6*IF($N6="",0,VLOOKUP($N6,怪物!$B:$I,4,FALSE))+$U6/$D6*IF($O6="",0,VLOOKUP($O6,怪物!$B:$I,4,FALSE))+$V6/$D6*IF($P6="",0,VLOOKUP($P6,怪物!$B:$I,4,FALSE))+$W6/$D6*IF($Q6="",0,VLOOKUP($Q6,怪物!$B:$I,4,FALSE))+$X6/$D6*IF($R6="",0,VLOOKUP($R6,怪物!$B:$I,4,FALSE))+$Y6/$D6*IF($S6="",0,VLOOKUP($S6,怪物!$B:$I,4,FALSE)))*VLOOKUP(S6,怪物!$B:$I,4,FALSE),0))</f>
        <v/>
      </c>
      <c r="AF6" s="1">
        <f>IF(N6="","",VLOOKUP(N6,怪物!$B:$I,6,FALSE)*$I6)</f>
        <v>2.4</v>
      </c>
      <c r="AG6" s="1" t="str">
        <f>IF(O6="","",VLOOKUP(O6,怪物!$B:$I,6,FALSE)*$I6)</f>
        <v/>
      </c>
      <c r="AH6" s="1" t="str">
        <f>IF(P6="","",VLOOKUP(P6,怪物!$B:$I,6,FALSE)*$I6)</f>
        <v/>
      </c>
      <c r="AI6" s="1" t="str">
        <f>IF(Q6="","",VLOOKUP(Q6,怪物!$B:$I,6,FALSE)*$I6)</f>
        <v/>
      </c>
      <c r="AJ6" s="1" t="str">
        <f>IF(R6="","",VLOOKUP(R6,怪物!$B:$I,6,FALSE)*$I6)</f>
        <v/>
      </c>
      <c r="AK6" s="1" t="str">
        <f>IF(S6="","",VLOOKUP(S6,怪物!$B:$I,6,FALSE)*$I6)</f>
        <v/>
      </c>
      <c r="AL6" s="1">
        <f>IF(N6="","",ROUND($M6/(IF($T6="",0,$T6*VLOOKUP($N6,怪物!$B:$I,5,FALSE))+IF($U6="",0,$U6*VLOOKUP($O6,怪物!$B:$I,5,FALSE))+IF($V6="",0,$V6*VLOOKUP($P6,怪物!$B:$I,5,FALSE))+IF($W6="",0,$W6*VLOOKUP($Q6,怪物!$B:$I,5,FALSE))+IF($X6="",0,$X6*VLOOKUP($R6,怪物!$B:$I,5,FALSE))+IF($Y6="",0,$Y6*VLOOKUP($S6,怪物!$B:$I,5,FALSE)))*VLOOKUP(N6,怪物!$B:$I,5,FALSE),0))</f>
        <v>29</v>
      </c>
      <c r="AM6" s="1" t="str">
        <f>IF(O6="","",ROUND($M6/(IF($T6="",0,$T6*VLOOKUP($N6,怪物!$B:$I,5,FALSE))+IF($U6="",0,$U6*VLOOKUP($O6,怪物!$B:$I,5,FALSE))+IF($V6="",0,$V6*VLOOKUP($P6,怪物!$B:$I,5,FALSE))+IF($W6="",0,$W6*VLOOKUP($Q6,怪物!$B:$I,5,FALSE))+IF($X6="",0,$X6*VLOOKUP($R6,怪物!$B:$I,5,FALSE))+IF($Y6="",0,$Y6*VLOOKUP($S6,怪物!$B:$I,5,FALSE)))*VLOOKUP(O6,怪物!$B:$I,5,FALSE),0))</f>
        <v/>
      </c>
      <c r="AN6" s="1" t="str">
        <f>IF(P6="","",ROUND($M6/(IF($T6="",0,$T6*VLOOKUP($N6,怪物!$B:$I,5,FALSE))+IF($U6="",0,$U6*VLOOKUP($O6,怪物!$B:$I,5,FALSE))+IF($V6="",0,$V6*VLOOKUP($P6,怪物!$B:$I,5,FALSE))+IF($W6="",0,$W6*VLOOKUP($Q6,怪物!$B:$I,5,FALSE))+IF($X6="",0,$X6*VLOOKUP($R6,怪物!$B:$I,5,FALSE))+IF($Y6="",0,$Y6*VLOOKUP($S6,怪物!$B:$I,5,FALSE)))*VLOOKUP(P6,怪物!$B:$I,5,FALSE),0))</f>
        <v/>
      </c>
      <c r="AO6" s="1" t="str">
        <f>IF(Q6="","",ROUND($M6/(IF($T6="",0,$T6*VLOOKUP($N6,怪物!$B:$I,5,FALSE))+IF($U6="",0,$U6*VLOOKUP($O6,怪物!$B:$I,5,FALSE))+IF($V6="",0,$V6*VLOOKUP($P6,怪物!$B:$I,5,FALSE))+IF($W6="",0,$W6*VLOOKUP($Q6,怪物!$B:$I,5,FALSE))+IF($X6="",0,$X6*VLOOKUP($R6,怪物!$B:$I,5,FALSE))+IF($Y6="",0,$Y6*VLOOKUP($S6,怪物!$B:$I,5,FALSE)))*VLOOKUP(Q6,怪物!$B:$I,5,FALSE),0))</f>
        <v/>
      </c>
      <c r="AP6" s="1" t="str">
        <f>IF(R6="","",ROUND($M6/(IF($T6="",0,$T6*VLOOKUP($N6,怪物!$B:$I,5,FALSE))+IF($U6="",0,$U6*VLOOKUP($O6,怪物!$B:$I,5,FALSE))+IF($V6="",0,$V6*VLOOKUP($P6,怪物!$B:$I,5,FALSE))+IF($W6="",0,$W6*VLOOKUP($Q6,怪物!$B:$I,5,FALSE))+IF($X6="",0,$X6*VLOOKUP($R6,怪物!$B:$I,5,FALSE))+IF($Y6="",0,$Y6*VLOOKUP($S6,怪物!$B:$I,5,FALSE)))*VLOOKUP(R6,怪物!$B:$I,5,FALSE),0))</f>
        <v/>
      </c>
      <c r="AQ6" s="1" t="str">
        <f>IF(S6="","",ROUND($M6/(IF($T6="",0,$T6*VLOOKUP($N6,怪物!$B:$I,5,FALSE))+IF($U6="",0,$U6*VLOOKUP($O6,怪物!$B:$I,5,FALSE))+IF($V6="",0,$V6*VLOOKUP($P6,怪物!$B:$I,5,FALSE))+IF($W6="",0,$W6*VLOOKUP($Q6,怪物!$B:$I,5,FALSE))+IF($X6="",0,$X6*VLOOKUP($R6,怪物!$B:$I,5,FALSE))+IF($Y6="",0,$Y6*VLOOKUP($S6,怪物!$B:$I,5,FALSE)))*VLOOKUP(S6,怪物!$B:$I,5,FALSE),0))</f>
        <v/>
      </c>
      <c r="AR6" s="1">
        <f t="shared" si="5"/>
        <v>1800</v>
      </c>
    </row>
    <row r="7" spans="1:44" x14ac:dyDescent="0.2">
      <c r="A7" s="1" t="str">
        <f t="shared" si="1"/>
        <v>1_6</v>
      </c>
      <c r="B7" s="1">
        <v>1</v>
      </c>
      <c r="C7" s="1">
        <v>6</v>
      </c>
      <c r="D7" s="1">
        <v>15</v>
      </c>
      <c r="E7" s="1">
        <f>ROUND(SUM($D$2:D7)/60,1)</f>
        <v>1.3</v>
      </c>
      <c r="F7" s="1">
        <v>6</v>
      </c>
      <c r="G7" s="1">
        <v>1</v>
      </c>
      <c r="H7" s="3">
        <f t="shared" si="2"/>
        <v>1383.83</v>
      </c>
      <c r="I7" s="1">
        <v>1.25</v>
      </c>
      <c r="J7" s="1">
        <f>J6+0.375</f>
        <v>0.875</v>
      </c>
      <c r="K7" s="1">
        <f>ROUND(H7/J7,0)</f>
        <v>1582</v>
      </c>
      <c r="L7" s="1">
        <v>300</v>
      </c>
      <c r="M7" s="1">
        <v>200</v>
      </c>
      <c r="N7" s="1" t="s">
        <v>107</v>
      </c>
      <c r="O7" s="1" t="s">
        <v>100</v>
      </c>
      <c r="T7" s="1">
        <f t="shared" si="4"/>
        <v>7</v>
      </c>
      <c r="U7" s="1">
        <v>6</v>
      </c>
      <c r="Z7" s="1">
        <f>IF(N7="","",ROUND($K7/($T7/$D7*IF($N7="",0,VLOOKUP($N7,怪物!$B:$I,4,FALSE))+$U7/$D7*IF($O7="",0,VLOOKUP($O7,怪物!$B:$I,4,FALSE))+$V7/$D7*IF($P7="",0,VLOOKUP($P7,怪物!$B:$I,4,FALSE))+$W7/$D7*IF($Q7="",0,VLOOKUP($Q7,怪物!$B:$I,4,FALSE))+$X7/$D7*IF($R7="",0,VLOOKUP($R7,怪物!$B:$I,4,FALSE))+$Y7/$D7*IF($S7="",0,VLOOKUP($S7,怪物!$B:$I,4,FALSE)))*VLOOKUP(N7,怪物!$B:$I,4,FALSE),0))</f>
        <v>1825</v>
      </c>
      <c r="AA7" s="1">
        <f>IF(O7="","",ROUND($K7/($T7/$D7*IF($N7="",0,VLOOKUP($N7,怪物!$B:$I,4,FALSE))+$U7/$D7*IF($O7="",0,VLOOKUP($O7,怪物!$B:$I,4,FALSE))+$V7/$D7*IF($P7="",0,VLOOKUP($P7,怪物!$B:$I,4,FALSE))+$W7/$D7*IF($Q7="",0,VLOOKUP($Q7,怪物!$B:$I,4,FALSE))+$X7/$D7*IF($R7="",0,VLOOKUP($R7,怪物!$B:$I,4,FALSE))+$Y7/$D7*IF($S7="",0,VLOOKUP($S7,怪物!$B:$I,4,FALSE)))*VLOOKUP(O7,怪物!$B:$I,4,FALSE),0))</f>
        <v>1825</v>
      </c>
      <c r="AB7" s="1" t="str">
        <f>IF(P7="","",ROUND($K7/($T7/$D7*IF($N7="",0,VLOOKUP($N7,怪物!$B:$I,4,FALSE))+$U7/$D7*IF($O7="",0,VLOOKUP($O7,怪物!$B:$I,4,FALSE))+$V7/$D7*IF($P7="",0,VLOOKUP($P7,怪物!$B:$I,4,FALSE))+$W7/$D7*IF($Q7="",0,VLOOKUP($Q7,怪物!$B:$I,4,FALSE))+$X7/$D7*IF($R7="",0,VLOOKUP($R7,怪物!$B:$I,4,FALSE))+$Y7/$D7*IF($S7="",0,VLOOKUP($S7,怪物!$B:$I,4,FALSE)))*VLOOKUP(P7,怪物!$B:$I,4,FALSE),0))</f>
        <v/>
      </c>
      <c r="AC7" s="1" t="str">
        <f>IF(Q7="","",ROUND($K7/($T7/$D7*IF($N7="",0,VLOOKUP($N7,怪物!$B:$I,4,FALSE))+$U7/$D7*IF($O7="",0,VLOOKUP($O7,怪物!$B:$I,4,FALSE))+$V7/$D7*IF($P7="",0,VLOOKUP($P7,怪物!$B:$I,4,FALSE))+$W7/$D7*IF($Q7="",0,VLOOKUP($Q7,怪物!$B:$I,4,FALSE))+$X7/$D7*IF($R7="",0,VLOOKUP($R7,怪物!$B:$I,4,FALSE))+$Y7/$D7*IF($S7="",0,VLOOKUP($S7,怪物!$B:$I,4,FALSE)))*VLOOKUP(Q7,怪物!$B:$I,4,FALSE),0))</f>
        <v/>
      </c>
      <c r="AD7" s="1" t="str">
        <f>IF(R7="","",ROUND($K7/($T7/$D7*IF($N7="",0,VLOOKUP($N7,怪物!$B:$I,4,FALSE))+$U7/$D7*IF($O7="",0,VLOOKUP($O7,怪物!$B:$I,4,FALSE))+$V7/$D7*IF($P7="",0,VLOOKUP($P7,怪物!$B:$I,4,FALSE))+$W7/$D7*IF($Q7="",0,VLOOKUP($Q7,怪物!$B:$I,4,FALSE))+$X7/$D7*IF($R7="",0,VLOOKUP($R7,怪物!$B:$I,4,FALSE))+$Y7/$D7*IF($S7="",0,VLOOKUP($S7,怪物!$B:$I,4,FALSE)))*VLOOKUP(R7,怪物!$B:$I,4,FALSE),0))</f>
        <v/>
      </c>
      <c r="AE7" s="1" t="str">
        <f>IF(S7="","",ROUND($K7/($T7/$D7*IF($N7="",0,VLOOKUP($N7,怪物!$B:$I,4,FALSE))+$U7/$D7*IF($O7="",0,VLOOKUP($O7,怪物!$B:$I,4,FALSE))+$V7/$D7*IF($P7="",0,VLOOKUP($P7,怪物!$B:$I,4,FALSE))+$W7/$D7*IF($Q7="",0,VLOOKUP($Q7,怪物!$B:$I,4,FALSE))+$X7/$D7*IF($R7="",0,VLOOKUP($R7,怪物!$B:$I,4,FALSE))+$Y7/$D7*IF($S7="",0,VLOOKUP($S7,怪物!$B:$I,4,FALSE)))*VLOOKUP(S7,怪物!$B:$I,4,FALSE),0))</f>
        <v/>
      </c>
      <c r="AF7" s="1">
        <f>IF(N7="","",VLOOKUP(N7,怪物!$B:$I,6,FALSE)*$I7)</f>
        <v>2.5</v>
      </c>
      <c r="AG7" s="1">
        <f>IF(O7="","",VLOOKUP(O7,怪物!$B:$I,6,FALSE)*$I7)</f>
        <v>5</v>
      </c>
      <c r="AH7" s="1" t="str">
        <f>IF(P7="","",VLOOKUP(P7,怪物!$B:$I,6,FALSE)*$I7)</f>
        <v/>
      </c>
      <c r="AI7" s="1" t="str">
        <f>IF(Q7="","",VLOOKUP(Q7,怪物!$B:$I,6,FALSE)*$I7)</f>
        <v/>
      </c>
      <c r="AJ7" s="1" t="str">
        <f>IF(R7="","",VLOOKUP(R7,怪物!$B:$I,6,FALSE)*$I7)</f>
        <v/>
      </c>
      <c r="AK7" s="1" t="str">
        <f>IF(S7="","",VLOOKUP(S7,怪物!$B:$I,6,FALSE)*$I7)</f>
        <v/>
      </c>
      <c r="AL7" s="1">
        <f>IF(N7="","",ROUND($M7/(IF($T7="",0,$T7*VLOOKUP($N7,怪物!$B:$I,5,FALSE))+IF($U7="",0,$U7*VLOOKUP($O7,怪物!$B:$I,5,FALSE))+IF($V7="",0,$V7*VLOOKUP($P7,怪物!$B:$I,5,FALSE))+IF($W7="",0,$W7*VLOOKUP($Q7,怪物!$B:$I,5,FALSE))+IF($X7="",0,$X7*VLOOKUP($R7,怪物!$B:$I,5,FALSE))+IF($Y7="",0,$Y7*VLOOKUP($S7,怪物!$B:$I,5,FALSE)))*VLOOKUP(N7,怪物!$B:$I,5,FALSE),0))</f>
        <v>15</v>
      </c>
      <c r="AM7" s="1">
        <f>IF(O7="","",ROUND($M7/(IF($T7="",0,$T7*VLOOKUP($N7,怪物!$B:$I,5,FALSE))+IF($U7="",0,$U7*VLOOKUP($O7,怪物!$B:$I,5,FALSE))+IF($V7="",0,$V7*VLOOKUP($P7,怪物!$B:$I,5,FALSE))+IF($W7="",0,$W7*VLOOKUP($Q7,怪物!$B:$I,5,FALSE))+IF($X7="",0,$X7*VLOOKUP($R7,怪物!$B:$I,5,FALSE))+IF($Y7="",0,$Y7*VLOOKUP($S7,怪物!$B:$I,5,FALSE)))*VLOOKUP(O7,怪物!$B:$I,5,FALSE),0))</f>
        <v>15</v>
      </c>
      <c r="AN7" s="1" t="str">
        <f>IF(P7="","",ROUND($M7/(IF($T7="",0,$T7*VLOOKUP($N7,怪物!$B:$I,5,FALSE))+IF($U7="",0,$U7*VLOOKUP($O7,怪物!$B:$I,5,FALSE))+IF($V7="",0,$V7*VLOOKUP($P7,怪物!$B:$I,5,FALSE))+IF($W7="",0,$W7*VLOOKUP($Q7,怪物!$B:$I,5,FALSE))+IF($X7="",0,$X7*VLOOKUP($R7,怪物!$B:$I,5,FALSE))+IF($Y7="",0,$Y7*VLOOKUP($S7,怪物!$B:$I,5,FALSE)))*VLOOKUP(P7,怪物!$B:$I,5,FALSE),0))</f>
        <v/>
      </c>
      <c r="AO7" s="1" t="str">
        <f>IF(Q7="","",ROUND($M7/(IF($T7="",0,$T7*VLOOKUP($N7,怪物!$B:$I,5,FALSE))+IF($U7="",0,$U7*VLOOKUP($O7,怪物!$B:$I,5,FALSE))+IF($V7="",0,$V7*VLOOKUP($P7,怪物!$B:$I,5,FALSE))+IF($W7="",0,$W7*VLOOKUP($Q7,怪物!$B:$I,5,FALSE))+IF($X7="",0,$X7*VLOOKUP($R7,怪物!$B:$I,5,FALSE))+IF($Y7="",0,$Y7*VLOOKUP($S7,怪物!$B:$I,5,FALSE)))*VLOOKUP(Q7,怪物!$B:$I,5,FALSE),0))</f>
        <v/>
      </c>
      <c r="AP7" s="1" t="str">
        <f>IF(R7="","",ROUND($M7/(IF($T7="",0,$T7*VLOOKUP($N7,怪物!$B:$I,5,FALSE))+IF($U7="",0,$U7*VLOOKUP($O7,怪物!$B:$I,5,FALSE))+IF($V7="",0,$V7*VLOOKUP($P7,怪物!$B:$I,5,FALSE))+IF($W7="",0,$W7*VLOOKUP($Q7,怪物!$B:$I,5,FALSE))+IF($X7="",0,$X7*VLOOKUP($R7,怪物!$B:$I,5,FALSE))+IF($Y7="",0,$Y7*VLOOKUP($S7,怪物!$B:$I,5,FALSE)))*VLOOKUP(R7,怪物!$B:$I,5,FALSE),0))</f>
        <v/>
      </c>
      <c r="AQ7" s="1" t="str">
        <f>IF(S7="","",ROUND($M7/(IF($T7="",0,$T7*VLOOKUP($N7,怪物!$B:$I,5,FALSE))+IF($U7="",0,$U7*VLOOKUP($O7,怪物!$B:$I,5,FALSE))+IF($V7="",0,$V7*VLOOKUP($P7,怪物!$B:$I,5,FALSE))+IF($W7="",0,$W7*VLOOKUP($Q7,怪物!$B:$I,5,FALSE))+IF($X7="",0,$X7*VLOOKUP($R7,怪物!$B:$I,5,FALSE))+IF($Y7="",0,$Y7*VLOOKUP($S7,怪物!$B:$I,5,FALSE)))*VLOOKUP(S7,怪物!$B:$I,5,FALSE),0))</f>
        <v/>
      </c>
      <c r="AR7" s="1">
        <f t="shared" si="5"/>
        <v>2250</v>
      </c>
    </row>
    <row r="8" spans="1:44" x14ac:dyDescent="0.2">
      <c r="A8" s="1" t="str">
        <f t="shared" si="1"/>
        <v>1_7</v>
      </c>
      <c r="B8" s="1">
        <v>1</v>
      </c>
      <c r="C8" s="1">
        <v>7</v>
      </c>
      <c r="D8" s="1">
        <v>16</v>
      </c>
      <c r="E8" s="1">
        <f>ROUND(SUM($D$2:D8)/60,1)</f>
        <v>1.5</v>
      </c>
      <c r="F8" s="1">
        <v>7</v>
      </c>
      <c r="G8" s="1">
        <v>1</v>
      </c>
      <c r="H8" s="3">
        <f t="shared" si="2"/>
        <v>3031.25</v>
      </c>
      <c r="I8" s="1">
        <v>1.3</v>
      </c>
      <c r="J8" s="1">
        <f t="shared" ref="J8:J9" si="6">J7+0.375</f>
        <v>1.25</v>
      </c>
      <c r="K8" s="1">
        <f t="shared" si="0"/>
        <v>2425</v>
      </c>
      <c r="L8" s="1">
        <v>300</v>
      </c>
      <c r="M8" s="1">
        <v>200</v>
      </c>
      <c r="N8" s="1" t="s">
        <v>107</v>
      </c>
      <c r="O8" s="1" t="s">
        <v>100</v>
      </c>
      <c r="P8" s="1" t="s">
        <v>103</v>
      </c>
      <c r="T8" s="1">
        <f t="shared" si="4"/>
        <v>6</v>
      </c>
      <c r="U8" s="1">
        <v>7</v>
      </c>
      <c r="V8" s="1">
        <v>7</v>
      </c>
      <c r="Z8" s="1">
        <f>IF(N8="","",ROUND($K8/($T8/$D8*IF($N8="",0,VLOOKUP($N8,怪物!$B:$I,4,FALSE))+$U8/$D8*IF($O8="",0,VLOOKUP($O8,怪物!$B:$I,4,FALSE))+$V8/$D8*IF($P8="",0,VLOOKUP($P8,怪物!$B:$I,4,FALSE))+$W8/$D8*IF($Q8="",0,VLOOKUP($Q8,怪物!$B:$I,4,FALSE))+$X8/$D8*IF($R8="",0,VLOOKUP($R8,怪物!$B:$I,4,FALSE))+$Y8/$D8*IF($S8="",0,VLOOKUP($S8,怪物!$B:$I,4,FALSE)))*VLOOKUP(N8,怪物!$B:$I,4,FALSE),0))</f>
        <v>946</v>
      </c>
      <c r="AA8" s="1">
        <f>IF(O8="","",ROUND($K8/($T8/$D8*IF($N8="",0,VLOOKUP($N8,怪物!$B:$I,4,FALSE))+$U8/$D8*IF($O8="",0,VLOOKUP($O8,怪物!$B:$I,4,FALSE))+$V8/$D8*IF($P8="",0,VLOOKUP($P8,怪物!$B:$I,4,FALSE))+$W8/$D8*IF($Q8="",0,VLOOKUP($Q8,怪物!$B:$I,4,FALSE))+$X8/$D8*IF($R8="",0,VLOOKUP($R8,怪物!$B:$I,4,FALSE))+$Y8/$D8*IF($S8="",0,VLOOKUP($S8,怪物!$B:$I,4,FALSE)))*VLOOKUP(O8,怪物!$B:$I,4,FALSE),0))</f>
        <v>946</v>
      </c>
      <c r="AB8" s="1">
        <f>IF(P8="","",ROUND($K8/($T8/$D8*IF($N8="",0,VLOOKUP($N8,怪物!$B:$I,4,FALSE))+$U8/$D8*IF($O8="",0,VLOOKUP($O8,怪物!$B:$I,4,FALSE))+$V8/$D8*IF($P8="",0,VLOOKUP($P8,怪物!$B:$I,4,FALSE))+$W8/$D8*IF($Q8="",0,VLOOKUP($Q8,怪物!$B:$I,4,FALSE))+$X8/$D8*IF($R8="",0,VLOOKUP($R8,怪物!$B:$I,4,FALSE))+$Y8/$D8*IF($S8="",0,VLOOKUP($S8,怪物!$B:$I,4,FALSE)))*VLOOKUP(P8,怪物!$B:$I,4,FALSE),0))</f>
        <v>3785</v>
      </c>
      <c r="AC8" s="1" t="str">
        <f>IF(Q8="","",ROUND($K8/($T8/$D8*IF($N8="",0,VLOOKUP($N8,怪物!$B:$I,4,FALSE))+$U8/$D8*IF($O8="",0,VLOOKUP($O8,怪物!$B:$I,4,FALSE))+$V8/$D8*IF($P8="",0,VLOOKUP($P8,怪物!$B:$I,4,FALSE))+$W8/$D8*IF($Q8="",0,VLOOKUP($Q8,怪物!$B:$I,4,FALSE))+$X8/$D8*IF($R8="",0,VLOOKUP($R8,怪物!$B:$I,4,FALSE))+$Y8/$D8*IF($S8="",0,VLOOKUP($S8,怪物!$B:$I,4,FALSE)))*VLOOKUP(Q8,怪物!$B:$I,4,FALSE),0))</f>
        <v/>
      </c>
      <c r="AD8" s="1" t="str">
        <f>IF(R8="","",ROUND($K8/($T8/$D8*IF($N8="",0,VLOOKUP($N8,怪物!$B:$I,4,FALSE))+$U8/$D8*IF($O8="",0,VLOOKUP($O8,怪物!$B:$I,4,FALSE))+$V8/$D8*IF($P8="",0,VLOOKUP($P8,怪物!$B:$I,4,FALSE))+$W8/$D8*IF($Q8="",0,VLOOKUP($Q8,怪物!$B:$I,4,FALSE))+$X8/$D8*IF($R8="",0,VLOOKUP($R8,怪物!$B:$I,4,FALSE))+$Y8/$D8*IF($S8="",0,VLOOKUP($S8,怪物!$B:$I,4,FALSE)))*VLOOKUP(R8,怪物!$B:$I,4,FALSE),0))</f>
        <v/>
      </c>
      <c r="AE8" s="1" t="str">
        <f>IF(S8="","",ROUND($K8/($T8/$D8*IF($N8="",0,VLOOKUP($N8,怪物!$B:$I,4,FALSE))+$U8/$D8*IF($O8="",0,VLOOKUP($O8,怪物!$B:$I,4,FALSE))+$V8/$D8*IF($P8="",0,VLOOKUP($P8,怪物!$B:$I,4,FALSE))+$W8/$D8*IF($Q8="",0,VLOOKUP($Q8,怪物!$B:$I,4,FALSE))+$X8/$D8*IF($R8="",0,VLOOKUP($R8,怪物!$B:$I,4,FALSE))+$Y8/$D8*IF($S8="",0,VLOOKUP($S8,怪物!$B:$I,4,FALSE)))*VLOOKUP(S8,怪物!$B:$I,4,FALSE),0))</f>
        <v/>
      </c>
      <c r="AF8" s="1">
        <f>IF(N8="","",VLOOKUP(N8,怪物!$B:$I,6,FALSE)*$I8)</f>
        <v>2.6</v>
      </c>
      <c r="AG8" s="1">
        <f>IF(O8="","",VLOOKUP(O8,怪物!$B:$I,6,FALSE)*$I8)</f>
        <v>5.2</v>
      </c>
      <c r="AH8" s="1">
        <f>IF(P8="","",VLOOKUP(P8,怪物!$B:$I,6,FALSE)*$I8)</f>
        <v>5.2</v>
      </c>
      <c r="AI8" s="1" t="str">
        <f>IF(Q8="","",VLOOKUP(Q8,怪物!$B:$I,6,FALSE)*$I8)</f>
        <v/>
      </c>
      <c r="AJ8" s="1" t="str">
        <f>IF(R8="","",VLOOKUP(R8,怪物!$B:$I,6,FALSE)*$I8)</f>
        <v/>
      </c>
      <c r="AK8" s="1" t="str">
        <f>IF(S8="","",VLOOKUP(S8,怪物!$B:$I,6,FALSE)*$I8)</f>
        <v/>
      </c>
      <c r="AL8" s="1">
        <f>IF(N8="","",ROUND($M8/(IF($T8="",0,$T8*VLOOKUP($N8,怪物!$B:$I,5,FALSE))+IF($U8="",0,$U8*VLOOKUP($O8,怪物!$B:$I,5,FALSE))+IF($V8="",0,$V8*VLOOKUP($P8,怪物!$B:$I,5,FALSE))+IF($W8="",0,$W8*VLOOKUP($Q8,怪物!$B:$I,5,FALSE))+IF($X8="",0,$X8*VLOOKUP($R8,怪物!$B:$I,5,FALSE))+IF($Y8="",0,$Y8*VLOOKUP($S8,怪物!$B:$I,5,FALSE)))*VLOOKUP(N8,怪物!$B:$I,5,FALSE),0))</f>
        <v>7</v>
      </c>
      <c r="AM8" s="1">
        <f>IF(O8="","",ROUND($M8/(IF($T8="",0,$T8*VLOOKUP($N8,怪物!$B:$I,5,FALSE))+IF($U8="",0,$U8*VLOOKUP($O8,怪物!$B:$I,5,FALSE))+IF($V8="",0,$V8*VLOOKUP($P8,怪物!$B:$I,5,FALSE))+IF($W8="",0,$W8*VLOOKUP($Q8,怪物!$B:$I,5,FALSE))+IF($X8="",0,$X8*VLOOKUP($R8,怪物!$B:$I,5,FALSE))+IF($Y8="",0,$Y8*VLOOKUP($S8,怪物!$B:$I,5,FALSE)))*VLOOKUP(O8,怪物!$B:$I,5,FALSE),0))</f>
        <v>7</v>
      </c>
      <c r="AN8" s="1">
        <f>IF(P8="","",ROUND($M8/(IF($T8="",0,$T8*VLOOKUP($N8,怪物!$B:$I,5,FALSE))+IF($U8="",0,$U8*VLOOKUP($O8,怪物!$B:$I,5,FALSE))+IF($V8="",0,$V8*VLOOKUP($P8,怪物!$B:$I,5,FALSE))+IF($W8="",0,$W8*VLOOKUP($Q8,怪物!$B:$I,5,FALSE))+IF($X8="",0,$X8*VLOOKUP($R8,怪物!$B:$I,5,FALSE))+IF($Y8="",0,$Y8*VLOOKUP($S8,怪物!$B:$I,5,FALSE)))*VLOOKUP(P8,怪物!$B:$I,5,FALSE),0))</f>
        <v>15</v>
      </c>
      <c r="AO8" s="1" t="str">
        <f>IF(Q8="","",ROUND($M8/(IF($T8="",0,$T8*VLOOKUP($N8,怪物!$B:$I,5,FALSE))+IF($U8="",0,$U8*VLOOKUP($O8,怪物!$B:$I,5,FALSE))+IF($V8="",0,$V8*VLOOKUP($P8,怪物!$B:$I,5,FALSE))+IF($W8="",0,$W8*VLOOKUP($Q8,怪物!$B:$I,5,FALSE))+IF($X8="",0,$X8*VLOOKUP($R8,怪物!$B:$I,5,FALSE))+IF($Y8="",0,$Y8*VLOOKUP($S8,怪物!$B:$I,5,FALSE)))*VLOOKUP(Q8,怪物!$B:$I,5,FALSE),0))</f>
        <v/>
      </c>
      <c r="AP8" s="1" t="str">
        <f>IF(R8="","",ROUND($M8/(IF($T8="",0,$T8*VLOOKUP($N8,怪物!$B:$I,5,FALSE))+IF($U8="",0,$U8*VLOOKUP($O8,怪物!$B:$I,5,FALSE))+IF($V8="",0,$V8*VLOOKUP($P8,怪物!$B:$I,5,FALSE))+IF($W8="",0,$W8*VLOOKUP($Q8,怪物!$B:$I,5,FALSE))+IF($X8="",0,$X8*VLOOKUP($R8,怪物!$B:$I,5,FALSE))+IF($Y8="",0,$Y8*VLOOKUP($S8,怪物!$B:$I,5,FALSE)))*VLOOKUP(R8,怪物!$B:$I,5,FALSE),0))</f>
        <v/>
      </c>
      <c r="AQ8" s="1" t="str">
        <f>IF(S8="","",ROUND($M8/(IF($T8="",0,$T8*VLOOKUP($N8,怪物!$B:$I,5,FALSE))+IF($U8="",0,$U8*VLOOKUP($O8,怪物!$B:$I,5,FALSE))+IF($V8="",0,$V8*VLOOKUP($P8,怪物!$B:$I,5,FALSE))+IF($W8="",0,$W8*VLOOKUP($Q8,怪物!$B:$I,5,FALSE))+IF($X8="",0,$X8*VLOOKUP($R8,怪物!$B:$I,5,FALSE))+IF($Y8="",0,$Y8*VLOOKUP($S8,怪物!$B:$I,5,FALSE)))*VLOOKUP(S8,怪物!$B:$I,5,FALSE),0))</f>
        <v/>
      </c>
      <c r="AR8" s="1">
        <f t="shared" si="5"/>
        <v>2730</v>
      </c>
    </row>
    <row r="9" spans="1:44" x14ac:dyDescent="0.2">
      <c r="A9" s="1" t="str">
        <f t="shared" si="1"/>
        <v>1_8</v>
      </c>
      <c r="B9" s="1">
        <v>1</v>
      </c>
      <c r="C9" s="1">
        <v>8</v>
      </c>
      <c r="D9" s="1">
        <v>17</v>
      </c>
      <c r="E9" s="1">
        <f>ROUND(SUM($D$2:D9)/60,1)</f>
        <v>1.8</v>
      </c>
      <c r="F9" s="1">
        <v>8</v>
      </c>
      <c r="G9" s="1">
        <v>1</v>
      </c>
      <c r="H9" s="3">
        <f t="shared" si="2"/>
        <v>5655.31</v>
      </c>
      <c r="I9" s="1">
        <v>1.35</v>
      </c>
      <c r="J9" s="1">
        <f t="shared" si="6"/>
        <v>1.625</v>
      </c>
      <c r="K9" s="1">
        <f t="shared" si="0"/>
        <v>3480</v>
      </c>
      <c r="L9" s="1">
        <v>300</v>
      </c>
      <c r="M9" s="1">
        <v>200</v>
      </c>
      <c r="N9" s="1" t="s">
        <v>107</v>
      </c>
      <c r="O9" s="1" t="s">
        <v>100</v>
      </c>
      <c r="P9" s="1" t="s">
        <v>103</v>
      </c>
      <c r="Q9" s="1" t="s">
        <v>109</v>
      </c>
      <c r="T9" s="1">
        <f t="shared" si="4"/>
        <v>9</v>
      </c>
      <c r="U9" s="1">
        <v>9</v>
      </c>
      <c r="V9" s="1">
        <v>9</v>
      </c>
      <c r="W9" s="1">
        <v>1</v>
      </c>
      <c r="Z9" s="1">
        <f>IF(N9="","",ROUND($K9/($T9/$D9*IF($N9="",0,VLOOKUP($N9,怪物!$B:$I,4,FALSE))+$U9/$D9*IF($O9="",0,VLOOKUP($O9,怪物!$B:$I,4,FALSE))+$V9/$D9*IF($P9="",0,VLOOKUP($P9,怪物!$B:$I,4,FALSE))+$W9/$D9*IF($Q9="",0,VLOOKUP($Q9,怪物!$B:$I,4,FALSE))+$X9/$D9*IF($R9="",0,VLOOKUP($R9,怪物!$B:$I,4,FALSE))+$Y9/$D9*IF($S9="",0,VLOOKUP($S9,怪物!$B:$I,4,FALSE)))*VLOOKUP(N9,怪物!$B:$I,4,FALSE),0))</f>
        <v>845</v>
      </c>
      <c r="AA9" s="1">
        <f>IF(O9="","",ROUND($K9/($T9/$D9*IF($N9="",0,VLOOKUP($N9,怪物!$B:$I,4,FALSE))+$U9/$D9*IF($O9="",0,VLOOKUP($O9,怪物!$B:$I,4,FALSE))+$V9/$D9*IF($P9="",0,VLOOKUP($P9,怪物!$B:$I,4,FALSE))+$W9/$D9*IF($Q9="",0,VLOOKUP($Q9,怪物!$B:$I,4,FALSE))+$X9/$D9*IF($R9="",0,VLOOKUP($R9,怪物!$B:$I,4,FALSE))+$Y9/$D9*IF($S9="",0,VLOOKUP($S9,怪物!$B:$I,4,FALSE)))*VLOOKUP(O9,怪物!$B:$I,4,FALSE),0))</f>
        <v>845</v>
      </c>
      <c r="AB9" s="1">
        <f>IF(P9="","",ROUND($K9/($T9/$D9*IF($N9="",0,VLOOKUP($N9,怪物!$B:$I,4,FALSE))+$U9/$D9*IF($O9="",0,VLOOKUP($O9,怪物!$B:$I,4,FALSE))+$V9/$D9*IF($P9="",0,VLOOKUP($P9,怪物!$B:$I,4,FALSE))+$W9/$D9*IF($Q9="",0,VLOOKUP($Q9,怪物!$B:$I,4,FALSE))+$X9/$D9*IF($R9="",0,VLOOKUP($R9,怪物!$B:$I,4,FALSE))+$Y9/$D9*IF($S9="",0,VLOOKUP($S9,怪物!$B:$I,4,FALSE)))*VLOOKUP(P9,怪物!$B:$I,4,FALSE),0))</f>
        <v>3381</v>
      </c>
      <c r="AC9" s="1">
        <f>IF(Q9="","",ROUND($K9/($T9/$D9*IF($N9="",0,VLOOKUP($N9,怪物!$B:$I,4,FALSE))+$U9/$D9*IF($O9="",0,VLOOKUP($O9,怪物!$B:$I,4,FALSE))+$V9/$D9*IF($P9="",0,VLOOKUP($P9,怪物!$B:$I,4,FALSE))+$W9/$D9*IF($Q9="",0,VLOOKUP($Q9,怪物!$B:$I,4,FALSE))+$X9/$D9*IF($R9="",0,VLOOKUP($R9,怪物!$B:$I,4,FALSE))+$Y9/$D9*IF($S9="",0,VLOOKUP($S9,怪物!$B:$I,4,FALSE)))*VLOOKUP(Q9,怪物!$B:$I,4,FALSE),0))</f>
        <v>13522</v>
      </c>
      <c r="AD9" s="1" t="str">
        <f>IF(R9="","",ROUND($K9/($T9/$D9*IF($N9="",0,VLOOKUP($N9,怪物!$B:$I,4,FALSE))+$U9/$D9*IF($O9="",0,VLOOKUP($O9,怪物!$B:$I,4,FALSE))+$V9/$D9*IF($P9="",0,VLOOKUP($P9,怪物!$B:$I,4,FALSE))+$W9/$D9*IF($Q9="",0,VLOOKUP($Q9,怪物!$B:$I,4,FALSE))+$X9/$D9*IF($R9="",0,VLOOKUP($R9,怪物!$B:$I,4,FALSE))+$Y9/$D9*IF($S9="",0,VLOOKUP($S9,怪物!$B:$I,4,FALSE)))*VLOOKUP(R9,怪物!$B:$I,4,FALSE),0))</f>
        <v/>
      </c>
      <c r="AE9" s="1" t="str">
        <f>IF(S9="","",ROUND($K9/($T9/$D9*IF($N9="",0,VLOOKUP($N9,怪物!$B:$I,4,FALSE))+$U9/$D9*IF($O9="",0,VLOOKUP($O9,怪物!$B:$I,4,FALSE))+$V9/$D9*IF($P9="",0,VLOOKUP($P9,怪物!$B:$I,4,FALSE))+$W9/$D9*IF($Q9="",0,VLOOKUP($Q9,怪物!$B:$I,4,FALSE))+$X9/$D9*IF($R9="",0,VLOOKUP($R9,怪物!$B:$I,4,FALSE))+$Y9/$D9*IF($S9="",0,VLOOKUP($S9,怪物!$B:$I,4,FALSE)))*VLOOKUP(S9,怪物!$B:$I,4,FALSE),0))</f>
        <v/>
      </c>
      <c r="AF9" s="1">
        <f>IF(N9="","",VLOOKUP(N9,怪物!$B:$I,6,FALSE)*$I9)</f>
        <v>2.7</v>
      </c>
      <c r="AG9" s="1">
        <f>IF(O9="","",VLOOKUP(O9,怪物!$B:$I,6,FALSE)*$I9)</f>
        <v>5.4</v>
      </c>
      <c r="AH9" s="1">
        <f>IF(P9="","",VLOOKUP(P9,怪物!$B:$I,6,FALSE)*$I9)</f>
        <v>5.4</v>
      </c>
      <c r="AI9" s="1">
        <f>IF(Q9="","",VLOOKUP(Q9,怪物!$B:$I,6,FALSE)*$I9)</f>
        <v>3.375</v>
      </c>
      <c r="AJ9" s="1" t="str">
        <f>IF(R9="","",VLOOKUP(R9,怪物!$B:$I,6,FALSE)*$I9)</f>
        <v/>
      </c>
      <c r="AK9" s="1" t="str">
        <f>IF(S9="","",VLOOKUP(S9,怪物!$B:$I,6,FALSE)*$I9)</f>
        <v/>
      </c>
      <c r="AL9" s="1">
        <f>IF(N9="","",ROUND($M9/(IF($T9="",0,$T9*VLOOKUP($N9,怪物!$B:$I,5,FALSE))+IF($U9="",0,$U9*VLOOKUP($O9,怪物!$B:$I,5,FALSE))+IF($V9="",0,$V9*VLOOKUP($P9,怪物!$B:$I,5,FALSE))+IF($W9="",0,$W9*VLOOKUP($Q9,怪物!$B:$I,5,FALSE))+IF($X9="",0,$X9*VLOOKUP($R9,怪物!$B:$I,5,FALSE))+IF($Y9="",0,$Y9*VLOOKUP($S9,怪物!$B:$I,5,FALSE)))*VLOOKUP(N9,怪物!$B:$I,5,FALSE),0))</f>
        <v>5</v>
      </c>
      <c r="AM9" s="1">
        <f>IF(O9="","",ROUND($M9/(IF($T9="",0,$T9*VLOOKUP($N9,怪物!$B:$I,5,FALSE))+IF($U9="",0,$U9*VLOOKUP($O9,怪物!$B:$I,5,FALSE))+IF($V9="",0,$V9*VLOOKUP($P9,怪物!$B:$I,5,FALSE))+IF($W9="",0,$W9*VLOOKUP($Q9,怪物!$B:$I,5,FALSE))+IF($X9="",0,$X9*VLOOKUP($R9,怪物!$B:$I,5,FALSE))+IF($Y9="",0,$Y9*VLOOKUP($S9,怪物!$B:$I,5,FALSE)))*VLOOKUP(O9,怪物!$B:$I,5,FALSE),0))</f>
        <v>5</v>
      </c>
      <c r="AN9" s="1">
        <f>IF(P9="","",ROUND($M9/(IF($T9="",0,$T9*VLOOKUP($N9,怪物!$B:$I,5,FALSE))+IF($U9="",0,$U9*VLOOKUP($O9,怪物!$B:$I,5,FALSE))+IF($V9="",0,$V9*VLOOKUP($P9,怪物!$B:$I,5,FALSE))+IF($W9="",0,$W9*VLOOKUP($Q9,怪物!$B:$I,5,FALSE))+IF($X9="",0,$X9*VLOOKUP($R9,怪物!$B:$I,5,FALSE))+IF($Y9="",0,$Y9*VLOOKUP($S9,怪物!$B:$I,5,FALSE)))*VLOOKUP(P9,怪物!$B:$I,5,FALSE),0))</f>
        <v>10</v>
      </c>
      <c r="AO9" s="1">
        <f>IF(Q9="","",ROUND($M9/(IF($T9="",0,$T9*VLOOKUP($N9,怪物!$B:$I,5,FALSE))+IF($U9="",0,$U9*VLOOKUP($O9,怪物!$B:$I,5,FALSE))+IF($V9="",0,$V9*VLOOKUP($P9,怪物!$B:$I,5,FALSE))+IF($W9="",0,$W9*VLOOKUP($Q9,怪物!$B:$I,5,FALSE))+IF($X9="",0,$X9*VLOOKUP($R9,怪物!$B:$I,5,FALSE))+IF($Y9="",0,$Y9*VLOOKUP($S9,怪物!$B:$I,5,FALSE)))*VLOOKUP(Q9,怪物!$B:$I,5,FALSE),0))</f>
        <v>24</v>
      </c>
      <c r="AP9" s="1" t="str">
        <f>IF(R9="","",ROUND($M9/(IF($T9="",0,$T9*VLOOKUP($N9,怪物!$B:$I,5,FALSE))+IF($U9="",0,$U9*VLOOKUP($O9,怪物!$B:$I,5,FALSE))+IF($V9="",0,$V9*VLOOKUP($P9,怪物!$B:$I,5,FALSE))+IF($W9="",0,$W9*VLOOKUP($Q9,怪物!$B:$I,5,FALSE))+IF($X9="",0,$X9*VLOOKUP($R9,怪物!$B:$I,5,FALSE))+IF($Y9="",0,$Y9*VLOOKUP($S9,怪物!$B:$I,5,FALSE)))*VLOOKUP(R9,怪物!$B:$I,5,FALSE),0))</f>
        <v/>
      </c>
      <c r="AQ9" s="1" t="str">
        <f>IF(S9="","",ROUND($M9/(IF($T9="",0,$T9*VLOOKUP($N9,怪物!$B:$I,5,FALSE))+IF($U9="",0,$U9*VLOOKUP($O9,怪物!$B:$I,5,FALSE))+IF($V9="",0,$V9*VLOOKUP($P9,怪物!$B:$I,5,FALSE))+IF($W9="",0,$W9*VLOOKUP($Q9,怪物!$B:$I,5,FALSE))+IF($X9="",0,$X9*VLOOKUP($R9,怪物!$B:$I,5,FALSE))+IF($Y9="",0,$Y9*VLOOKUP($S9,怪物!$B:$I,5,FALSE)))*VLOOKUP(S9,怪物!$B:$I,5,FALSE),0))</f>
        <v/>
      </c>
      <c r="AR9" s="1">
        <f t="shared" si="5"/>
        <v>3240</v>
      </c>
    </row>
    <row r="10" spans="1:44" x14ac:dyDescent="0.2">
      <c r="A10" s="1" t="str">
        <f t="shared" si="1"/>
        <v>1_9</v>
      </c>
      <c r="B10" s="1">
        <v>1</v>
      </c>
      <c r="C10" s="1">
        <v>9</v>
      </c>
      <c r="D10" s="1">
        <v>18</v>
      </c>
      <c r="E10" s="1">
        <f>ROUND(SUM($D$2:D10)/60,1)</f>
        <v>2.1</v>
      </c>
      <c r="F10" s="1">
        <v>9</v>
      </c>
      <c r="G10" s="1">
        <v>2</v>
      </c>
      <c r="H10" s="3">
        <f t="shared" si="2"/>
        <v>1023.13</v>
      </c>
      <c r="I10" s="1">
        <v>1.4</v>
      </c>
      <c r="J10" s="1">
        <v>0.5</v>
      </c>
      <c r="K10" s="1">
        <f t="shared" si="0"/>
        <v>2046</v>
      </c>
      <c r="L10" s="1">
        <v>300</v>
      </c>
      <c r="M10" s="1">
        <v>200</v>
      </c>
      <c r="N10" s="1" t="s">
        <v>102</v>
      </c>
      <c r="T10" s="1">
        <f t="shared" si="4"/>
        <v>9</v>
      </c>
      <c r="Z10" s="1">
        <f>IF(N10="","",ROUND($K10/($T10/$D10*IF($N10="",0,VLOOKUP($N10,怪物!$B:$I,4,FALSE))+$U10/$D10*IF($O10="",0,VLOOKUP($O10,怪物!$B:$I,4,FALSE))+$V10/$D10*IF($P10="",0,VLOOKUP($P10,怪物!$B:$I,4,FALSE))+$W10/$D10*IF($Q10="",0,VLOOKUP($Q10,怪物!$B:$I,4,FALSE))+$X10/$D10*IF($R10="",0,VLOOKUP($R10,怪物!$B:$I,4,FALSE))+$Y10/$D10*IF($S10="",0,VLOOKUP($S10,怪物!$B:$I,4,FALSE)))*VLOOKUP(N10,怪物!$B:$I,4,FALSE),0))</f>
        <v>4092</v>
      </c>
      <c r="AA10" s="1" t="str">
        <f>IF(O10="","",ROUND($K10/($T10/$D10*IF($N10="",0,VLOOKUP($N10,怪物!$B:$I,4,FALSE))+$U10/$D10*IF($O10="",0,VLOOKUP($O10,怪物!$B:$I,4,FALSE))+$V10/$D10*IF($P10="",0,VLOOKUP($P10,怪物!$B:$I,4,FALSE))+$W10/$D10*IF($Q10="",0,VLOOKUP($Q10,怪物!$B:$I,4,FALSE))+$X10/$D10*IF($R10="",0,VLOOKUP($R10,怪物!$B:$I,4,FALSE))+$Y10/$D10*IF($S10="",0,VLOOKUP($S10,怪物!$B:$I,4,FALSE)))*VLOOKUP(O10,怪物!$B:$I,4,FALSE),0))</f>
        <v/>
      </c>
      <c r="AB10" s="1" t="str">
        <f>IF(P10="","",ROUND($K10/($T10/$D10*IF($N10="",0,VLOOKUP($N10,怪物!$B:$I,4,FALSE))+$U10/$D10*IF($O10="",0,VLOOKUP($O10,怪物!$B:$I,4,FALSE))+$V10/$D10*IF($P10="",0,VLOOKUP($P10,怪物!$B:$I,4,FALSE))+$W10/$D10*IF($Q10="",0,VLOOKUP($Q10,怪物!$B:$I,4,FALSE))+$X10/$D10*IF($R10="",0,VLOOKUP($R10,怪物!$B:$I,4,FALSE))+$Y10/$D10*IF($S10="",0,VLOOKUP($S10,怪物!$B:$I,4,FALSE)))*VLOOKUP(P10,怪物!$B:$I,4,FALSE),0))</f>
        <v/>
      </c>
      <c r="AC10" s="1" t="str">
        <f>IF(Q10="","",ROUND($K10/($T10/$D10*IF($N10="",0,VLOOKUP($N10,怪物!$B:$I,4,FALSE))+$U10/$D10*IF($O10="",0,VLOOKUP($O10,怪物!$B:$I,4,FALSE))+$V10/$D10*IF($P10="",0,VLOOKUP($P10,怪物!$B:$I,4,FALSE))+$W10/$D10*IF($Q10="",0,VLOOKUP($Q10,怪物!$B:$I,4,FALSE))+$X10/$D10*IF($R10="",0,VLOOKUP($R10,怪物!$B:$I,4,FALSE))+$Y10/$D10*IF($S10="",0,VLOOKUP($S10,怪物!$B:$I,4,FALSE)))*VLOOKUP(Q10,怪物!$B:$I,4,FALSE),0))</f>
        <v/>
      </c>
      <c r="AD10" s="1" t="str">
        <f>IF(R10="","",ROUND($K10/($T10/$D10*IF($N10="",0,VLOOKUP($N10,怪物!$B:$I,4,FALSE))+$U10/$D10*IF($O10="",0,VLOOKUP($O10,怪物!$B:$I,4,FALSE))+$V10/$D10*IF($P10="",0,VLOOKUP($P10,怪物!$B:$I,4,FALSE))+$W10/$D10*IF($Q10="",0,VLOOKUP($Q10,怪物!$B:$I,4,FALSE))+$X10/$D10*IF($R10="",0,VLOOKUP($R10,怪物!$B:$I,4,FALSE))+$Y10/$D10*IF($S10="",0,VLOOKUP($S10,怪物!$B:$I,4,FALSE)))*VLOOKUP(R10,怪物!$B:$I,4,FALSE),0))</f>
        <v/>
      </c>
      <c r="AE10" s="1" t="str">
        <f>IF(S10="","",ROUND($K10/($T10/$D10*IF($N10="",0,VLOOKUP($N10,怪物!$B:$I,4,FALSE))+$U10/$D10*IF($O10="",0,VLOOKUP($O10,怪物!$B:$I,4,FALSE))+$V10/$D10*IF($P10="",0,VLOOKUP($P10,怪物!$B:$I,4,FALSE))+$W10/$D10*IF($Q10="",0,VLOOKUP($Q10,怪物!$B:$I,4,FALSE))+$X10/$D10*IF($R10="",0,VLOOKUP($R10,怪物!$B:$I,4,FALSE))+$Y10/$D10*IF($S10="",0,VLOOKUP($S10,怪物!$B:$I,4,FALSE)))*VLOOKUP(S10,怪物!$B:$I,4,FALSE),0))</f>
        <v/>
      </c>
      <c r="AF10" s="1">
        <f>IF(N10="","",VLOOKUP(N10,怪物!$B:$I,6,FALSE)*$I10)</f>
        <v>2.8</v>
      </c>
      <c r="AG10" s="1" t="str">
        <f>IF(O10="","",VLOOKUP(O10,怪物!$B:$I,6,FALSE)*$I10)</f>
        <v/>
      </c>
      <c r="AH10" s="1" t="str">
        <f>IF(P10="","",VLOOKUP(P10,怪物!$B:$I,6,FALSE)*$I10)</f>
        <v/>
      </c>
      <c r="AI10" s="1" t="str">
        <f>IF(Q10="","",VLOOKUP(Q10,怪物!$B:$I,6,FALSE)*$I10)</f>
        <v/>
      </c>
      <c r="AJ10" s="1" t="str">
        <f>IF(R10="","",VLOOKUP(R10,怪物!$B:$I,6,FALSE)*$I10)</f>
        <v/>
      </c>
      <c r="AK10" s="1" t="str">
        <f>IF(S10="","",VLOOKUP(S10,怪物!$B:$I,6,FALSE)*$I10)</f>
        <v/>
      </c>
      <c r="AL10" s="1">
        <f>IF(N10="","",ROUND($M10/(IF($T10="",0,$T10*VLOOKUP($N10,怪物!$B:$I,5,FALSE))+IF($U10="",0,$U10*VLOOKUP($O10,怪物!$B:$I,5,FALSE))+IF($V10="",0,$V10*VLOOKUP($P10,怪物!$B:$I,5,FALSE))+IF($W10="",0,$W10*VLOOKUP($Q10,怪物!$B:$I,5,FALSE))+IF($X10="",0,$X10*VLOOKUP($R10,怪物!$B:$I,5,FALSE))+IF($Y10="",0,$Y10*VLOOKUP($S10,怪物!$B:$I,5,FALSE)))*VLOOKUP(N10,怪物!$B:$I,5,FALSE),0))</f>
        <v>22</v>
      </c>
      <c r="AM10" s="1" t="str">
        <f>IF(O10="","",ROUND($M10/(IF($T10="",0,$T10*VLOOKUP($N10,怪物!$B:$I,5,FALSE))+IF($U10="",0,$U10*VLOOKUP($O10,怪物!$B:$I,5,FALSE))+IF($V10="",0,$V10*VLOOKUP($P10,怪物!$B:$I,5,FALSE))+IF($W10="",0,$W10*VLOOKUP($Q10,怪物!$B:$I,5,FALSE))+IF($X10="",0,$X10*VLOOKUP($R10,怪物!$B:$I,5,FALSE))+IF($Y10="",0,$Y10*VLOOKUP($S10,怪物!$B:$I,5,FALSE)))*VLOOKUP(O10,怪物!$B:$I,5,FALSE),0))</f>
        <v/>
      </c>
      <c r="AN10" s="1" t="str">
        <f>IF(P10="","",ROUND($M10/(IF($T10="",0,$T10*VLOOKUP($N10,怪物!$B:$I,5,FALSE))+IF($U10="",0,$U10*VLOOKUP($O10,怪物!$B:$I,5,FALSE))+IF($V10="",0,$V10*VLOOKUP($P10,怪物!$B:$I,5,FALSE))+IF($W10="",0,$W10*VLOOKUP($Q10,怪物!$B:$I,5,FALSE))+IF($X10="",0,$X10*VLOOKUP($R10,怪物!$B:$I,5,FALSE))+IF($Y10="",0,$Y10*VLOOKUP($S10,怪物!$B:$I,5,FALSE)))*VLOOKUP(P10,怪物!$B:$I,5,FALSE),0))</f>
        <v/>
      </c>
      <c r="AO10" s="1" t="str">
        <f>IF(Q10="","",ROUND($M10/(IF($T10="",0,$T10*VLOOKUP($N10,怪物!$B:$I,5,FALSE))+IF($U10="",0,$U10*VLOOKUP($O10,怪物!$B:$I,5,FALSE))+IF($V10="",0,$V10*VLOOKUP($P10,怪物!$B:$I,5,FALSE))+IF($W10="",0,$W10*VLOOKUP($Q10,怪物!$B:$I,5,FALSE))+IF($X10="",0,$X10*VLOOKUP($R10,怪物!$B:$I,5,FALSE))+IF($Y10="",0,$Y10*VLOOKUP($S10,怪物!$B:$I,5,FALSE)))*VLOOKUP(Q10,怪物!$B:$I,5,FALSE),0))</f>
        <v/>
      </c>
      <c r="AP10" s="1" t="str">
        <f>IF(R10="","",ROUND($M10/(IF($T10="",0,$T10*VLOOKUP($N10,怪物!$B:$I,5,FALSE))+IF($U10="",0,$U10*VLOOKUP($O10,怪物!$B:$I,5,FALSE))+IF($V10="",0,$V10*VLOOKUP($P10,怪物!$B:$I,5,FALSE))+IF($W10="",0,$W10*VLOOKUP($Q10,怪物!$B:$I,5,FALSE))+IF($X10="",0,$X10*VLOOKUP($R10,怪物!$B:$I,5,FALSE))+IF($Y10="",0,$Y10*VLOOKUP($S10,怪物!$B:$I,5,FALSE)))*VLOOKUP(R10,怪物!$B:$I,5,FALSE),0))</f>
        <v/>
      </c>
      <c r="AQ10" s="1" t="str">
        <f>IF(S10="","",ROUND($M10/(IF($T10="",0,$T10*VLOOKUP($N10,怪物!$B:$I,5,FALSE))+IF($U10="",0,$U10*VLOOKUP($O10,怪物!$B:$I,5,FALSE))+IF($V10="",0,$V10*VLOOKUP($P10,怪物!$B:$I,5,FALSE))+IF($W10="",0,$W10*VLOOKUP($Q10,怪物!$B:$I,5,FALSE))+IF($X10="",0,$X10*VLOOKUP($R10,怪物!$B:$I,5,FALSE))+IF($Y10="",0,$Y10*VLOOKUP($S10,怪物!$B:$I,5,FALSE)))*VLOOKUP(S10,怪物!$B:$I,5,FALSE),0))</f>
        <v/>
      </c>
      <c r="AR10" s="1">
        <f t="shared" si="5"/>
        <v>3780</v>
      </c>
    </row>
    <row r="11" spans="1:44" x14ac:dyDescent="0.2">
      <c r="A11" s="1" t="str">
        <f t="shared" si="1"/>
        <v>1_10</v>
      </c>
      <c r="B11" s="1">
        <v>1</v>
      </c>
      <c r="C11" s="1">
        <v>10</v>
      </c>
      <c r="D11" s="1">
        <v>19</v>
      </c>
      <c r="E11" s="1">
        <f>ROUND(SUM($D$2:D11)/60,1)</f>
        <v>2.4</v>
      </c>
      <c r="F11" s="1">
        <v>10</v>
      </c>
      <c r="G11" s="1">
        <v>2</v>
      </c>
      <c r="H11" s="3">
        <f t="shared" si="2"/>
        <v>3358.44</v>
      </c>
      <c r="I11" s="1">
        <v>1.45</v>
      </c>
      <c r="J11" s="1">
        <f>J10+0.5</f>
        <v>1</v>
      </c>
      <c r="K11" s="1">
        <f t="shared" si="0"/>
        <v>3358</v>
      </c>
      <c r="L11" s="1">
        <v>300</v>
      </c>
      <c r="M11" s="1">
        <v>200</v>
      </c>
      <c r="N11" s="1" t="s">
        <v>102</v>
      </c>
      <c r="O11" s="1" t="s">
        <v>108</v>
      </c>
      <c r="T11" s="1">
        <f t="shared" si="4"/>
        <v>9</v>
      </c>
      <c r="U11" s="1">
        <v>10</v>
      </c>
      <c r="Z11" s="1">
        <f>IF(N11="","",ROUND($K11/($T11/$D11*IF($N11="",0,VLOOKUP($N11,怪物!$B:$I,4,FALSE))+$U11/$D11*IF($O11="",0,VLOOKUP($O11,怪物!$B:$I,4,FALSE))+$V11/$D11*IF($P11="",0,VLOOKUP($P11,怪物!$B:$I,4,FALSE))+$W11/$D11*IF($Q11="",0,VLOOKUP($Q11,怪物!$B:$I,4,FALSE))+$X11/$D11*IF($R11="",0,VLOOKUP($R11,怪物!$B:$I,4,FALSE))+$Y11/$D11*IF($S11="",0,VLOOKUP($S11,怪物!$B:$I,4,FALSE)))*VLOOKUP(N11,怪物!$B:$I,4,FALSE),0))</f>
        <v>1302</v>
      </c>
      <c r="AA11" s="1">
        <f>IF(O11="","",ROUND($K11/($T11/$D11*IF($N11="",0,VLOOKUP($N11,怪物!$B:$I,4,FALSE))+$U11/$D11*IF($O11="",0,VLOOKUP($O11,怪物!$B:$I,4,FALSE))+$V11/$D11*IF($P11="",0,VLOOKUP($P11,怪物!$B:$I,4,FALSE))+$W11/$D11*IF($Q11="",0,VLOOKUP($Q11,怪物!$B:$I,4,FALSE))+$X11/$D11*IF($R11="",0,VLOOKUP($R11,怪物!$B:$I,4,FALSE))+$Y11/$D11*IF($S11="",0,VLOOKUP($S11,怪物!$B:$I,4,FALSE)))*VLOOKUP(O11,怪物!$B:$I,4,FALSE),0))</f>
        <v>5208</v>
      </c>
      <c r="AB11" s="1" t="str">
        <f>IF(P11="","",ROUND($K11/($T11/$D11*IF($N11="",0,VLOOKUP($N11,怪物!$B:$I,4,FALSE))+$U11/$D11*IF($O11="",0,VLOOKUP($O11,怪物!$B:$I,4,FALSE))+$V11/$D11*IF($P11="",0,VLOOKUP($P11,怪物!$B:$I,4,FALSE))+$W11/$D11*IF($Q11="",0,VLOOKUP($Q11,怪物!$B:$I,4,FALSE))+$X11/$D11*IF($R11="",0,VLOOKUP($R11,怪物!$B:$I,4,FALSE))+$Y11/$D11*IF($S11="",0,VLOOKUP($S11,怪物!$B:$I,4,FALSE)))*VLOOKUP(P11,怪物!$B:$I,4,FALSE),0))</f>
        <v/>
      </c>
      <c r="AC11" s="1" t="str">
        <f>IF(Q11="","",ROUND($K11/($T11/$D11*IF($N11="",0,VLOOKUP($N11,怪物!$B:$I,4,FALSE))+$U11/$D11*IF($O11="",0,VLOOKUP($O11,怪物!$B:$I,4,FALSE))+$V11/$D11*IF($P11="",0,VLOOKUP($P11,怪物!$B:$I,4,FALSE))+$W11/$D11*IF($Q11="",0,VLOOKUP($Q11,怪物!$B:$I,4,FALSE))+$X11/$D11*IF($R11="",0,VLOOKUP($R11,怪物!$B:$I,4,FALSE))+$Y11/$D11*IF($S11="",0,VLOOKUP($S11,怪物!$B:$I,4,FALSE)))*VLOOKUP(Q11,怪物!$B:$I,4,FALSE),0))</f>
        <v/>
      </c>
      <c r="AD11" s="1" t="str">
        <f>IF(R11="","",ROUND($K11/($T11/$D11*IF($N11="",0,VLOOKUP($N11,怪物!$B:$I,4,FALSE))+$U11/$D11*IF($O11="",0,VLOOKUP($O11,怪物!$B:$I,4,FALSE))+$V11/$D11*IF($P11="",0,VLOOKUP($P11,怪物!$B:$I,4,FALSE))+$W11/$D11*IF($Q11="",0,VLOOKUP($Q11,怪物!$B:$I,4,FALSE))+$X11/$D11*IF($R11="",0,VLOOKUP($R11,怪物!$B:$I,4,FALSE))+$Y11/$D11*IF($S11="",0,VLOOKUP($S11,怪物!$B:$I,4,FALSE)))*VLOOKUP(R11,怪物!$B:$I,4,FALSE),0))</f>
        <v/>
      </c>
      <c r="AE11" s="1" t="str">
        <f>IF(S11="","",ROUND($K11/($T11/$D11*IF($N11="",0,VLOOKUP($N11,怪物!$B:$I,4,FALSE))+$U11/$D11*IF($O11="",0,VLOOKUP($O11,怪物!$B:$I,4,FALSE))+$V11/$D11*IF($P11="",0,VLOOKUP($P11,怪物!$B:$I,4,FALSE))+$W11/$D11*IF($Q11="",0,VLOOKUP($Q11,怪物!$B:$I,4,FALSE))+$X11/$D11*IF($R11="",0,VLOOKUP($R11,怪物!$B:$I,4,FALSE))+$Y11/$D11*IF($S11="",0,VLOOKUP($S11,怪物!$B:$I,4,FALSE)))*VLOOKUP(S11,怪物!$B:$I,4,FALSE),0))</f>
        <v/>
      </c>
      <c r="AF11" s="1">
        <f>IF(N11="","",VLOOKUP(N11,怪物!$B:$I,6,FALSE)*$I11)</f>
        <v>2.9</v>
      </c>
      <c r="AG11" s="1">
        <f>IF(O11="","",VLOOKUP(O11,怪物!$B:$I,6,FALSE)*$I11)</f>
        <v>2.9</v>
      </c>
      <c r="AH11" s="1" t="str">
        <f>IF(P11="","",VLOOKUP(P11,怪物!$B:$I,6,FALSE)*$I11)</f>
        <v/>
      </c>
      <c r="AI11" s="1" t="str">
        <f>IF(Q11="","",VLOOKUP(Q11,怪物!$B:$I,6,FALSE)*$I11)</f>
        <v/>
      </c>
      <c r="AJ11" s="1" t="str">
        <f>IF(R11="","",VLOOKUP(R11,怪物!$B:$I,6,FALSE)*$I11)</f>
        <v/>
      </c>
      <c r="AK11" s="1" t="str">
        <f>IF(S11="","",VLOOKUP(S11,怪物!$B:$I,6,FALSE)*$I11)</f>
        <v/>
      </c>
      <c r="AL11" s="1">
        <f>IF(N11="","",ROUND($M11/(IF($T11="",0,$T11*VLOOKUP($N11,怪物!$B:$I,5,FALSE))+IF($U11="",0,$U11*VLOOKUP($O11,怪物!$B:$I,5,FALSE))+IF($V11="",0,$V11*VLOOKUP($P11,怪物!$B:$I,5,FALSE))+IF($W11="",0,$W11*VLOOKUP($Q11,怪物!$B:$I,5,FALSE))+IF($X11="",0,$X11*VLOOKUP($R11,怪物!$B:$I,5,FALSE))+IF($Y11="",0,$Y11*VLOOKUP($S11,怪物!$B:$I,5,FALSE)))*VLOOKUP(N11,怪物!$B:$I,5,FALSE),0))</f>
        <v>7</v>
      </c>
      <c r="AM11" s="1">
        <f>IF(O11="","",ROUND($M11/(IF($T11="",0,$T11*VLOOKUP($N11,怪物!$B:$I,5,FALSE))+IF($U11="",0,$U11*VLOOKUP($O11,怪物!$B:$I,5,FALSE))+IF($V11="",0,$V11*VLOOKUP($P11,怪物!$B:$I,5,FALSE))+IF($W11="",0,$W11*VLOOKUP($Q11,怪物!$B:$I,5,FALSE))+IF($X11="",0,$X11*VLOOKUP($R11,怪物!$B:$I,5,FALSE))+IF($Y11="",0,$Y11*VLOOKUP($S11,怪物!$B:$I,5,FALSE)))*VLOOKUP(O11,怪物!$B:$I,5,FALSE),0))</f>
        <v>14</v>
      </c>
      <c r="AN11" s="1" t="str">
        <f>IF(P11="","",ROUND($M11/(IF($T11="",0,$T11*VLOOKUP($N11,怪物!$B:$I,5,FALSE))+IF($U11="",0,$U11*VLOOKUP($O11,怪物!$B:$I,5,FALSE))+IF($V11="",0,$V11*VLOOKUP($P11,怪物!$B:$I,5,FALSE))+IF($W11="",0,$W11*VLOOKUP($Q11,怪物!$B:$I,5,FALSE))+IF($X11="",0,$X11*VLOOKUP($R11,怪物!$B:$I,5,FALSE))+IF($Y11="",0,$Y11*VLOOKUP($S11,怪物!$B:$I,5,FALSE)))*VLOOKUP(P11,怪物!$B:$I,5,FALSE),0))</f>
        <v/>
      </c>
      <c r="AO11" s="1" t="str">
        <f>IF(Q11="","",ROUND($M11/(IF($T11="",0,$T11*VLOOKUP($N11,怪物!$B:$I,5,FALSE))+IF($U11="",0,$U11*VLOOKUP($O11,怪物!$B:$I,5,FALSE))+IF($V11="",0,$V11*VLOOKUP($P11,怪物!$B:$I,5,FALSE))+IF($W11="",0,$W11*VLOOKUP($Q11,怪物!$B:$I,5,FALSE))+IF($X11="",0,$X11*VLOOKUP($R11,怪物!$B:$I,5,FALSE))+IF($Y11="",0,$Y11*VLOOKUP($S11,怪物!$B:$I,5,FALSE)))*VLOOKUP(Q11,怪物!$B:$I,5,FALSE),0))</f>
        <v/>
      </c>
      <c r="AP11" s="1" t="str">
        <f>IF(R11="","",ROUND($M11/(IF($T11="",0,$T11*VLOOKUP($N11,怪物!$B:$I,5,FALSE))+IF($U11="",0,$U11*VLOOKUP($O11,怪物!$B:$I,5,FALSE))+IF($V11="",0,$V11*VLOOKUP($P11,怪物!$B:$I,5,FALSE))+IF($W11="",0,$W11*VLOOKUP($Q11,怪物!$B:$I,5,FALSE))+IF($X11="",0,$X11*VLOOKUP($R11,怪物!$B:$I,5,FALSE))+IF($Y11="",0,$Y11*VLOOKUP($S11,怪物!$B:$I,5,FALSE)))*VLOOKUP(R11,怪物!$B:$I,5,FALSE),0))</f>
        <v/>
      </c>
      <c r="AQ11" s="1" t="str">
        <f>IF(S11="","",ROUND($M11/(IF($T11="",0,$T11*VLOOKUP($N11,怪物!$B:$I,5,FALSE))+IF($U11="",0,$U11*VLOOKUP($O11,怪物!$B:$I,5,FALSE))+IF($V11="",0,$V11*VLOOKUP($P11,怪物!$B:$I,5,FALSE))+IF($W11="",0,$W11*VLOOKUP($Q11,怪物!$B:$I,5,FALSE))+IF($X11="",0,$X11*VLOOKUP($R11,怪物!$B:$I,5,FALSE))+IF($Y11="",0,$Y11*VLOOKUP($S11,怪物!$B:$I,5,FALSE)))*VLOOKUP(S11,怪物!$B:$I,5,FALSE),0))</f>
        <v/>
      </c>
      <c r="AR11" s="1">
        <f t="shared" si="5"/>
        <v>4350</v>
      </c>
    </row>
    <row r="12" spans="1:44" x14ac:dyDescent="0.2">
      <c r="A12" s="1" t="str">
        <f t="shared" si="1"/>
        <v>1_11</v>
      </c>
      <c r="B12" s="1">
        <v>1</v>
      </c>
      <c r="C12" s="1">
        <v>11</v>
      </c>
      <c r="D12" s="1">
        <v>20</v>
      </c>
      <c r="E12" s="1">
        <f>ROUND(SUM($D$2:D12)/60,1)</f>
        <v>2.8</v>
      </c>
      <c r="F12" s="1">
        <v>11</v>
      </c>
      <c r="G12" s="1">
        <v>2</v>
      </c>
      <c r="H12" s="3">
        <f t="shared" si="2"/>
        <v>7539.69</v>
      </c>
      <c r="I12" s="1">
        <v>1.5</v>
      </c>
      <c r="J12" s="1">
        <f t="shared" ref="J12:J13" si="7">J11+0.5</f>
        <v>1.5</v>
      </c>
      <c r="K12" s="1">
        <f t="shared" si="0"/>
        <v>5026</v>
      </c>
      <c r="L12" s="1">
        <v>300</v>
      </c>
      <c r="M12" s="1">
        <v>200</v>
      </c>
      <c r="N12" s="1" t="s">
        <v>102</v>
      </c>
      <c r="O12" s="1" t="s">
        <v>104</v>
      </c>
      <c r="P12" s="1" t="s">
        <v>108</v>
      </c>
      <c r="T12" s="1">
        <f t="shared" si="4"/>
        <v>5</v>
      </c>
      <c r="U12" s="1">
        <v>15</v>
      </c>
      <c r="V12" s="1">
        <v>10</v>
      </c>
      <c r="Z12" s="1">
        <f>IF(N12="","",ROUND($K12/($T12/$D12*IF($N12="",0,VLOOKUP($N12,怪物!$B:$I,4,FALSE))+$U12/$D12*IF($O12="",0,VLOOKUP($O12,怪物!$B:$I,4,FALSE))+$V12/$D12*IF($P12="",0,VLOOKUP($P12,怪物!$B:$I,4,FALSE))+$W12/$D12*IF($Q12="",0,VLOOKUP($Q12,怪物!$B:$I,4,FALSE))+$X12/$D12*IF($R12="",0,VLOOKUP($R12,怪物!$B:$I,4,FALSE))+$Y12/$D12*IF($S12="",0,VLOOKUP($S12,怪物!$B:$I,4,FALSE)))*VLOOKUP(N12,怪物!$B:$I,4,FALSE),0))</f>
        <v>957</v>
      </c>
      <c r="AA12" s="1">
        <f>IF(O12="","",ROUND($K12/($T12/$D12*IF($N12="",0,VLOOKUP($N12,怪物!$B:$I,4,FALSE))+$U12/$D12*IF($O12="",0,VLOOKUP($O12,怪物!$B:$I,4,FALSE))+$V12/$D12*IF($P12="",0,VLOOKUP($P12,怪物!$B:$I,4,FALSE))+$W12/$D12*IF($Q12="",0,VLOOKUP($Q12,怪物!$B:$I,4,FALSE))+$X12/$D12*IF($R12="",0,VLOOKUP($R12,怪物!$B:$I,4,FALSE))+$Y12/$D12*IF($S12="",0,VLOOKUP($S12,怪物!$B:$I,4,FALSE)))*VLOOKUP(O12,怪物!$B:$I,4,FALSE),0))</f>
        <v>3829</v>
      </c>
      <c r="AB12" s="1">
        <f>IF(P12="","",ROUND($K12/($T12/$D12*IF($N12="",0,VLOOKUP($N12,怪物!$B:$I,4,FALSE))+$U12/$D12*IF($O12="",0,VLOOKUP($O12,怪物!$B:$I,4,FALSE))+$V12/$D12*IF($P12="",0,VLOOKUP($P12,怪物!$B:$I,4,FALSE))+$W12/$D12*IF($Q12="",0,VLOOKUP($Q12,怪物!$B:$I,4,FALSE))+$X12/$D12*IF($R12="",0,VLOOKUP($R12,怪物!$B:$I,4,FALSE))+$Y12/$D12*IF($S12="",0,VLOOKUP($S12,怪物!$B:$I,4,FALSE)))*VLOOKUP(P12,怪物!$B:$I,4,FALSE),0))</f>
        <v>3829</v>
      </c>
      <c r="AC12" s="1" t="str">
        <f>IF(Q12="","",ROUND($K12/($T12/$D12*IF($N12="",0,VLOOKUP($N12,怪物!$B:$I,4,FALSE))+$U12/$D12*IF($O12="",0,VLOOKUP($O12,怪物!$B:$I,4,FALSE))+$V12/$D12*IF($P12="",0,VLOOKUP($P12,怪物!$B:$I,4,FALSE))+$W12/$D12*IF($Q12="",0,VLOOKUP($Q12,怪物!$B:$I,4,FALSE))+$X12/$D12*IF($R12="",0,VLOOKUP($R12,怪物!$B:$I,4,FALSE))+$Y12/$D12*IF($S12="",0,VLOOKUP($S12,怪物!$B:$I,4,FALSE)))*VLOOKUP(Q12,怪物!$B:$I,4,FALSE),0))</f>
        <v/>
      </c>
      <c r="AD12" s="1" t="str">
        <f>IF(R12="","",ROUND($K12/($T12/$D12*IF($N12="",0,VLOOKUP($N12,怪物!$B:$I,4,FALSE))+$U12/$D12*IF($O12="",0,VLOOKUP($O12,怪物!$B:$I,4,FALSE))+$V12/$D12*IF($P12="",0,VLOOKUP($P12,怪物!$B:$I,4,FALSE))+$W12/$D12*IF($Q12="",0,VLOOKUP($Q12,怪物!$B:$I,4,FALSE))+$X12/$D12*IF($R12="",0,VLOOKUP($R12,怪物!$B:$I,4,FALSE))+$Y12/$D12*IF($S12="",0,VLOOKUP($S12,怪物!$B:$I,4,FALSE)))*VLOOKUP(R12,怪物!$B:$I,4,FALSE),0))</f>
        <v/>
      </c>
      <c r="AE12" s="1" t="str">
        <f>IF(S12="","",ROUND($K12/($T12/$D12*IF($N12="",0,VLOOKUP($N12,怪物!$B:$I,4,FALSE))+$U12/$D12*IF($O12="",0,VLOOKUP($O12,怪物!$B:$I,4,FALSE))+$V12/$D12*IF($P12="",0,VLOOKUP($P12,怪物!$B:$I,4,FALSE))+$W12/$D12*IF($Q12="",0,VLOOKUP($Q12,怪物!$B:$I,4,FALSE))+$X12/$D12*IF($R12="",0,VLOOKUP($R12,怪物!$B:$I,4,FALSE))+$Y12/$D12*IF($S12="",0,VLOOKUP($S12,怪物!$B:$I,4,FALSE)))*VLOOKUP(S12,怪物!$B:$I,4,FALSE),0))</f>
        <v/>
      </c>
      <c r="AF12" s="1">
        <f>IF(N12="","",VLOOKUP(N12,怪物!$B:$I,6,FALSE)*$I12)</f>
        <v>3</v>
      </c>
      <c r="AG12" s="1">
        <f>IF(O12="","",VLOOKUP(O12,怪物!$B:$I,6,FALSE)*$I12)</f>
        <v>3</v>
      </c>
      <c r="AH12" s="1">
        <f>IF(P12="","",VLOOKUP(P12,怪物!$B:$I,6,FALSE)*$I12)</f>
        <v>3</v>
      </c>
      <c r="AI12" s="1" t="str">
        <f>IF(Q12="","",VLOOKUP(Q12,怪物!$B:$I,6,FALSE)*$I12)</f>
        <v/>
      </c>
      <c r="AJ12" s="1" t="str">
        <f>IF(R12="","",VLOOKUP(R12,怪物!$B:$I,6,FALSE)*$I12)</f>
        <v/>
      </c>
      <c r="AK12" s="1" t="str">
        <f>IF(S12="","",VLOOKUP(S12,怪物!$B:$I,6,FALSE)*$I12)</f>
        <v/>
      </c>
      <c r="AL12" s="1">
        <f>IF(N12="","",ROUND($M12/(IF($T12="",0,$T12*VLOOKUP($N12,怪物!$B:$I,5,FALSE))+IF($U12="",0,$U12*VLOOKUP($O12,怪物!$B:$I,5,FALSE))+IF($V12="",0,$V12*VLOOKUP($P12,怪物!$B:$I,5,FALSE))+IF($W12="",0,$W12*VLOOKUP($Q12,怪物!$B:$I,5,FALSE))+IF($X12="",0,$X12*VLOOKUP($R12,怪物!$B:$I,5,FALSE))+IF($Y12="",0,$Y12*VLOOKUP($S12,怪物!$B:$I,5,FALSE)))*VLOOKUP(N12,怪物!$B:$I,5,FALSE),0))</f>
        <v>4</v>
      </c>
      <c r="AM12" s="1">
        <f>IF(O12="","",ROUND($M12/(IF($T12="",0,$T12*VLOOKUP($N12,怪物!$B:$I,5,FALSE))+IF($U12="",0,$U12*VLOOKUP($O12,怪物!$B:$I,5,FALSE))+IF($V12="",0,$V12*VLOOKUP($P12,怪物!$B:$I,5,FALSE))+IF($W12="",0,$W12*VLOOKUP($Q12,怪物!$B:$I,5,FALSE))+IF($X12="",0,$X12*VLOOKUP($R12,怪物!$B:$I,5,FALSE))+IF($Y12="",0,$Y12*VLOOKUP($S12,怪物!$B:$I,5,FALSE)))*VLOOKUP(O12,怪物!$B:$I,5,FALSE),0))</f>
        <v>7</v>
      </c>
      <c r="AN12" s="1">
        <f>IF(P12="","",ROUND($M12/(IF($T12="",0,$T12*VLOOKUP($N12,怪物!$B:$I,5,FALSE))+IF($U12="",0,$U12*VLOOKUP($O12,怪物!$B:$I,5,FALSE))+IF($V12="",0,$V12*VLOOKUP($P12,怪物!$B:$I,5,FALSE))+IF($W12="",0,$W12*VLOOKUP($Q12,怪物!$B:$I,5,FALSE))+IF($X12="",0,$X12*VLOOKUP($R12,怪物!$B:$I,5,FALSE))+IF($Y12="",0,$Y12*VLOOKUP($S12,怪物!$B:$I,5,FALSE)))*VLOOKUP(P12,怪物!$B:$I,5,FALSE),0))</f>
        <v>7</v>
      </c>
      <c r="AO12" s="1" t="str">
        <f>IF(Q12="","",ROUND($M12/(IF($T12="",0,$T12*VLOOKUP($N12,怪物!$B:$I,5,FALSE))+IF($U12="",0,$U12*VLOOKUP($O12,怪物!$B:$I,5,FALSE))+IF($V12="",0,$V12*VLOOKUP($P12,怪物!$B:$I,5,FALSE))+IF($W12="",0,$W12*VLOOKUP($Q12,怪物!$B:$I,5,FALSE))+IF($X12="",0,$X12*VLOOKUP($R12,怪物!$B:$I,5,FALSE))+IF($Y12="",0,$Y12*VLOOKUP($S12,怪物!$B:$I,5,FALSE)))*VLOOKUP(Q12,怪物!$B:$I,5,FALSE),0))</f>
        <v/>
      </c>
      <c r="AP12" s="1" t="str">
        <f>IF(R12="","",ROUND($M12/(IF($T12="",0,$T12*VLOOKUP($N12,怪物!$B:$I,5,FALSE))+IF($U12="",0,$U12*VLOOKUP($O12,怪物!$B:$I,5,FALSE))+IF($V12="",0,$V12*VLOOKUP($P12,怪物!$B:$I,5,FALSE))+IF($W12="",0,$W12*VLOOKUP($Q12,怪物!$B:$I,5,FALSE))+IF($X12="",0,$X12*VLOOKUP($R12,怪物!$B:$I,5,FALSE))+IF($Y12="",0,$Y12*VLOOKUP($S12,怪物!$B:$I,5,FALSE)))*VLOOKUP(R12,怪物!$B:$I,5,FALSE),0))</f>
        <v/>
      </c>
      <c r="AQ12" s="1" t="str">
        <f>IF(S12="","",ROUND($M12/(IF($T12="",0,$T12*VLOOKUP($N12,怪物!$B:$I,5,FALSE))+IF($U12="",0,$U12*VLOOKUP($O12,怪物!$B:$I,5,FALSE))+IF($V12="",0,$V12*VLOOKUP($P12,怪物!$B:$I,5,FALSE))+IF($W12="",0,$W12*VLOOKUP($Q12,怪物!$B:$I,5,FALSE))+IF($X12="",0,$X12*VLOOKUP($R12,怪物!$B:$I,5,FALSE))+IF($Y12="",0,$Y12*VLOOKUP($S12,怪物!$B:$I,5,FALSE)))*VLOOKUP(S12,怪物!$B:$I,5,FALSE),0))</f>
        <v/>
      </c>
      <c r="AR12" s="1">
        <f t="shared" si="5"/>
        <v>4950</v>
      </c>
    </row>
    <row r="13" spans="1:44" x14ac:dyDescent="0.2">
      <c r="A13" s="1" t="str">
        <f t="shared" si="1"/>
        <v>1_12</v>
      </c>
      <c r="B13" s="1">
        <v>1</v>
      </c>
      <c r="C13" s="1">
        <v>12</v>
      </c>
      <c r="D13" s="1">
        <v>21</v>
      </c>
      <c r="E13" s="1">
        <f>ROUND(SUM($D$2:D13)/60,1)</f>
        <v>3.1</v>
      </c>
      <c r="F13" s="1">
        <v>12</v>
      </c>
      <c r="G13" s="1">
        <v>2</v>
      </c>
      <c r="H13" s="3">
        <f t="shared" si="2"/>
        <v>14084.38</v>
      </c>
      <c r="I13" s="1">
        <v>1.55</v>
      </c>
      <c r="J13" s="1">
        <f t="shared" si="7"/>
        <v>2</v>
      </c>
      <c r="K13" s="1">
        <f t="shared" si="0"/>
        <v>7042</v>
      </c>
      <c r="L13" s="1">
        <v>300</v>
      </c>
      <c r="M13" s="1">
        <v>200</v>
      </c>
      <c r="N13" s="1" t="s">
        <v>102</v>
      </c>
      <c r="O13" s="1" t="s">
        <v>104</v>
      </c>
      <c r="P13" s="1" t="s">
        <v>108</v>
      </c>
      <c r="Q13" s="1" t="s">
        <v>105</v>
      </c>
      <c r="T13" s="1">
        <f t="shared" si="4"/>
        <v>11</v>
      </c>
      <c r="U13" s="1">
        <v>20</v>
      </c>
      <c r="V13" s="1">
        <v>10</v>
      </c>
      <c r="W13" s="1">
        <v>1</v>
      </c>
      <c r="Z13" s="1">
        <f>IF(N13="","",ROUND($K13/($T13/$D13*IF($N13="",0,VLOOKUP($N13,怪物!$B:$I,4,FALSE))+$U13/$D13*IF($O13="",0,VLOOKUP($O13,怪物!$B:$I,4,FALSE))+$V13/$D13*IF($P13="",0,VLOOKUP($P13,怪物!$B:$I,4,FALSE))+$W13/$D13*IF($Q13="",0,VLOOKUP($Q13,怪物!$B:$I,4,FALSE))+$X13/$D13*IF($R13="",0,VLOOKUP($R13,怪物!$B:$I,4,FALSE))+$Y13/$D13*IF($S13="",0,VLOOKUP($S13,怪物!$B:$I,4,FALSE)))*VLOOKUP(N13,怪物!$B:$I,4,FALSE),0))</f>
        <v>1006</v>
      </c>
      <c r="AA13" s="1">
        <f>IF(O13="","",ROUND($K13/($T13/$D13*IF($N13="",0,VLOOKUP($N13,怪物!$B:$I,4,FALSE))+$U13/$D13*IF($O13="",0,VLOOKUP($O13,怪物!$B:$I,4,FALSE))+$V13/$D13*IF($P13="",0,VLOOKUP($P13,怪物!$B:$I,4,FALSE))+$W13/$D13*IF($Q13="",0,VLOOKUP($Q13,怪物!$B:$I,4,FALSE))+$X13/$D13*IF($R13="",0,VLOOKUP($R13,怪物!$B:$I,4,FALSE))+$Y13/$D13*IF($S13="",0,VLOOKUP($S13,怪物!$B:$I,4,FALSE)))*VLOOKUP(O13,怪物!$B:$I,4,FALSE),0))</f>
        <v>4024</v>
      </c>
      <c r="AB13" s="1">
        <f>IF(P13="","",ROUND($K13/($T13/$D13*IF($N13="",0,VLOOKUP($N13,怪物!$B:$I,4,FALSE))+$U13/$D13*IF($O13="",0,VLOOKUP($O13,怪物!$B:$I,4,FALSE))+$V13/$D13*IF($P13="",0,VLOOKUP($P13,怪物!$B:$I,4,FALSE))+$W13/$D13*IF($Q13="",0,VLOOKUP($Q13,怪物!$B:$I,4,FALSE))+$X13/$D13*IF($R13="",0,VLOOKUP($R13,怪物!$B:$I,4,FALSE))+$Y13/$D13*IF($S13="",0,VLOOKUP($S13,怪物!$B:$I,4,FALSE)))*VLOOKUP(P13,怪物!$B:$I,4,FALSE),0))</f>
        <v>4024</v>
      </c>
      <c r="AC13" s="1">
        <f>IF(Q13="","",ROUND($K13/($T13/$D13*IF($N13="",0,VLOOKUP($N13,怪物!$B:$I,4,FALSE))+$U13/$D13*IF($O13="",0,VLOOKUP($O13,怪物!$B:$I,4,FALSE))+$V13/$D13*IF($P13="",0,VLOOKUP($P13,怪物!$B:$I,4,FALSE))+$W13/$D13*IF($Q13="",0,VLOOKUP($Q13,怪物!$B:$I,4,FALSE))+$X13/$D13*IF($R13="",0,VLOOKUP($R13,怪物!$B:$I,4,FALSE))+$Y13/$D13*IF($S13="",0,VLOOKUP($S13,怪物!$B:$I,4,FALSE)))*VLOOKUP(Q13,怪物!$B:$I,4,FALSE),0))</f>
        <v>16096</v>
      </c>
      <c r="AD13" s="1" t="str">
        <f>IF(R13="","",ROUND($K13/($T13/$D13*IF($N13="",0,VLOOKUP($N13,怪物!$B:$I,4,FALSE))+$U13/$D13*IF($O13="",0,VLOOKUP($O13,怪物!$B:$I,4,FALSE))+$V13/$D13*IF($P13="",0,VLOOKUP($P13,怪物!$B:$I,4,FALSE))+$W13/$D13*IF($Q13="",0,VLOOKUP($Q13,怪物!$B:$I,4,FALSE))+$X13/$D13*IF($R13="",0,VLOOKUP($R13,怪物!$B:$I,4,FALSE))+$Y13/$D13*IF($S13="",0,VLOOKUP($S13,怪物!$B:$I,4,FALSE)))*VLOOKUP(R13,怪物!$B:$I,4,FALSE),0))</f>
        <v/>
      </c>
      <c r="AE13" s="1" t="str">
        <f>IF(S13="","",ROUND($K13/($T13/$D13*IF($N13="",0,VLOOKUP($N13,怪物!$B:$I,4,FALSE))+$U13/$D13*IF($O13="",0,VLOOKUP($O13,怪物!$B:$I,4,FALSE))+$V13/$D13*IF($P13="",0,VLOOKUP($P13,怪物!$B:$I,4,FALSE))+$W13/$D13*IF($Q13="",0,VLOOKUP($Q13,怪物!$B:$I,4,FALSE))+$X13/$D13*IF($R13="",0,VLOOKUP($R13,怪物!$B:$I,4,FALSE))+$Y13/$D13*IF($S13="",0,VLOOKUP($S13,怪物!$B:$I,4,FALSE)))*VLOOKUP(S13,怪物!$B:$I,4,FALSE),0))</f>
        <v/>
      </c>
      <c r="AF13" s="1">
        <f>IF(N13="","",VLOOKUP(N13,怪物!$B:$I,6,FALSE)*$I13)</f>
        <v>3.1</v>
      </c>
      <c r="AG13" s="1">
        <f>IF(O13="","",VLOOKUP(O13,怪物!$B:$I,6,FALSE)*$I13)</f>
        <v>3.1</v>
      </c>
      <c r="AH13" s="1">
        <f>IF(P13="","",VLOOKUP(P13,怪物!$B:$I,6,FALSE)*$I13)</f>
        <v>3.1</v>
      </c>
      <c r="AI13" s="1">
        <f>IF(Q13="","",VLOOKUP(Q13,怪物!$B:$I,6,FALSE)*$I13)</f>
        <v>1.9375</v>
      </c>
      <c r="AJ13" s="1" t="str">
        <f>IF(R13="","",VLOOKUP(R13,怪物!$B:$I,6,FALSE)*$I13)</f>
        <v/>
      </c>
      <c r="AK13" s="1" t="str">
        <f>IF(S13="","",VLOOKUP(S13,怪物!$B:$I,6,FALSE)*$I13)</f>
        <v/>
      </c>
      <c r="AL13" s="1">
        <f>IF(N13="","",ROUND($M13/(IF($T13="",0,$T13*VLOOKUP($N13,怪物!$B:$I,5,FALSE))+IF($U13="",0,$U13*VLOOKUP($O13,怪物!$B:$I,5,FALSE))+IF($V13="",0,$V13*VLOOKUP($P13,怪物!$B:$I,5,FALSE))+IF($W13="",0,$W13*VLOOKUP($Q13,怪物!$B:$I,5,FALSE))+IF($X13="",0,$X13*VLOOKUP($R13,怪物!$B:$I,5,FALSE))+IF($Y13="",0,$Y13*VLOOKUP($S13,怪物!$B:$I,5,FALSE)))*VLOOKUP(N13,怪物!$B:$I,5,FALSE),0))</f>
        <v>3</v>
      </c>
      <c r="AM13" s="1">
        <f>IF(O13="","",ROUND($M13/(IF($T13="",0,$T13*VLOOKUP($N13,怪物!$B:$I,5,FALSE))+IF($U13="",0,$U13*VLOOKUP($O13,怪物!$B:$I,5,FALSE))+IF($V13="",0,$V13*VLOOKUP($P13,怪物!$B:$I,5,FALSE))+IF($W13="",0,$W13*VLOOKUP($Q13,怪物!$B:$I,5,FALSE))+IF($X13="",0,$X13*VLOOKUP($R13,怪物!$B:$I,5,FALSE))+IF($Y13="",0,$Y13*VLOOKUP($S13,怪物!$B:$I,5,FALSE)))*VLOOKUP(O13,怪物!$B:$I,5,FALSE),0))</f>
        <v>5</v>
      </c>
      <c r="AN13" s="1">
        <f>IF(P13="","",ROUND($M13/(IF($T13="",0,$T13*VLOOKUP($N13,怪物!$B:$I,5,FALSE))+IF($U13="",0,$U13*VLOOKUP($O13,怪物!$B:$I,5,FALSE))+IF($V13="",0,$V13*VLOOKUP($P13,怪物!$B:$I,5,FALSE))+IF($W13="",0,$W13*VLOOKUP($Q13,怪物!$B:$I,5,FALSE))+IF($X13="",0,$X13*VLOOKUP($R13,怪物!$B:$I,5,FALSE))+IF($Y13="",0,$Y13*VLOOKUP($S13,怪物!$B:$I,5,FALSE)))*VLOOKUP(P13,怪物!$B:$I,5,FALSE),0))</f>
        <v>5</v>
      </c>
      <c r="AO13" s="1">
        <f>IF(Q13="","",ROUND($M13/(IF($T13="",0,$T13*VLOOKUP($N13,怪物!$B:$I,5,FALSE))+IF($U13="",0,$U13*VLOOKUP($O13,怪物!$B:$I,5,FALSE))+IF($V13="",0,$V13*VLOOKUP($P13,怪物!$B:$I,5,FALSE))+IF($W13="",0,$W13*VLOOKUP($Q13,怪物!$B:$I,5,FALSE))+IF($X13="",0,$X13*VLOOKUP($R13,怪物!$B:$I,5,FALSE))+IF($Y13="",0,$Y13*VLOOKUP($S13,怪物!$B:$I,5,FALSE)))*VLOOKUP(Q13,怪物!$B:$I,5,FALSE),0))</f>
        <v>13</v>
      </c>
      <c r="AP13" s="1" t="str">
        <f>IF(R13="","",ROUND($M13/(IF($T13="",0,$T13*VLOOKUP($N13,怪物!$B:$I,5,FALSE))+IF($U13="",0,$U13*VLOOKUP($O13,怪物!$B:$I,5,FALSE))+IF($V13="",0,$V13*VLOOKUP($P13,怪物!$B:$I,5,FALSE))+IF($W13="",0,$W13*VLOOKUP($Q13,怪物!$B:$I,5,FALSE))+IF($X13="",0,$X13*VLOOKUP($R13,怪物!$B:$I,5,FALSE))+IF($Y13="",0,$Y13*VLOOKUP($S13,怪物!$B:$I,5,FALSE)))*VLOOKUP(R13,怪物!$B:$I,5,FALSE),0))</f>
        <v/>
      </c>
      <c r="AQ13" s="1" t="str">
        <f>IF(S13="","",ROUND($M13/(IF($T13="",0,$T13*VLOOKUP($N13,怪物!$B:$I,5,FALSE))+IF($U13="",0,$U13*VLOOKUP($O13,怪物!$B:$I,5,FALSE))+IF($V13="",0,$V13*VLOOKUP($P13,怪物!$B:$I,5,FALSE))+IF($W13="",0,$W13*VLOOKUP($Q13,怪物!$B:$I,5,FALSE))+IF($X13="",0,$X13*VLOOKUP($R13,怪物!$B:$I,5,FALSE))+IF($Y13="",0,$Y13*VLOOKUP($S13,怪物!$B:$I,5,FALSE)))*VLOOKUP(S13,怪物!$B:$I,5,FALSE),0))</f>
        <v/>
      </c>
      <c r="AR13" s="1">
        <f t="shared" si="5"/>
        <v>5580</v>
      </c>
    </row>
    <row r="14" spans="1:44" x14ac:dyDescent="0.2">
      <c r="A14" s="1" t="str">
        <f t="shared" si="1"/>
        <v>1_13</v>
      </c>
      <c r="B14" s="1">
        <v>1</v>
      </c>
      <c r="C14" s="1">
        <v>13</v>
      </c>
      <c r="D14" s="1">
        <v>22</v>
      </c>
      <c r="E14" s="1">
        <f>ROUND(SUM($D$2:D14)/60,1)</f>
        <v>3.5</v>
      </c>
      <c r="F14" s="1">
        <v>13</v>
      </c>
      <c r="G14" s="1">
        <v>3</v>
      </c>
      <c r="H14" s="3">
        <f t="shared" si="2"/>
        <v>1715</v>
      </c>
      <c r="I14" s="1">
        <v>1.6</v>
      </c>
      <c r="J14" s="1">
        <v>0.5</v>
      </c>
      <c r="K14" s="1">
        <f t="shared" si="0"/>
        <v>3430</v>
      </c>
      <c r="L14" s="1">
        <v>300</v>
      </c>
      <c r="M14" s="1">
        <v>200</v>
      </c>
      <c r="N14" s="1" t="s">
        <v>26</v>
      </c>
      <c r="T14" s="1">
        <f t="shared" si="4"/>
        <v>11</v>
      </c>
      <c r="Z14" s="1">
        <f>IF(N14="","",ROUND($K14/($T14/$D14*IF($N14="",0,VLOOKUP($N14,怪物!$B:$I,4,FALSE))+$U14/$D14*IF($O14="",0,VLOOKUP($O14,怪物!$B:$I,4,FALSE))+$V14/$D14*IF($P14="",0,VLOOKUP($P14,怪物!$B:$I,4,FALSE))+$W14/$D14*IF($Q14="",0,VLOOKUP($Q14,怪物!$B:$I,4,FALSE))+$X14/$D14*IF($R14="",0,VLOOKUP($R14,怪物!$B:$I,4,FALSE))+$Y14/$D14*IF($S14="",0,VLOOKUP($S14,怪物!$B:$I,4,FALSE)))*VLOOKUP(N14,怪物!$B:$I,4,FALSE),0))</f>
        <v>6860</v>
      </c>
      <c r="AA14" s="1" t="str">
        <f>IF(O14="","",ROUND($K14/($T14/$D14*IF($N14="",0,VLOOKUP($N14,怪物!$B:$I,4,FALSE))+$U14/$D14*IF($O14="",0,VLOOKUP($O14,怪物!$B:$I,4,FALSE))+$V14/$D14*IF($P14="",0,VLOOKUP($P14,怪物!$B:$I,4,FALSE))+$W14/$D14*IF($Q14="",0,VLOOKUP($Q14,怪物!$B:$I,4,FALSE))+$X14/$D14*IF($R14="",0,VLOOKUP($R14,怪物!$B:$I,4,FALSE))+$Y14/$D14*IF($S14="",0,VLOOKUP($S14,怪物!$B:$I,4,FALSE)))*VLOOKUP(O14,怪物!$B:$I,4,FALSE),0))</f>
        <v/>
      </c>
      <c r="AB14" s="1" t="str">
        <f>IF(P14="","",ROUND($K14/($T14/$D14*IF($N14="",0,VLOOKUP($N14,怪物!$B:$I,4,FALSE))+$U14/$D14*IF($O14="",0,VLOOKUP($O14,怪物!$B:$I,4,FALSE))+$V14/$D14*IF($P14="",0,VLOOKUP($P14,怪物!$B:$I,4,FALSE))+$W14/$D14*IF($Q14="",0,VLOOKUP($Q14,怪物!$B:$I,4,FALSE))+$X14/$D14*IF($R14="",0,VLOOKUP($R14,怪物!$B:$I,4,FALSE))+$Y14/$D14*IF($S14="",0,VLOOKUP($S14,怪物!$B:$I,4,FALSE)))*VLOOKUP(P14,怪物!$B:$I,4,FALSE),0))</f>
        <v/>
      </c>
      <c r="AC14" s="1" t="str">
        <f>IF(Q14="","",ROUND($K14/($T14/$D14*IF($N14="",0,VLOOKUP($N14,怪物!$B:$I,4,FALSE))+$U14/$D14*IF($O14="",0,VLOOKUP($O14,怪物!$B:$I,4,FALSE))+$V14/$D14*IF($P14="",0,VLOOKUP($P14,怪物!$B:$I,4,FALSE))+$W14/$D14*IF($Q14="",0,VLOOKUP($Q14,怪物!$B:$I,4,FALSE))+$X14/$D14*IF($R14="",0,VLOOKUP($R14,怪物!$B:$I,4,FALSE))+$Y14/$D14*IF($S14="",0,VLOOKUP($S14,怪物!$B:$I,4,FALSE)))*VLOOKUP(Q14,怪物!$B:$I,4,FALSE),0))</f>
        <v/>
      </c>
      <c r="AD14" s="1" t="str">
        <f>IF(R14="","",ROUND($K14/($T14/$D14*IF($N14="",0,VLOOKUP($N14,怪物!$B:$I,4,FALSE))+$U14/$D14*IF($O14="",0,VLOOKUP($O14,怪物!$B:$I,4,FALSE))+$V14/$D14*IF($P14="",0,VLOOKUP($P14,怪物!$B:$I,4,FALSE))+$W14/$D14*IF($Q14="",0,VLOOKUP($Q14,怪物!$B:$I,4,FALSE))+$X14/$D14*IF($R14="",0,VLOOKUP($R14,怪物!$B:$I,4,FALSE))+$Y14/$D14*IF($S14="",0,VLOOKUP($S14,怪物!$B:$I,4,FALSE)))*VLOOKUP(R14,怪物!$B:$I,4,FALSE),0))</f>
        <v/>
      </c>
      <c r="AE14" s="1" t="str">
        <f>IF(S14="","",ROUND($K14/($T14/$D14*IF($N14="",0,VLOOKUP($N14,怪物!$B:$I,4,FALSE))+$U14/$D14*IF($O14="",0,VLOOKUP($O14,怪物!$B:$I,4,FALSE))+$V14/$D14*IF($P14="",0,VLOOKUP($P14,怪物!$B:$I,4,FALSE))+$W14/$D14*IF($Q14="",0,VLOOKUP($Q14,怪物!$B:$I,4,FALSE))+$X14/$D14*IF($R14="",0,VLOOKUP($R14,怪物!$B:$I,4,FALSE))+$Y14/$D14*IF($S14="",0,VLOOKUP($S14,怪物!$B:$I,4,FALSE)))*VLOOKUP(S14,怪物!$B:$I,4,FALSE),0))</f>
        <v/>
      </c>
      <c r="AF14" s="1">
        <f>IF(N14="","",VLOOKUP(N14,怪物!$B:$I,6,FALSE)*$I14)</f>
        <v>3.2</v>
      </c>
      <c r="AG14" s="1" t="str">
        <f>IF(O14="","",VLOOKUP(O14,怪物!$B:$I,6,FALSE)*$I14)</f>
        <v/>
      </c>
      <c r="AH14" s="1" t="str">
        <f>IF(P14="","",VLOOKUP(P14,怪物!$B:$I,6,FALSE)*$I14)</f>
        <v/>
      </c>
      <c r="AI14" s="1" t="str">
        <f>IF(Q14="","",VLOOKUP(Q14,怪物!$B:$I,6,FALSE)*$I14)</f>
        <v/>
      </c>
      <c r="AJ14" s="1" t="str">
        <f>IF(R14="","",VLOOKUP(R14,怪物!$B:$I,6,FALSE)*$I14)</f>
        <v/>
      </c>
      <c r="AK14" s="1" t="str">
        <f>IF(S14="","",VLOOKUP(S14,怪物!$B:$I,6,FALSE)*$I14)</f>
        <v/>
      </c>
      <c r="AL14" s="1">
        <f>IF(N14="","",ROUND($M14/(IF($T14="",0,$T14*VLOOKUP($N14,怪物!$B:$I,5,FALSE))+IF($U14="",0,$U14*VLOOKUP($O14,怪物!$B:$I,5,FALSE))+IF($V14="",0,$V14*VLOOKUP($P14,怪物!$B:$I,5,FALSE))+IF($W14="",0,$W14*VLOOKUP($Q14,怪物!$B:$I,5,FALSE))+IF($X14="",0,$X14*VLOOKUP($R14,怪物!$B:$I,5,FALSE))+IF($Y14="",0,$Y14*VLOOKUP($S14,怪物!$B:$I,5,FALSE)))*VLOOKUP(N14,怪物!$B:$I,5,FALSE),0))</f>
        <v>18</v>
      </c>
      <c r="AM14" s="1" t="str">
        <f>IF(O14="","",ROUND($M14/(IF($T14="",0,$T14*VLOOKUP($N14,怪物!$B:$I,5,FALSE))+IF($U14="",0,$U14*VLOOKUP($O14,怪物!$B:$I,5,FALSE))+IF($V14="",0,$V14*VLOOKUP($P14,怪物!$B:$I,5,FALSE))+IF($W14="",0,$W14*VLOOKUP($Q14,怪物!$B:$I,5,FALSE))+IF($X14="",0,$X14*VLOOKUP($R14,怪物!$B:$I,5,FALSE))+IF($Y14="",0,$Y14*VLOOKUP($S14,怪物!$B:$I,5,FALSE)))*VLOOKUP(O14,怪物!$B:$I,5,FALSE),0))</f>
        <v/>
      </c>
      <c r="AN14" s="1" t="str">
        <f>IF(P14="","",ROUND($M14/(IF($T14="",0,$T14*VLOOKUP($N14,怪物!$B:$I,5,FALSE))+IF($U14="",0,$U14*VLOOKUP($O14,怪物!$B:$I,5,FALSE))+IF($V14="",0,$V14*VLOOKUP($P14,怪物!$B:$I,5,FALSE))+IF($W14="",0,$W14*VLOOKUP($Q14,怪物!$B:$I,5,FALSE))+IF($X14="",0,$X14*VLOOKUP($R14,怪物!$B:$I,5,FALSE))+IF($Y14="",0,$Y14*VLOOKUP($S14,怪物!$B:$I,5,FALSE)))*VLOOKUP(P14,怪物!$B:$I,5,FALSE),0))</f>
        <v/>
      </c>
      <c r="AO14" s="1" t="str">
        <f>IF(Q14="","",ROUND($M14/(IF($T14="",0,$T14*VLOOKUP($N14,怪物!$B:$I,5,FALSE))+IF($U14="",0,$U14*VLOOKUP($O14,怪物!$B:$I,5,FALSE))+IF($V14="",0,$V14*VLOOKUP($P14,怪物!$B:$I,5,FALSE))+IF($W14="",0,$W14*VLOOKUP($Q14,怪物!$B:$I,5,FALSE))+IF($X14="",0,$X14*VLOOKUP($R14,怪物!$B:$I,5,FALSE))+IF($Y14="",0,$Y14*VLOOKUP($S14,怪物!$B:$I,5,FALSE)))*VLOOKUP(Q14,怪物!$B:$I,5,FALSE),0))</f>
        <v/>
      </c>
      <c r="AP14" s="1" t="str">
        <f>IF(R14="","",ROUND($M14/(IF($T14="",0,$T14*VLOOKUP($N14,怪物!$B:$I,5,FALSE))+IF($U14="",0,$U14*VLOOKUP($O14,怪物!$B:$I,5,FALSE))+IF($V14="",0,$V14*VLOOKUP($P14,怪物!$B:$I,5,FALSE))+IF($W14="",0,$W14*VLOOKUP($Q14,怪物!$B:$I,5,FALSE))+IF($X14="",0,$X14*VLOOKUP($R14,怪物!$B:$I,5,FALSE))+IF($Y14="",0,$Y14*VLOOKUP($S14,怪物!$B:$I,5,FALSE)))*VLOOKUP(R14,怪物!$B:$I,5,FALSE),0))</f>
        <v/>
      </c>
      <c r="AQ14" s="1" t="str">
        <f>IF(S14="","",ROUND($M14/(IF($T14="",0,$T14*VLOOKUP($N14,怪物!$B:$I,5,FALSE))+IF($U14="",0,$U14*VLOOKUP($O14,怪物!$B:$I,5,FALSE))+IF($V14="",0,$V14*VLOOKUP($P14,怪物!$B:$I,5,FALSE))+IF($W14="",0,$W14*VLOOKUP($Q14,怪物!$B:$I,5,FALSE))+IF($X14="",0,$X14*VLOOKUP($R14,怪物!$B:$I,5,FALSE))+IF($Y14="",0,$Y14*VLOOKUP($S14,怪物!$B:$I,5,FALSE)))*VLOOKUP(S14,怪物!$B:$I,5,FALSE),0))</f>
        <v/>
      </c>
      <c r="AR14" s="1">
        <f t="shared" si="5"/>
        <v>6240</v>
      </c>
    </row>
    <row r="15" spans="1:44" x14ac:dyDescent="0.2">
      <c r="A15" s="1" t="str">
        <f t="shared" si="1"/>
        <v>1_14</v>
      </c>
      <c r="B15" s="1">
        <v>1</v>
      </c>
      <c r="C15" s="1">
        <v>14</v>
      </c>
      <c r="D15" s="1">
        <v>23</v>
      </c>
      <c r="E15" s="1">
        <f>ROUND(SUM($D$2:D15)/60,1)</f>
        <v>3.9</v>
      </c>
      <c r="F15" s="1">
        <v>14</v>
      </c>
      <c r="G15" s="1">
        <v>3</v>
      </c>
      <c r="H15" s="3">
        <f t="shared" si="2"/>
        <v>6511.02</v>
      </c>
      <c r="I15" s="1">
        <v>1.65</v>
      </c>
      <c r="J15" s="1">
        <f>J14+0.625</f>
        <v>1.125</v>
      </c>
      <c r="K15" s="1">
        <f>ROUND(H15/J15,0)</f>
        <v>5788</v>
      </c>
      <c r="L15" s="1">
        <v>300</v>
      </c>
      <c r="M15" s="1">
        <v>200</v>
      </c>
      <c r="N15" s="1" t="s">
        <v>26</v>
      </c>
      <c r="O15" s="1" t="s">
        <v>104</v>
      </c>
      <c r="T15" s="1">
        <f t="shared" si="4"/>
        <v>12</v>
      </c>
      <c r="U15" s="1">
        <v>14</v>
      </c>
      <c r="Z15" s="1">
        <f>IF(N15="","",ROUND($K15/($T15/$D15*IF($N15="",0,VLOOKUP($N15,怪物!$B:$I,4,FALSE))+$U15/$D15*IF($O15="",0,VLOOKUP($O15,怪物!$B:$I,4,FALSE))+$V15/$D15*IF($P15="",0,VLOOKUP($P15,怪物!$B:$I,4,FALSE))+$W15/$D15*IF($Q15="",0,VLOOKUP($Q15,怪物!$B:$I,4,FALSE))+$X15/$D15*IF($R15="",0,VLOOKUP($R15,怪物!$B:$I,4,FALSE))+$Y15/$D15*IF($S15="",0,VLOOKUP($S15,怪物!$B:$I,4,FALSE)))*VLOOKUP(N15,怪物!$B:$I,4,FALSE),0))</f>
        <v>1958</v>
      </c>
      <c r="AA15" s="1">
        <f>IF(O15="","",ROUND($K15/($T15/$D15*IF($N15="",0,VLOOKUP($N15,怪物!$B:$I,4,FALSE))+$U15/$D15*IF($O15="",0,VLOOKUP($O15,怪物!$B:$I,4,FALSE))+$V15/$D15*IF($P15="",0,VLOOKUP($P15,怪物!$B:$I,4,FALSE))+$W15/$D15*IF($Q15="",0,VLOOKUP($Q15,怪物!$B:$I,4,FALSE))+$X15/$D15*IF($R15="",0,VLOOKUP($R15,怪物!$B:$I,4,FALSE))+$Y15/$D15*IF($S15="",0,VLOOKUP($S15,怪物!$B:$I,4,FALSE)))*VLOOKUP(O15,怪物!$B:$I,4,FALSE),0))</f>
        <v>7831</v>
      </c>
      <c r="AB15" s="1" t="str">
        <f>IF(P15="","",ROUND($K15/($T15/$D15*IF($N15="",0,VLOOKUP($N15,怪物!$B:$I,4,FALSE))+$U15/$D15*IF($O15="",0,VLOOKUP($O15,怪物!$B:$I,4,FALSE))+$V15/$D15*IF($P15="",0,VLOOKUP($P15,怪物!$B:$I,4,FALSE))+$W15/$D15*IF($Q15="",0,VLOOKUP($Q15,怪物!$B:$I,4,FALSE))+$X15/$D15*IF($R15="",0,VLOOKUP($R15,怪物!$B:$I,4,FALSE))+$Y15/$D15*IF($S15="",0,VLOOKUP($S15,怪物!$B:$I,4,FALSE)))*VLOOKUP(P15,怪物!$B:$I,4,FALSE),0))</f>
        <v/>
      </c>
      <c r="AC15" s="1" t="str">
        <f>IF(Q15="","",ROUND($K15/($T15/$D15*IF($N15="",0,VLOOKUP($N15,怪物!$B:$I,4,FALSE))+$U15/$D15*IF($O15="",0,VLOOKUP($O15,怪物!$B:$I,4,FALSE))+$V15/$D15*IF($P15="",0,VLOOKUP($P15,怪物!$B:$I,4,FALSE))+$W15/$D15*IF($Q15="",0,VLOOKUP($Q15,怪物!$B:$I,4,FALSE))+$X15/$D15*IF($R15="",0,VLOOKUP($R15,怪物!$B:$I,4,FALSE))+$Y15/$D15*IF($S15="",0,VLOOKUP($S15,怪物!$B:$I,4,FALSE)))*VLOOKUP(Q15,怪物!$B:$I,4,FALSE),0))</f>
        <v/>
      </c>
      <c r="AD15" s="1" t="str">
        <f>IF(R15="","",ROUND($K15/($T15/$D15*IF($N15="",0,VLOOKUP($N15,怪物!$B:$I,4,FALSE))+$U15/$D15*IF($O15="",0,VLOOKUP($O15,怪物!$B:$I,4,FALSE))+$V15/$D15*IF($P15="",0,VLOOKUP($P15,怪物!$B:$I,4,FALSE))+$W15/$D15*IF($Q15="",0,VLOOKUP($Q15,怪物!$B:$I,4,FALSE))+$X15/$D15*IF($R15="",0,VLOOKUP($R15,怪物!$B:$I,4,FALSE))+$Y15/$D15*IF($S15="",0,VLOOKUP($S15,怪物!$B:$I,4,FALSE)))*VLOOKUP(R15,怪物!$B:$I,4,FALSE),0))</f>
        <v/>
      </c>
      <c r="AE15" s="1" t="str">
        <f>IF(S15="","",ROUND($K15/($T15/$D15*IF($N15="",0,VLOOKUP($N15,怪物!$B:$I,4,FALSE))+$U15/$D15*IF($O15="",0,VLOOKUP($O15,怪物!$B:$I,4,FALSE))+$V15/$D15*IF($P15="",0,VLOOKUP($P15,怪物!$B:$I,4,FALSE))+$W15/$D15*IF($Q15="",0,VLOOKUP($Q15,怪物!$B:$I,4,FALSE))+$X15/$D15*IF($R15="",0,VLOOKUP($R15,怪物!$B:$I,4,FALSE))+$Y15/$D15*IF($S15="",0,VLOOKUP($S15,怪物!$B:$I,4,FALSE)))*VLOOKUP(S15,怪物!$B:$I,4,FALSE),0))</f>
        <v/>
      </c>
      <c r="AF15" s="1">
        <f>IF(N15="","",VLOOKUP(N15,怪物!$B:$I,6,FALSE)*$I15)</f>
        <v>3.3</v>
      </c>
      <c r="AG15" s="1">
        <f>IF(O15="","",VLOOKUP(O15,怪物!$B:$I,6,FALSE)*$I15)</f>
        <v>3.3</v>
      </c>
      <c r="AH15" s="1" t="str">
        <f>IF(P15="","",VLOOKUP(P15,怪物!$B:$I,6,FALSE)*$I15)</f>
        <v/>
      </c>
      <c r="AI15" s="1" t="str">
        <f>IF(Q15="","",VLOOKUP(Q15,怪物!$B:$I,6,FALSE)*$I15)</f>
        <v/>
      </c>
      <c r="AJ15" s="1" t="str">
        <f>IF(R15="","",VLOOKUP(R15,怪物!$B:$I,6,FALSE)*$I15)</f>
        <v/>
      </c>
      <c r="AK15" s="1" t="str">
        <f>IF(S15="","",VLOOKUP(S15,怪物!$B:$I,6,FALSE)*$I15)</f>
        <v/>
      </c>
      <c r="AL15" s="1">
        <f>IF(N15="","",ROUND($M15/(IF($T15="",0,$T15*VLOOKUP($N15,怪物!$B:$I,5,FALSE))+IF($U15="",0,$U15*VLOOKUP($O15,怪物!$B:$I,5,FALSE))+IF($V15="",0,$V15*VLOOKUP($P15,怪物!$B:$I,5,FALSE))+IF($W15="",0,$W15*VLOOKUP($Q15,怪物!$B:$I,5,FALSE))+IF($X15="",0,$X15*VLOOKUP($R15,怪物!$B:$I,5,FALSE))+IF($Y15="",0,$Y15*VLOOKUP($S15,怪物!$B:$I,5,FALSE)))*VLOOKUP(N15,怪物!$B:$I,5,FALSE),0))</f>
        <v>5</v>
      </c>
      <c r="AM15" s="1">
        <f>IF(O15="","",ROUND($M15/(IF($T15="",0,$T15*VLOOKUP($N15,怪物!$B:$I,5,FALSE))+IF($U15="",0,$U15*VLOOKUP($O15,怪物!$B:$I,5,FALSE))+IF($V15="",0,$V15*VLOOKUP($P15,怪物!$B:$I,5,FALSE))+IF($W15="",0,$W15*VLOOKUP($Q15,怪物!$B:$I,5,FALSE))+IF($X15="",0,$X15*VLOOKUP($R15,怪物!$B:$I,5,FALSE))+IF($Y15="",0,$Y15*VLOOKUP($S15,怪物!$B:$I,5,FALSE)))*VLOOKUP(O15,怪物!$B:$I,5,FALSE),0))</f>
        <v>10</v>
      </c>
      <c r="AN15" s="1" t="str">
        <f>IF(P15="","",ROUND($M15/(IF($T15="",0,$T15*VLOOKUP($N15,怪物!$B:$I,5,FALSE))+IF($U15="",0,$U15*VLOOKUP($O15,怪物!$B:$I,5,FALSE))+IF($V15="",0,$V15*VLOOKUP($P15,怪物!$B:$I,5,FALSE))+IF($W15="",0,$W15*VLOOKUP($Q15,怪物!$B:$I,5,FALSE))+IF($X15="",0,$X15*VLOOKUP($R15,怪物!$B:$I,5,FALSE))+IF($Y15="",0,$Y15*VLOOKUP($S15,怪物!$B:$I,5,FALSE)))*VLOOKUP(P15,怪物!$B:$I,5,FALSE),0))</f>
        <v/>
      </c>
      <c r="AO15" s="1" t="str">
        <f>IF(Q15="","",ROUND($M15/(IF($T15="",0,$T15*VLOOKUP($N15,怪物!$B:$I,5,FALSE))+IF($U15="",0,$U15*VLOOKUP($O15,怪物!$B:$I,5,FALSE))+IF($V15="",0,$V15*VLOOKUP($P15,怪物!$B:$I,5,FALSE))+IF($W15="",0,$W15*VLOOKUP($Q15,怪物!$B:$I,5,FALSE))+IF($X15="",0,$X15*VLOOKUP($R15,怪物!$B:$I,5,FALSE))+IF($Y15="",0,$Y15*VLOOKUP($S15,怪物!$B:$I,5,FALSE)))*VLOOKUP(Q15,怪物!$B:$I,5,FALSE),0))</f>
        <v/>
      </c>
      <c r="AP15" s="1" t="str">
        <f>IF(R15="","",ROUND($M15/(IF($T15="",0,$T15*VLOOKUP($N15,怪物!$B:$I,5,FALSE))+IF($U15="",0,$U15*VLOOKUP($O15,怪物!$B:$I,5,FALSE))+IF($V15="",0,$V15*VLOOKUP($P15,怪物!$B:$I,5,FALSE))+IF($W15="",0,$W15*VLOOKUP($Q15,怪物!$B:$I,5,FALSE))+IF($X15="",0,$X15*VLOOKUP($R15,怪物!$B:$I,5,FALSE))+IF($Y15="",0,$Y15*VLOOKUP($S15,怪物!$B:$I,5,FALSE)))*VLOOKUP(R15,怪物!$B:$I,5,FALSE),0))</f>
        <v/>
      </c>
      <c r="AQ15" s="1" t="str">
        <f>IF(S15="","",ROUND($M15/(IF($T15="",0,$T15*VLOOKUP($N15,怪物!$B:$I,5,FALSE))+IF($U15="",0,$U15*VLOOKUP($O15,怪物!$B:$I,5,FALSE))+IF($V15="",0,$V15*VLOOKUP($P15,怪物!$B:$I,5,FALSE))+IF($W15="",0,$W15*VLOOKUP($Q15,怪物!$B:$I,5,FALSE))+IF($X15="",0,$X15*VLOOKUP($R15,怪物!$B:$I,5,FALSE))+IF($Y15="",0,$Y15*VLOOKUP($S15,怪物!$B:$I,5,FALSE)))*VLOOKUP(S15,怪物!$B:$I,5,FALSE),0))</f>
        <v/>
      </c>
      <c r="AR15" s="1">
        <f t="shared" si="5"/>
        <v>6930</v>
      </c>
    </row>
    <row r="16" spans="1:44" x14ac:dyDescent="0.2">
      <c r="A16" s="1" t="str">
        <f t="shared" si="1"/>
        <v>1_15</v>
      </c>
      <c r="B16" s="1">
        <v>1</v>
      </c>
      <c r="C16" s="1">
        <v>15</v>
      </c>
      <c r="D16" s="1">
        <v>24</v>
      </c>
      <c r="E16" s="1">
        <f>ROUND(SUM($D$2:D16)/60,1)</f>
        <v>4.3</v>
      </c>
      <c r="F16" s="1">
        <v>15</v>
      </c>
      <c r="G16" s="1">
        <v>3</v>
      </c>
      <c r="H16" s="3">
        <f t="shared" si="2"/>
        <v>15260</v>
      </c>
      <c r="I16" s="1">
        <v>1.7</v>
      </c>
      <c r="J16" s="1">
        <f t="shared" ref="J16:J17" si="8">J15+0.625</f>
        <v>1.75</v>
      </c>
      <c r="K16" s="1">
        <f t="shared" si="0"/>
        <v>8720</v>
      </c>
      <c r="L16" s="1">
        <v>300</v>
      </c>
      <c r="M16" s="1">
        <v>200</v>
      </c>
      <c r="N16" s="1" t="s">
        <v>104</v>
      </c>
      <c r="O16" s="1" t="s">
        <v>28</v>
      </c>
      <c r="P16" s="1" t="s">
        <v>110</v>
      </c>
      <c r="T16" s="1">
        <f t="shared" si="4"/>
        <v>18</v>
      </c>
      <c r="U16" s="1">
        <v>12</v>
      </c>
      <c r="V16" s="1">
        <v>12</v>
      </c>
      <c r="Z16" s="1">
        <f>IF(N16="","",ROUND($K16/($T16/$D16*IF($N16="",0,VLOOKUP($N16,怪物!$B:$I,4,FALSE))+$U16/$D16*IF($O16="",0,VLOOKUP($O16,怪物!$B:$I,4,FALSE))+$V16/$D16*IF($P16="",0,VLOOKUP($P16,怪物!$B:$I,4,FALSE))+$W16/$D16*IF($Q16="",0,VLOOKUP($Q16,怪物!$B:$I,4,FALSE))+$X16/$D16*IF($R16="",0,VLOOKUP($R16,怪物!$B:$I,4,FALSE))+$Y16/$D16*IF($S16="",0,VLOOKUP($S16,怪物!$B:$I,4,FALSE)))*VLOOKUP(N16,怪物!$B:$I,4,FALSE),0))</f>
        <v>3876</v>
      </c>
      <c r="AA16" s="1">
        <f>IF(O16="","",ROUND($K16/($T16/$D16*IF($N16="",0,VLOOKUP($N16,怪物!$B:$I,4,FALSE))+$U16/$D16*IF($O16="",0,VLOOKUP($O16,怪物!$B:$I,4,FALSE))+$V16/$D16*IF($P16="",0,VLOOKUP($P16,怪物!$B:$I,4,FALSE))+$W16/$D16*IF($Q16="",0,VLOOKUP($Q16,怪物!$B:$I,4,FALSE))+$X16/$D16*IF($R16="",0,VLOOKUP($R16,怪物!$B:$I,4,FALSE))+$Y16/$D16*IF($S16="",0,VLOOKUP($S16,怪物!$B:$I,4,FALSE)))*VLOOKUP(O16,怪物!$B:$I,4,FALSE),0))</f>
        <v>3876</v>
      </c>
      <c r="AB16" s="1">
        <f>IF(P16="","",ROUND($K16/($T16/$D16*IF($N16="",0,VLOOKUP($N16,怪物!$B:$I,4,FALSE))+$U16/$D16*IF($O16="",0,VLOOKUP($O16,怪物!$B:$I,4,FALSE))+$V16/$D16*IF($P16="",0,VLOOKUP($P16,怪物!$B:$I,4,FALSE))+$W16/$D16*IF($Q16="",0,VLOOKUP($Q16,怪物!$B:$I,4,FALSE))+$X16/$D16*IF($R16="",0,VLOOKUP($R16,怪物!$B:$I,4,FALSE))+$Y16/$D16*IF($S16="",0,VLOOKUP($S16,怪物!$B:$I,4,FALSE)))*VLOOKUP(P16,怪物!$B:$I,4,FALSE),0))</f>
        <v>7751</v>
      </c>
      <c r="AC16" s="1" t="str">
        <f>IF(Q16="","",ROUND($K16/($T16/$D16*IF($N16="",0,VLOOKUP($N16,怪物!$B:$I,4,FALSE))+$U16/$D16*IF($O16="",0,VLOOKUP($O16,怪物!$B:$I,4,FALSE))+$V16/$D16*IF($P16="",0,VLOOKUP($P16,怪物!$B:$I,4,FALSE))+$W16/$D16*IF($Q16="",0,VLOOKUP($Q16,怪物!$B:$I,4,FALSE))+$X16/$D16*IF($R16="",0,VLOOKUP($R16,怪物!$B:$I,4,FALSE))+$Y16/$D16*IF($S16="",0,VLOOKUP($S16,怪物!$B:$I,4,FALSE)))*VLOOKUP(Q16,怪物!$B:$I,4,FALSE),0))</f>
        <v/>
      </c>
      <c r="AD16" s="1" t="str">
        <f>IF(R16="","",ROUND($K16/($T16/$D16*IF($N16="",0,VLOOKUP($N16,怪物!$B:$I,4,FALSE))+$U16/$D16*IF($O16="",0,VLOOKUP($O16,怪物!$B:$I,4,FALSE))+$V16/$D16*IF($P16="",0,VLOOKUP($P16,怪物!$B:$I,4,FALSE))+$W16/$D16*IF($Q16="",0,VLOOKUP($Q16,怪物!$B:$I,4,FALSE))+$X16/$D16*IF($R16="",0,VLOOKUP($R16,怪物!$B:$I,4,FALSE))+$Y16/$D16*IF($S16="",0,VLOOKUP($S16,怪物!$B:$I,4,FALSE)))*VLOOKUP(R16,怪物!$B:$I,4,FALSE),0))</f>
        <v/>
      </c>
      <c r="AE16" s="1" t="str">
        <f>IF(S16="","",ROUND($K16/($T16/$D16*IF($N16="",0,VLOOKUP($N16,怪物!$B:$I,4,FALSE))+$U16/$D16*IF($O16="",0,VLOOKUP($O16,怪物!$B:$I,4,FALSE))+$V16/$D16*IF($P16="",0,VLOOKUP($P16,怪物!$B:$I,4,FALSE))+$W16/$D16*IF($Q16="",0,VLOOKUP($Q16,怪物!$B:$I,4,FALSE))+$X16/$D16*IF($R16="",0,VLOOKUP($R16,怪物!$B:$I,4,FALSE))+$Y16/$D16*IF($S16="",0,VLOOKUP($S16,怪物!$B:$I,4,FALSE)))*VLOOKUP(S16,怪物!$B:$I,4,FALSE),0))</f>
        <v/>
      </c>
      <c r="AF16" s="1">
        <f>IF(N16="","",VLOOKUP(N16,怪物!$B:$I,6,FALSE)*$I16)</f>
        <v>3.4</v>
      </c>
      <c r="AG16" s="1">
        <f>IF(O16="","",VLOOKUP(O16,怪物!$B:$I,6,FALSE)*$I16)</f>
        <v>3.4</v>
      </c>
      <c r="AH16" s="1">
        <f>IF(P16="","",VLOOKUP(P16,怪物!$B:$I,6,FALSE)*$I16)</f>
        <v>3.4</v>
      </c>
      <c r="AI16" s="1" t="str">
        <f>IF(Q16="","",VLOOKUP(Q16,怪物!$B:$I,6,FALSE)*$I16)</f>
        <v/>
      </c>
      <c r="AJ16" s="1" t="str">
        <f>IF(R16="","",VLOOKUP(R16,怪物!$B:$I,6,FALSE)*$I16)</f>
        <v/>
      </c>
      <c r="AK16" s="1" t="str">
        <f>IF(S16="","",VLOOKUP(S16,怪物!$B:$I,6,FALSE)*$I16)</f>
        <v/>
      </c>
      <c r="AL16" s="1">
        <f>IF(N16="","",ROUND($M16/(IF($T16="",0,$T16*VLOOKUP($N16,怪物!$B:$I,5,FALSE))+IF($U16="",0,$U16*VLOOKUP($O16,怪物!$B:$I,5,FALSE))+IF($V16="",0,$V16*VLOOKUP($P16,怪物!$B:$I,5,FALSE))+IF($W16="",0,$W16*VLOOKUP($Q16,怪物!$B:$I,5,FALSE))+IF($X16="",0,$X16*VLOOKUP($R16,怪物!$B:$I,5,FALSE))+IF($Y16="",0,$Y16*VLOOKUP($S16,怪物!$B:$I,5,FALSE)))*VLOOKUP(N16,怪物!$B:$I,5,FALSE),0))</f>
        <v>4</v>
      </c>
      <c r="AM16" s="1">
        <f>IF(O16="","",ROUND($M16/(IF($T16="",0,$T16*VLOOKUP($N16,怪物!$B:$I,5,FALSE))+IF($U16="",0,$U16*VLOOKUP($O16,怪物!$B:$I,5,FALSE))+IF($V16="",0,$V16*VLOOKUP($P16,怪物!$B:$I,5,FALSE))+IF($W16="",0,$W16*VLOOKUP($Q16,怪物!$B:$I,5,FALSE))+IF($X16="",0,$X16*VLOOKUP($R16,怪物!$B:$I,5,FALSE))+IF($Y16="",0,$Y16*VLOOKUP($S16,怪物!$B:$I,5,FALSE)))*VLOOKUP(O16,怪物!$B:$I,5,FALSE),0))</f>
        <v>4</v>
      </c>
      <c r="AN16" s="1">
        <f>IF(P16="","",ROUND($M16/(IF($T16="",0,$T16*VLOOKUP($N16,怪物!$B:$I,5,FALSE))+IF($U16="",0,$U16*VLOOKUP($O16,怪物!$B:$I,5,FALSE))+IF($V16="",0,$V16*VLOOKUP($P16,怪物!$B:$I,5,FALSE))+IF($W16="",0,$W16*VLOOKUP($Q16,怪物!$B:$I,5,FALSE))+IF($X16="",0,$X16*VLOOKUP($R16,怪物!$B:$I,5,FALSE))+IF($Y16="",0,$Y16*VLOOKUP($S16,怪物!$B:$I,5,FALSE)))*VLOOKUP(P16,怪物!$B:$I,5,FALSE),0))</f>
        <v>6</v>
      </c>
      <c r="AO16" s="1" t="str">
        <f>IF(Q16="","",ROUND($M16/(IF($T16="",0,$T16*VLOOKUP($N16,怪物!$B:$I,5,FALSE))+IF($U16="",0,$U16*VLOOKUP($O16,怪物!$B:$I,5,FALSE))+IF($V16="",0,$V16*VLOOKUP($P16,怪物!$B:$I,5,FALSE))+IF($W16="",0,$W16*VLOOKUP($Q16,怪物!$B:$I,5,FALSE))+IF($X16="",0,$X16*VLOOKUP($R16,怪物!$B:$I,5,FALSE))+IF($Y16="",0,$Y16*VLOOKUP($S16,怪物!$B:$I,5,FALSE)))*VLOOKUP(Q16,怪物!$B:$I,5,FALSE),0))</f>
        <v/>
      </c>
      <c r="AP16" s="1" t="str">
        <f>IF(R16="","",ROUND($M16/(IF($T16="",0,$T16*VLOOKUP($N16,怪物!$B:$I,5,FALSE))+IF($U16="",0,$U16*VLOOKUP($O16,怪物!$B:$I,5,FALSE))+IF($V16="",0,$V16*VLOOKUP($P16,怪物!$B:$I,5,FALSE))+IF($W16="",0,$W16*VLOOKUP($Q16,怪物!$B:$I,5,FALSE))+IF($X16="",0,$X16*VLOOKUP($R16,怪物!$B:$I,5,FALSE))+IF($Y16="",0,$Y16*VLOOKUP($S16,怪物!$B:$I,5,FALSE)))*VLOOKUP(R16,怪物!$B:$I,5,FALSE),0))</f>
        <v/>
      </c>
      <c r="AQ16" s="1" t="str">
        <f>IF(S16="","",ROUND($M16/(IF($T16="",0,$T16*VLOOKUP($N16,怪物!$B:$I,5,FALSE))+IF($U16="",0,$U16*VLOOKUP($O16,怪物!$B:$I,5,FALSE))+IF($V16="",0,$V16*VLOOKUP($P16,怪物!$B:$I,5,FALSE))+IF($W16="",0,$W16*VLOOKUP($Q16,怪物!$B:$I,5,FALSE))+IF($X16="",0,$X16*VLOOKUP($R16,怪物!$B:$I,5,FALSE))+IF($Y16="",0,$Y16*VLOOKUP($S16,怪物!$B:$I,5,FALSE)))*VLOOKUP(S16,怪物!$B:$I,5,FALSE),0))</f>
        <v/>
      </c>
      <c r="AR16" s="1">
        <f t="shared" si="5"/>
        <v>7650</v>
      </c>
    </row>
    <row r="17" spans="1:44" x14ac:dyDescent="0.2">
      <c r="A17" s="1" t="str">
        <f t="shared" si="1"/>
        <v>1_16</v>
      </c>
      <c r="B17" s="1">
        <v>1</v>
      </c>
      <c r="C17" s="1">
        <v>16</v>
      </c>
      <c r="D17" s="1">
        <v>25</v>
      </c>
      <c r="E17" s="1">
        <f>ROUND(SUM($D$2:D17)/60,1)</f>
        <v>4.7</v>
      </c>
      <c r="F17" s="1">
        <v>16</v>
      </c>
      <c r="G17" s="1">
        <v>3</v>
      </c>
      <c r="H17" s="3">
        <f t="shared" si="2"/>
        <v>28900.63</v>
      </c>
      <c r="I17" s="1">
        <v>1.75</v>
      </c>
      <c r="J17" s="1">
        <f t="shared" si="8"/>
        <v>2.375</v>
      </c>
      <c r="K17" s="1">
        <f t="shared" si="0"/>
        <v>12169</v>
      </c>
      <c r="L17" s="1">
        <v>300</v>
      </c>
      <c r="M17" s="1">
        <v>200</v>
      </c>
      <c r="N17" s="1" t="s">
        <v>104</v>
      </c>
      <c r="O17" s="1" t="s">
        <v>28</v>
      </c>
      <c r="P17" s="1" t="s">
        <v>110</v>
      </c>
      <c r="Q17" s="1" t="s">
        <v>30</v>
      </c>
      <c r="T17" s="1">
        <f t="shared" si="4"/>
        <v>34</v>
      </c>
      <c r="U17" s="1">
        <v>12</v>
      </c>
      <c r="V17" s="1">
        <v>12</v>
      </c>
      <c r="W17" s="1">
        <v>1</v>
      </c>
      <c r="Z17" s="1">
        <f>IF(N17="","",ROUND($K17/($T17/$D17*IF($N17="",0,VLOOKUP($N17,怪物!$B:$I,4,FALSE))+$U17/$D17*IF($O17="",0,VLOOKUP($O17,怪物!$B:$I,4,FALSE))+$V17/$D17*IF($P17="",0,VLOOKUP($P17,怪物!$B:$I,4,FALSE))+$W17/$D17*IF($Q17="",0,VLOOKUP($Q17,怪物!$B:$I,4,FALSE))+$X17/$D17*IF($R17="",0,VLOOKUP($R17,怪物!$B:$I,4,FALSE))+$Y17/$D17*IF($S17="",0,VLOOKUP($S17,怪物!$B:$I,4,FALSE)))*VLOOKUP(N17,怪物!$B:$I,4,FALSE),0))</f>
        <v>4111</v>
      </c>
      <c r="AA17" s="1">
        <f>IF(O17="","",ROUND($K17/($T17/$D17*IF($N17="",0,VLOOKUP($N17,怪物!$B:$I,4,FALSE))+$U17/$D17*IF($O17="",0,VLOOKUP($O17,怪物!$B:$I,4,FALSE))+$V17/$D17*IF($P17="",0,VLOOKUP($P17,怪物!$B:$I,4,FALSE))+$W17/$D17*IF($Q17="",0,VLOOKUP($Q17,怪物!$B:$I,4,FALSE))+$X17/$D17*IF($R17="",0,VLOOKUP($R17,怪物!$B:$I,4,FALSE))+$Y17/$D17*IF($S17="",0,VLOOKUP($S17,怪物!$B:$I,4,FALSE)))*VLOOKUP(O17,怪物!$B:$I,4,FALSE),0))</f>
        <v>4111</v>
      </c>
      <c r="AB17" s="1">
        <f>IF(P17="","",ROUND($K17/($T17/$D17*IF($N17="",0,VLOOKUP($N17,怪物!$B:$I,4,FALSE))+$U17/$D17*IF($O17="",0,VLOOKUP($O17,怪物!$B:$I,4,FALSE))+$V17/$D17*IF($P17="",0,VLOOKUP($P17,怪物!$B:$I,4,FALSE))+$W17/$D17*IF($Q17="",0,VLOOKUP($Q17,怪物!$B:$I,4,FALSE))+$X17/$D17*IF($R17="",0,VLOOKUP($R17,怪物!$B:$I,4,FALSE))+$Y17/$D17*IF($S17="",0,VLOOKUP($S17,怪物!$B:$I,4,FALSE)))*VLOOKUP(P17,怪物!$B:$I,4,FALSE),0))</f>
        <v>8222</v>
      </c>
      <c r="AC17" s="1">
        <f>IF(Q17="","",ROUND($K17/($T17/$D17*IF($N17="",0,VLOOKUP($N17,怪物!$B:$I,4,FALSE))+$U17/$D17*IF($O17="",0,VLOOKUP($O17,怪物!$B:$I,4,FALSE))+$V17/$D17*IF($P17="",0,VLOOKUP($P17,怪物!$B:$I,4,FALSE))+$W17/$D17*IF($Q17="",0,VLOOKUP($Q17,怪物!$B:$I,4,FALSE))+$X17/$D17*IF($R17="",0,VLOOKUP($R17,怪物!$B:$I,4,FALSE))+$Y17/$D17*IF($S17="",0,VLOOKUP($S17,怪物!$B:$I,4,FALSE)))*VLOOKUP(Q17,怪物!$B:$I,4,FALSE),0))</f>
        <v>16445</v>
      </c>
      <c r="AD17" s="1" t="str">
        <f>IF(R17="","",ROUND($K17/($T17/$D17*IF($N17="",0,VLOOKUP($N17,怪物!$B:$I,4,FALSE))+$U17/$D17*IF($O17="",0,VLOOKUP($O17,怪物!$B:$I,4,FALSE))+$V17/$D17*IF($P17="",0,VLOOKUP($P17,怪物!$B:$I,4,FALSE))+$W17/$D17*IF($Q17="",0,VLOOKUP($Q17,怪物!$B:$I,4,FALSE))+$X17/$D17*IF($R17="",0,VLOOKUP($R17,怪物!$B:$I,4,FALSE))+$Y17/$D17*IF($S17="",0,VLOOKUP($S17,怪物!$B:$I,4,FALSE)))*VLOOKUP(R17,怪物!$B:$I,4,FALSE),0))</f>
        <v/>
      </c>
      <c r="AE17" s="1" t="str">
        <f>IF(S17="","",ROUND($K17/($T17/$D17*IF($N17="",0,VLOOKUP($N17,怪物!$B:$I,4,FALSE))+$U17/$D17*IF($O17="",0,VLOOKUP($O17,怪物!$B:$I,4,FALSE))+$V17/$D17*IF($P17="",0,VLOOKUP($P17,怪物!$B:$I,4,FALSE))+$W17/$D17*IF($Q17="",0,VLOOKUP($Q17,怪物!$B:$I,4,FALSE))+$X17/$D17*IF($R17="",0,VLOOKUP($R17,怪物!$B:$I,4,FALSE))+$Y17/$D17*IF($S17="",0,VLOOKUP($S17,怪物!$B:$I,4,FALSE)))*VLOOKUP(S17,怪物!$B:$I,4,FALSE),0))</f>
        <v/>
      </c>
      <c r="AF17" s="1">
        <f>IF(N17="","",VLOOKUP(N17,怪物!$B:$I,6,FALSE)*$I17)</f>
        <v>3.5</v>
      </c>
      <c r="AG17" s="1">
        <f>IF(O17="","",VLOOKUP(O17,怪物!$B:$I,6,FALSE)*$I17)</f>
        <v>3.5</v>
      </c>
      <c r="AH17" s="1">
        <f>IF(P17="","",VLOOKUP(P17,怪物!$B:$I,6,FALSE)*$I17)</f>
        <v>3.5</v>
      </c>
      <c r="AI17" s="1">
        <f>IF(Q17="","",VLOOKUP(Q17,怪物!$B:$I,6,FALSE)*$I17)</f>
        <v>2.1875</v>
      </c>
      <c r="AJ17" s="1" t="str">
        <f>IF(R17="","",VLOOKUP(R17,怪物!$B:$I,6,FALSE)*$I17)</f>
        <v/>
      </c>
      <c r="AK17" s="1" t="str">
        <f>IF(S17="","",VLOOKUP(S17,怪物!$B:$I,6,FALSE)*$I17)</f>
        <v/>
      </c>
      <c r="AL17" s="1">
        <f>IF(N17="","",ROUND($M17/(IF($T17="",0,$T17*VLOOKUP($N17,怪物!$B:$I,5,FALSE))+IF($U17="",0,$U17*VLOOKUP($O17,怪物!$B:$I,5,FALSE))+IF($V17="",0,$V17*VLOOKUP($P17,怪物!$B:$I,5,FALSE))+IF($W17="",0,$W17*VLOOKUP($Q17,怪物!$B:$I,5,FALSE))+IF($X17="",0,$X17*VLOOKUP($R17,怪物!$B:$I,5,FALSE))+IF($Y17="",0,$Y17*VLOOKUP($S17,怪物!$B:$I,5,FALSE)))*VLOOKUP(N17,怪物!$B:$I,5,FALSE),0))</f>
        <v>3</v>
      </c>
      <c r="AM17" s="1">
        <f>IF(O17="","",ROUND($M17/(IF($T17="",0,$T17*VLOOKUP($N17,怪物!$B:$I,5,FALSE))+IF($U17="",0,$U17*VLOOKUP($O17,怪物!$B:$I,5,FALSE))+IF($V17="",0,$V17*VLOOKUP($P17,怪物!$B:$I,5,FALSE))+IF($W17="",0,$W17*VLOOKUP($Q17,怪物!$B:$I,5,FALSE))+IF($X17="",0,$X17*VLOOKUP($R17,怪物!$B:$I,5,FALSE))+IF($Y17="",0,$Y17*VLOOKUP($S17,怪物!$B:$I,5,FALSE)))*VLOOKUP(O17,怪物!$B:$I,5,FALSE),0))</f>
        <v>3</v>
      </c>
      <c r="AN17" s="1">
        <f>IF(P17="","",ROUND($M17/(IF($T17="",0,$T17*VLOOKUP($N17,怪物!$B:$I,5,FALSE))+IF($U17="",0,$U17*VLOOKUP($O17,怪物!$B:$I,5,FALSE))+IF($V17="",0,$V17*VLOOKUP($P17,怪物!$B:$I,5,FALSE))+IF($W17="",0,$W17*VLOOKUP($Q17,怪物!$B:$I,5,FALSE))+IF($X17="",0,$X17*VLOOKUP($R17,怪物!$B:$I,5,FALSE))+IF($Y17="",0,$Y17*VLOOKUP($S17,怪物!$B:$I,5,FALSE)))*VLOOKUP(P17,怪物!$B:$I,5,FALSE),0))</f>
        <v>5</v>
      </c>
      <c r="AO17" s="1">
        <f>IF(Q17="","",ROUND($M17/(IF($T17="",0,$T17*VLOOKUP($N17,怪物!$B:$I,5,FALSE))+IF($U17="",0,$U17*VLOOKUP($O17,怪物!$B:$I,5,FALSE))+IF($V17="",0,$V17*VLOOKUP($P17,怪物!$B:$I,5,FALSE))+IF($W17="",0,$W17*VLOOKUP($Q17,怪物!$B:$I,5,FALSE))+IF($X17="",0,$X17*VLOOKUP($R17,怪物!$B:$I,5,FALSE))+IF($Y17="",0,$Y17*VLOOKUP($S17,怪物!$B:$I,5,FALSE)))*VLOOKUP(Q17,怪物!$B:$I,5,FALSE),0))</f>
        <v>8</v>
      </c>
      <c r="AP17" s="1" t="str">
        <f>IF(R17="","",ROUND($M17/(IF($T17="",0,$T17*VLOOKUP($N17,怪物!$B:$I,5,FALSE))+IF($U17="",0,$U17*VLOOKUP($O17,怪物!$B:$I,5,FALSE))+IF($V17="",0,$V17*VLOOKUP($P17,怪物!$B:$I,5,FALSE))+IF($W17="",0,$W17*VLOOKUP($Q17,怪物!$B:$I,5,FALSE))+IF($X17="",0,$X17*VLOOKUP($R17,怪物!$B:$I,5,FALSE))+IF($Y17="",0,$Y17*VLOOKUP($S17,怪物!$B:$I,5,FALSE)))*VLOOKUP(R17,怪物!$B:$I,5,FALSE),0))</f>
        <v/>
      </c>
      <c r="AQ17" s="1" t="str">
        <f>IF(S17="","",ROUND($M17/(IF($T17="",0,$T17*VLOOKUP($N17,怪物!$B:$I,5,FALSE))+IF($U17="",0,$U17*VLOOKUP($O17,怪物!$B:$I,5,FALSE))+IF($V17="",0,$V17*VLOOKUP($P17,怪物!$B:$I,5,FALSE))+IF($W17="",0,$W17*VLOOKUP($Q17,怪物!$B:$I,5,FALSE))+IF($X17="",0,$X17*VLOOKUP($R17,怪物!$B:$I,5,FALSE))+IF($Y17="",0,$Y17*VLOOKUP($S17,怪物!$B:$I,5,FALSE)))*VLOOKUP(S17,怪物!$B:$I,5,FALSE),0))</f>
        <v/>
      </c>
      <c r="AR17" s="1">
        <f t="shared" si="5"/>
        <v>8400</v>
      </c>
    </row>
    <row r="18" spans="1:44" x14ac:dyDescent="0.2">
      <c r="A18" s="1" t="str">
        <f t="shared" si="1"/>
        <v>1_17</v>
      </c>
      <c r="B18" s="1">
        <v>1</v>
      </c>
      <c r="C18" s="1">
        <v>17</v>
      </c>
      <c r="D18" s="1">
        <v>26</v>
      </c>
      <c r="E18" s="1">
        <f>ROUND(SUM($D$2:D18)/60,1)</f>
        <v>5.0999999999999996</v>
      </c>
      <c r="F18" s="1">
        <v>17</v>
      </c>
      <c r="G18" s="1">
        <v>4</v>
      </c>
      <c r="H18" s="3">
        <f t="shared" si="2"/>
        <v>2541.88</v>
      </c>
      <c r="I18" s="1">
        <v>1.8</v>
      </c>
      <c r="J18" s="1">
        <v>0.5</v>
      </c>
      <c r="K18" s="1">
        <f t="shared" si="0"/>
        <v>5084</v>
      </c>
      <c r="L18" s="1">
        <v>300</v>
      </c>
      <c r="M18" s="1">
        <v>200</v>
      </c>
      <c r="N18" s="1" t="s">
        <v>136</v>
      </c>
      <c r="T18" s="1">
        <f t="shared" si="4"/>
        <v>13</v>
      </c>
      <c r="Z18" s="1">
        <f>IF(N18="","",ROUND($K18/($T18/$D18*IF($N18="",0,VLOOKUP($N18,怪物!$B:$I,4,FALSE))+$U18/$D18*IF($O18="",0,VLOOKUP($O18,怪物!$B:$I,4,FALSE))+$V18/$D18*IF($P18="",0,VLOOKUP($P18,怪物!$B:$I,4,FALSE))+$W18/$D18*IF($Q18="",0,VLOOKUP($Q18,怪物!$B:$I,4,FALSE))+$X18/$D18*IF($R18="",0,VLOOKUP($R18,怪物!$B:$I,4,FALSE))+$Y18/$D18*IF($S18="",0,VLOOKUP($S18,怪物!$B:$I,4,FALSE)))*VLOOKUP(N18,怪物!$B:$I,4,FALSE),0))</f>
        <v>10168</v>
      </c>
      <c r="AA18" s="1" t="str">
        <f>IF(O18="","",ROUND($K18/($T18/$D18*IF($N18="",0,VLOOKUP($N18,怪物!$B:$I,4,FALSE))+$U18/$D18*IF($O18="",0,VLOOKUP($O18,怪物!$B:$I,4,FALSE))+$V18/$D18*IF($P18="",0,VLOOKUP($P18,怪物!$B:$I,4,FALSE))+$W18/$D18*IF($Q18="",0,VLOOKUP($Q18,怪物!$B:$I,4,FALSE))+$X18/$D18*IF($R18="",0,VLOOKUP($R18,怪物!$B:$I,4,FALSE))+$Y18/$D18*IF($S18="",0,VLOOKUP($S18,怪物!$B:$I,4,FALSE)))*VLOOKUP(O18,怪物!$B:$I,4,FALSE),0))</f>
        <v/>
      </c>
      <c r="AB18" s="1" t="str">
        <f>IF(P18="","",ROUND($K18/($T18/$D18*IF($N18="",0,VLOOKUP($N18,怪物!$B:$I,4,FALSE))+$U18/$D18*IF($O18="",0,VLOOKUP($O18,怪物!$B:$I,4,FALSE))+$V18/$D18*IF($P18="",0,VLOOKUP($P18,怪物!$B:$I,4,FALSE))+$W18/$D18*IF($Q18="",0,VLOOKUP($Q18,怪物!$B:$I,4,FALSE))+$X18/$D18*IF($R18="",0,VLOOKUP($R18,怪物!$B:$I,4,FALSE))+$Y18/$D18*IF($S18="",0,VLOOKUP($S18,怪物!$B:$I,4,FALSE)))*VLOOKUP(P18,怪物!$B:$I,4,FALSE),0))</f>
        <v/>
      </c>
      <c r="AC18" s="1" t="str">
        <f>IF(Q18="","",ROUND($K18/($T18/$D18*IF($N18="",0,VLOOKUP($N18,怪物!$B:$I,4,FALSE))+$U18/$D18*IF($O18="",0,VLOOKUP($O18,怪物!$B:$I,4,FALSE))+$V18/$D18*IF($P18="",0,VLOOKUP($P18,怪物!$B:$I,4,FALSE))+$W18/$D18*IF($Q18="",0,VLOOKUP($Q18,怪物!$B:$I,4,FALSE))+$X18/$D18*IF($R18="",0,VLOOKUP($R18,怪物!$B:$I,4,FALSE))+$Y18/$D18*IF($S18="",0,VLOOKUP($S18,怪物!$B:$I,4,FALSE)))*VLOOKUP(Q18,怪物!$B:$I,4,FALSE),0))</f>
        <v/>
      </c>
      <c r="AD18" s="1" t="str">
        <f>IF(R18="","",ROUND($K18/($T18/$D18*IF($N18="",0,VLOOKUP($N18,怪物!$B:$I,4,FALSE))+$U18/$D18*IF($O18="",0,VLOOKUP($O18,怪物!$B:$I,4,FALSE))+$V18/$D18*IF($P18="",0,VLOOKUP($P18,怪物!$B:$I,4,FALSE))+$W18/$D18*IF($Q18="",0,VLOOKUP($Q18,怪物!$B:$I,4,FALSE))+$X18/$D18*IF($R18="",0,VLOOKUP($R18,怪物!$B:$I,4,FALSE))+$Y18/$D18*IF($S18="",0,VLOOKUP($S18,怪物!$B:$I,4,FALSE)))*VLOOKUP(R18,怪物!$B:$I,4,FALSE),0))</f>
        <v/>
      </c>
      <c r="AE18" s="1" t="str">
        <f>IF(S18="","",ROUND($K18/($T18/$D18*IF($N18="",0,VLOOKUP($N18,怪物!$B:$I,4,FALSE))+$U18/$D18*IF($O18="",0,VLOOKUP($O18,怪物!$B:$I,4,FALSE))+$V18/$D18*IF($P18="",0,VLOOKUP($P18,怪物!$B:$I,4,FALSE))+$W18/$D18*IF($Q18="",0,VLOOKUP($Q18,怪物!$B:$I,4,FALSE))+$X18/$D18*IF($R18="",0,VLOOKUP($R18,怪物!$B:$I,4,FALSE))+$Y18/$D18*IF($S18="",0,VLOOKUP($S18,怪物!$B:$I,4,FALSE)))*VLOOKUP(S18,怪物!$B:$I,4,FALSE),0))</f>
        <v/>
      </c>
      <c r="AF18" s="1">
        <f>IF(N18="","",VLOOKUP(N18,怪物!$B:$I,6,FALSE)*$I18)</f>
        <v>3.6</v>
      </c>
      <c r="AG18" s="1" t="str">
        <f>IF(O18="","",VLOOKUP(O18,怪物!$B:$I,6,FALSE)*$I18)</f>
        <v/>
      </c>
      <c r="AH18" s="1" t="str">
        <f>IF(P18="","",VLOOKUP(P18,怪物!$B:$I,6,FALSE)*$I18)</f>
        <v/>
      </c>
      <c r="AI18" s="1" t="str">
        <f>IF(Q18="","",VLOOKUP(Q18,怪物!$B:$I,6,FALSE)*$I18)</f>
        <v/>
      </c>
      <c r="AJ18" s="1" t="str">
        <f>IF(R18="","",VLOOKUP(R18,怪物!$B:$I,6,FALSE)*$I18)</f>
        <v/>
      </c>
      <c r="AK18" s="1" t="str">
        <f>IF(S18="","",VLOOKUP(S18,怪物!$B:$I,6,FALSE)*$I18)</f>
        <v/>
      </c>
      <c r="AL18" s="1">
        <f>IF(N18="","",ROUND($M18/(IF($T18="",0,$T18*VLOOKUP($N18,怪物!$B:$I,5,FALSE))+IF($U18="",0,$U18*VLOOKUP($O18,怪物!$B:$I,5,FALSE))+IF($V18="",0,$V18*VLOOKUP($P18,怪物!$B:$I,5,FALSE))+IF($W18="",0,$W18*VLOOKUP($Q18,怪物!$B:$I,5,FALSE))+IF($X18="",0,$X18*VLOOKUP($R18,怪物!$B:$I,5,FALSE))+IF($Y18="",0,$Y18*VLOOKUP($S18,怪物!$B:$I,5,FALSE)))*VLOOKUP(N18,怪物!$B:$I,5,FALSE),0))</f>
        <v>15</v>
      </c>
      <c r="AM18" s="1" t="str">
        <f>IF(O18="","",ROUND($M18/(IF($T18="",0,$T18*VLOOKUP($N18,怪物!$B:$I,5,FALSE))+IF($U18="",0,$U18*VLOOKUP($O18,怪物!$B:$I,5,FALSE))+IF($V18="",0,$V18*VLOOKUP($P18,怪物!$B:$I,5,FALSE))+IF($W18="",0,$W18*VLOOKUP($Q18,怪物!$B:$I,5,FALSE))+IF($X18="",0,$X18*VLOOKUP($R18,怪物!$B:$I,5,FALSE))+IF($Y18="",0,$Y18*VLOOKUP($S18,怪物!$B:$I,5,FALSE)))*VLOOKUP(O18,怪物!$B:$I,5,FALSE),0))</f>
        <v/>
      </c>
      <c r="AN18" s="1" t="str">
        <f>IF(P18="","",ROUND($M18/(IF($T18="",0,$T18*VLOOKUP($N18,怪物!$B:$I,5,FALSE))+IF($U18="",0,$U18*VLOOKUP($O18,怪物!$B:$I,5,FALSE))+IF($V18="",0,$V18*VLOOKUP($P18,怪物!$B:$I,5,FALSE))+IF($W18="",0,$W18*VLOOKUP($Q18,怪物!$B:$I,5,FALSE))+IF($X18="",0,$X18*VLOOKUP($R18,怪物!$B:$I,5,FALSE))+IF($Y18="",0,$Y18*VLOOKUP($S18,怪物!$B:$I,5,FALSE)))*VLOOKUP(P18,怪物!$B:$I,5,FALSE),0))</f>
        <v/>
      </c>
      <c r="AO18" s="1" t="str">
        <f>IF(Q18="","",ROUND($M18/(IF($T18="",0,$T18*VLOOKUP($N18,怪物!$B:$I,5,FALSE))+IF($U18="",0,$U18*VLOOKUP($O18,怪物!$B:$I,5,FALSE))+IF($V18="",0,$V18*VLOOKUP($P18,怪物!$B:$I,5,FALSE))+IF($W18="",0,$W18*VLOOKUP($Q18,怪物!$B:$I,5,FALSE))+IF($X18="",0,$X18*VLOOKUP($R18,怪物!$B:$I,5,FALSE))+IF($Y18="",0,$Y18*VLOOKUP($S18,怪物!$B:$I,5,FALSE)))*VLOOKUP(Q18,怪物!$B:$I,5,FALSE),0))</f>
        <v/>
      </c>
      <c r="AP18" s="1" t="str">
        <f>IF(R18="","",ROUND($M18/(IF($T18="",0,$T18*VLOOKUP($N18,怪物!$B:$I,5,FALSE))+IF($U18="",0,$U18*VLOOKUP($O18,怪物!$B:$I,5,FALSE))+IF($V18="",0,$V18*VLOOKUP($P18,怪物!$B:$I,5,FALSE))+IF($W18="",0,$W18*VLOOKUP($Q18,怪物!$B:$I,5,FALSE))+IF($X18="",0,$X18*VLOOKUP($R18,怪物!$B:$I,5,FALSE))+IF($Y18="",0,$Y18*VLOOKUP($S18,怪物!$B:$I,5,FALSE)))*VLOOKUP(R18,怪物!$B:$I,5,FALSE),0))</f>
        <v/>
      </c>
      <c r="AQ18" s="1" t="str">
        <f>IF(S18="","",ROUND($M18/(IF($T18="",0,$T18*VLOOKUP($N18,怪物!$B:$I,5,FALSE))+IF($U18="",0,$U18*VLOOKUP($O18,怪物!$B:$I,5,FALSE))+IF($V18="",0,$V18*VLOOKUP($P18,怪物!$B:$I,5,FALSE))+IF($W18="",0,$W18*VLOOKUP($Q18,怪物!$B:$I,5,FALSE))+IF($X18="",0,$X18*VLOOKUP($R18,怪物!$B:$I,5,FALSE))+IF($Y18="",0,$Y18*VLOOKUP($S18,怪物!$B:$I,5,FALSE)))*VLOOKUP(S18,怪物!$B:$I,5,FALSE),0))</f>
        <v/>
      </c>
      <c r="AR18" s="1">
        <f t="shared" si="5"/>
        <v>9180</v>
      </c>
    </row>
    <row r="19" spans="1:44" x14ac:dyDescent="0.2">
      <c r="A19" s="1" t="str">
        <f t="shared" si="1"/>
        <v>1_18</v>
      </c>
      <c r="B19" s="1">
        <v>1</v>
      </c>
      <c r="C19" s="1">
        <v>18</v>
      </c>
      <c r="D19" s="1">
        <v>27</v>
      </c>
      <c r="E19" s="1">
        <f>ROUND(SUM($D$2:D19)/60,1)</f>
        <v>5.6</v>
      </c>
      <c r="F19" s="1">
        <v>18</v>
      </c>
      <c r="G19" s="1">
        <v>4</v>
      </c>
      <c r="H19" s="3">
        <f t="shared" si="2"/>
        <v>11198.75</v>
      </c>
      <c r="I19" s="1">
        <v>1.85</v>
      </c>
      <c r="J19" s="1">
        <f>J18+0.75</f>
        <v>1.25</v>
      </c>
      <c r="K19" s="1">
        <f t="shared" si="0"/>
        <v>8959</v>
      </c>
      <c r="L19" s="1">
        <v>300</v>
      </c>
      <c r="M19" s="1">
        <v>200</v>
      </c>
      <c r="N19" s="1" t="s">
        <v>137</v>
      </c>
      <c r="O19" s="1" t="s">
        <v>136</v>
      </c>
      <c r="T19" s="1">
        <f t="shared" si="4"/>
        <v>21</v>
      </c>
      <c r="U19" s="1">
        <v>13</v>
      </c>
      <c r="Z19" s="1">
        <f>IF(N19="","",ROUND($K19/($T19/$D19*IF($N19="",0,VLOOKUP($N19,怪物!$B:$I,4,FALSE))+$U19/$D19*IF($O19="",0,VLOOKUP($O19,怪物!$B:$I,4,FALSE))+$V19/$D19*IF($P19="",0,VLOOKUP($P19,怪物!$B:$I,4,FALSE))+$W19/$D19*IF($Q19="",0,VLOOKUP($Q19,怪物!$B:$I,4,FALSE))+$X19/$D19*IF($R19="",0,VLOOKUP($R19,怪物!$B:$I,4,FALSE))+$Y19/$D19*IF($S19="",0,VLOOKUP($S19,怪物!$B:$I,4,FALSE)))*VLOOKUP(N19,怪物!$B:$I,4,FALSE),0))</f>
        <v>3314</v>
      </c>
      <c r="AA19" s="1">
        <f>IF(O19="","",ROUND($K19/($T19/$D19*IF($N19="",0,VLOOKUP($N19,怪物!$B:$I,4,FALSE))+$U19/$D19*IF($O19="",0,VLOOKUP($O19,怪物!$B:$I,4,FALSE))+$V19/$D19*IF($P19="",0,VLOOKUP($P19,怪物!$B:$I,4,FALSE))+$W19/$D19*IF($Q19="",0,VLOOKUP($Q19,怪物!$B:$I,4,FALSE))+$X19/$D19*IF($R19="",0,VLOOKUP($R19,怪物!$B:$I,4,FALSE))+$Y19/$D19*IF($S19="",0,VLOOKUP($S19,怪物!$B:$I,4,FALSE)))*VLOOKUP(O19,怪物!$B:$I,4,FALSE),0))</f>
        <v>13254</v>
      </c>
      <c r="AB19" s="1" t="str">
        <f>IF(P19="","",ROUND($K19/($T19/$D19*IF($N19="",0,VLOOKUP($N19,怪物!$B:$I,4,FALSE))+$U19/$D19*IF($O19="",0,VLOOKUP($O19,怪物!$B:$I,4,FALSE))+$V19/$D19*IF($P19="",0,VLOOKUP($P19,怪物!$B:$I,4,FALSE))+$W19/$D19*IF($Q19="",0,VLOOKUP($Q19,怪物!$B:$I,4,FALSE))+$X19/$D19*IF($R19="",0,VLOOKUP($R19,怪物!$B:$I,4,FALSE))+$Y19/$D19*IF($S19="",0,VLOOKUP($S19,怪物!$B:$I,4,FALSE)))*VLOOKUP(P19,怪物!$B:$I,4,FALSE),0))</f>
        <v/>
      </c>
      <c r="AC19" s="1" t="str">
        <f>IF(Q19="","",ROUND($K19/($T19/$D19*IF($N19="",0,VLOOKUP($N19,怪物!$B:$I,4,FALSE))+$U19/$D19*IF($O19="",0,VLOOKUP($O19,怪物!$B:$I,4,FALSE))+$V19/$D19*IF($P19="",0,VLOOKUP($P19,怪物!$B:$I,4,FALSE))+$W19/$D19*IF($Q19="",0,VLOOKUP($Q19,怪物!$B:$I,4,FALSE))+$X19/$D19*IF($R19="",0,VLOOKUP($R19,怪物!$B:$I,4,FALSE))+$Y19/$D19*IF($S19="",0,VLOOKUP($S19,怪物!$B:$I,4,FALSE)))*VLOOKUP(Q19,怪物!$B:$I,4,FALSE),0))</f>
        <v/>
      </c>
      <c r="AD19" s="1" t="str">
        <f>IF(R19="","",ROUND($K19/($T19/$D19*IF($N19="",0,VLOOKUP($N19,怪物!$B:$I,4,FALSE))+$U19/$D19*IF($O19="",0,VLOOKUP($O19,怪物!$B:$I,4,FALSE))+$V19/$D19*IF($P19="",0,VLOOKUP($P19,怪物!$B:$I,4,FALSE))+$W19/$D19*IF($Q19="",0,VLOOKUP($Q19,怪物!$B:$I,4,FALSE))+$X19/$D19*IF($R19="",0,VLOOKUP($R19,怪物!$B:$I,4,FALSE))+$Y19/$D19*IF($S19="",0,VLOOKUP($S19,怪物!$B:$I,4,FALSE)))*VLOOKUP(R19,怪物!$B:$I,4,FALSE),0))</f>
        <v/>
      </c>
      <c r="AE19" s="1" t="str">
        <f>IF(S19="","",ROUND($K19/($T19/$D19*IF($N19="",0,VLOOKUP($N19,怪物!$B:$I,4,FALSE))+$U19/$D19*IF($O19="",0,VLOOKUP($O19,怪物!$B:$I,4,FALSE))+$V19/$D19*IF($P19="",0,VLOOKUP($P19,怪物!$B:$I,4,FALSE))+$W19/$D19*IF($Q19="",0,VLOOKUP($Q19,怪物!$B:$I,4,FALSE))+$X19/$D19*IF($R19="",0,VLOOKUP($R19,怪物!$B:$I,4,FALSE))+$Y19/$D19*IF($S19="",0,VLOOKUP($S19,怪物!$B:$I,4,FALSE)))*VLOOKUP(S19,怪物!$B:$I,4,FALSE),0))</f>
        <v/>
      </c>
      <c r="AF19" s="1">
        <f>IF(N19="","",VLOOKUP(N19,怪物!$B:$I,6,FALSE)*$I19)</f>
        <v>3.7</v>
      </c>
      <c r="AG19" s="1">
        <f>IF(O19="","",VLOOKUP(O19,怪物!$B:$I,6,FALSE)*$I19)</f>
        <v>3.7</v>
      </c>
      <c r="AH19" s="1" t="str">
        <f>IF(P19="","",VLOOKUP(P19,怪物!$B:$I,6,FALSE)*$I19)</f>
        <v/>
      </c>
      <c r="AI19" s="1" t="str">
        <f>IF(Q19="","",VLOOKUP(Q19,怪物!$B:$I,6,FALSE)*$I19)</f>
        <v/>
      </c>
      <c r="AJ19" s="1" t="str">
        <f>IF(R19="","",VLOOKUP(R19,怪物!$B:$I,6,FALSE)*$I19)</f>
        <v/>
      </c>
      <c r="AK19" s="1" t="str">
        <f>IF(S19="","",VLOOKUP(S19,怪物!$B:$I,6,FALSE)*$I19)</f>
        <v/>
      </c>
      <c r="AL19" s="1">
        <f>IF(N19="","",ROUND($M19/(IF($T19="",0,$T19*VLOOKUP($N19,怪物!$B:$I,5,FALSE))+IF($U19="",0,$U19*VLOOKUP($O19,怪物!$B:$I,5,FALSE))+IF($V19="",0,$V19*VLOOKUP($P19,怪物!$B:$I,5,FALSE))+IF($W19="",0,$W19*VLOOKUP($Q19,怪物!$B:$I,5,FALSE))+IF($X19="",0,$X19*VLOOKUP($R19,怪物!$B:$I,5,FALSE))+IF($Y19="",0,$Y19*VLOOKUP($S19,怪物!$B:$I,5,FALSE)))*VLOOKUP(N19,怪物!$B:$I,5,FALSE),0))</f>
        <v>4</v>
      </c>
      <c r="AM19" s="1">
        <f>IF(O19="","",ROUND($M19/(IF($T19="",0,$T19*VLOOKUP($N19,怪物!$B:$I,5,FALSE))+IF($U19="",0,$U19*VLOOKUP($O19,怪物!$B:$I,5,FALSE))+IF($V19="",0,$V19*VLOOKUP($P19,怪物!$B:$I,5,FALSE))+IF($W19="",0,$W19*VLOOKUP($Q19,怪物!$B:$I,5,FALSE))+IF($X19="",0,$X19*VLOOKUP($R19,怪物!$B:$I,5,FALSE))+IF($Y19="",0,$Y19*VLOOKUP($S19,怪物!$B:$I,5,FALSE)))*VLOOKUP(O19,怪物!$B:$I,5,FALSE),0))</f>
        <v>9</v>
      </c>
      <c r="AN19" s="1" t="str">
        <f>IF(P19="","",ROUND($M19/(IF($T19="",0,$T19*VLOOKUP($N19,怪物!$B:$I,5,FALSE))+IF($U19="",0,$U19*VLOOKUP($O19,怪物!$B:$I,5,FALSE))+IF($V19="",0,$V19*VLOOKUP($P19,怪物!$B:$I,5,FALSE))+IF($W19="",0,$W19*VLOOKUP($Q19,怪物!$B:$I,5,FALSE))+IF($X19="",0,$X19*VLOOKUP($R19,怪物!$B:$I,5,FALSE))+IF($Y19="",0,$Y19*VLOOKUP($S19,怪物!$B:$I,5,FALSE)))*VLOOKUP(P19,怪物!$B:$I,5,FALSE),0))</f>
        <v/>
      </c>
      <c r="AO19" s="1" t="str">
        <f>IF(Q19="","",ROUND($M19/(IF($T19="",0,$T19*VLOOKUP($N19,怪物!$B:$I,5,FALSE))+IF($U19="",0,$U19*VLOOKUP($O19,怪物!$B:$I,5,FALSE))+IF($V19="",0,$V19*VLOOKUP($P19,怪物!$B:$I,5,FALSE))+IF($W19="",0,$W19*VLOOKUP($Q19,怪物!$B:$I,5,FALSE))+IF($X19="",0,$X19*VLOOKUP($R19,怪物!$B:$I,5,FALSE))+IF($Y19="",0,$Y19*VLOOKUP($S19,怪物!$B:$I,5,FALSE)))*VLOOKUP(Q19,怪物!$B:$I,5,FALSE),0))</f>
        <v/>
      </c>
      <c r="AP19" s="1" t="str">
        <f>IF(R19="","",ROUND($M19/(IF($T19="",0,$T19*VLOOKUP($N19,怪物!$B:$I,5,FALSE))+IF($U19="",0,$U19*VLOOKUP($O19,怪物!$B:$I,5,FALSE))+IF($V19="",0,$V19*VLOOKUP($P19,怪物!$B:$I,5,FALSE))+IF($W19="",0,$W19*VLOOKUP($Q19,怪物!$B:$I,5,FALSE))+IF($X19="",0,$X19*VLOOKUP($R19,怪物!$B:$I,5,FALSE))+IF($Y19="",0,$Y19*VLOOKUP($S19,怪物!$B:$I,5,FALSE)))*VLOOKUP(R19,怪物!$B:$I,5,FALSE),0))</f>
        <v/>
      </c>
      <c r="AQ19" s="1" t="str">
        <f>IF(S19="","",ROUND($M19/(IF($T19="",0,$T19*VLOOKUP($N19,怪物!$B:$I,5,FALSE))+IF($U19="",0,$U19*VLOOKUP($O19,怪物!$B:$I,5,FALSE))+IF($V19="",0,$V19*VLOOKUP($P19,怪物!$B:$I,5,FALSE))+IF($W19="",0,$W19*VLOOKUP($Q19,怪物!$B:$I,5,FALSE))+IF($X19="",0,$X19*VLOOKUP($R19,怪物!$B:$I,5,FALSE))+IF($Y19="",0,$Y19*VLOOKUP($S19,怪物!$B:$I,5,FALSE)))*VLOOKUP(S19,怪物!$B:$I,5,FALSE),0))</f>
        <v/>
      </c>
      <c r="AR19" s="1">
        <f t="shared" si="5"/>
        <v>9990</v>
      </c>
    </row>
    <row r="20" spans="1:44" x14ac:dyDescent="0.2">
      <c r="A20" s="1" t="str">
        <f t="shared" si="1"/>
        <v>1_19</v>
      </c>
      <c r="B20" s="1">
        <v>1</v>
      </c>
      <c r="C20" s="1">
        <v>19</v>
      </c>
      <c r="D20" s="1">
        <v>28</v>
      </c>
      <c r="E20" s="1">
        <f>ROUND(SUM($D$2:D20)/60,1)</f>
        <v>6</v>
      </c>
      <c r="F20" s="1">
        <v>19</v>
      </c>
      <c r="G20" s="1">
        <v>4</v>
      </c>
      <c r="H20" s="3">
        <f t="shared" si="2"/>
        <v>27373.439999999999</v>
      </c>
      <c r="I20" s="1">
        <v>1.9</v>
      </c>
      <c r="J20" s="1">
        <f t="shared" ref="J20:J21" si="9">J19+0.75</f>
        <v>2</v>
      </c>
      <c r="K20" s="1">
        <f t="shared" si="0"/>
        <v>13687</v>
      </c>
      <c r="L20" s="1">
        <v>300</v>
      </c>
      <c r="M20" s="1">
        <v>200</v>
      </c>
      <c r="N20" s="1" t="s">
        <v>104</v>
      </c>
      <c r="O20" s="1" t="s">
        <v>40</v>
      </c>
      <c r="P20" s="1" t="s">
        <v>110</v>
      </c>
      <c r="T20" s="1">
        <f t="shared" si="4"/>
        <v>28</v>
      </c>
      <c r="U20" s="1">
        <v>14</v>
      </c>
      <c r="V20" s="1">
        <v>14</v>
      </c>
      <c r="Z20" s="1">
        <f>IF(N20="","",ROUND($K20/($T20/$D20*IF($N20="",0,VLOOKUP($N20,怪物!$B:$I,4,FALSE))+$U20/$D20*IF($O20="",0,VLOOKUP($O20,怪物!$B:$I,4,FALSE))+$V20/$D20*IF($P20="",0,VLOOKUP($P20,怪物!$B:$I,4,FALSE))+$W20/$D20*IF($Q20="",0,VLOOKUP($Q20,怪物!$B:$I,4,FALSE))+$X20/$D20*IF($R20="",0,VLOOKUP($R20,怪物!$B:$I,4,FALSE))+$Y20/$D20*IF($S20="",0,VLOOKUP($S20,怪物!$B:$I,4,FALSE)))*VLOOKUP(N20,怪物!$B:$I,4,FALSE),0))</f>
        <v>5475</v>
      </c>
      <c r="AA20" s="1">
        <f>IF(O20="","",ROUND($K20/($T20/$D20*IF($N20="",0,VLOOKUP($N20,怪物!$B:$I,4,FALSE))+$U20/$D20*IF($O20="",0,VLOOKUP($O20,怪物!$B:$I,4,FALSE))+$V20/$D20*IF($P20="",0,VLOOKUP($P20,怪物!$B:$I,4,FALSE))+$W20/$D20*IF($Q20="",0,VLOOKUP($Q20,怪物!$B:$I,4,FALSE))+$X20/$D20*IF($R20="",0,VLOOKUP($R20,怪物!$B:$I,4,FALSE))+$Y20/$D20*IF($S20="",0,VLOOKUP($S20,怪物!$B:$I,4,FALSE)))*VLOOKUP(O20,怪物!$B:$I,4,FALSE),0))</f>
        <v>5475</v>
      </c>
      <c r="AB20" s="1">
        <f>IF(P20="","",ROUND($K20/($T20/$D20*IF($N20="",0,VLOOKUP($N20,怪物!$B:$I,4,FALSE))+$U20/$D20*IF($O20="",0,VLOOKUP($O20,怪物!$B:$I,4,FALSE))+$V20/$D20*IF($P20="",0,VLOOKUP($P20,怪物!$B:$I,4,FALSE))+$W20/$D20*IF($Q20="",0,VLOOKUP($Q20,怪物!$B:$I,4,FALSE))+$X20/$D20*IF($R20="",0,VLOOKUP($R20,怪物!$B:$I,4,FALSE))+$Y20/$D20*IF($S20="",0,VLOOKUP($S20,怪物!$B:$I,4,FALSE)))*VLOOKUP(P20,怪物!$B:$I,4,FALSE),0))</f>
        <v>10950</v>
      </c>
      <c r="AC20" s="1" t="str">
        <f>IF(Q20="","",ROUND($K20/($T20/$D20*IF($N20="",0,VLOOKUP($N20,怪物!$B:$I,4,FALSE))+$U20/$D20*IF($O20="",0,VLOOKUP($O20,怪物!$B:$I,4,FALSE))+$V20/$D20*IF($P20="",0,VLOOKUP($P20,怪物!$B:$I,4,FALSE))+$W20/$D20*IF($Q20="",0,VLOOKUP($Q20,怪物!$B:$I,4,FALSE))+$X20/$D20*IF($R20="",0,VLOOKUP($R20,怪物!$B:$I,4,FALSE))+$Y20/$D20*IF($S20="",0,VLOOKUP($S20,怪物!$B:$I,4,FALSE)))*VLOOKUP(Q20,怪物!$B:$I,4,FALSE),0))</f>
        <v/>
      </c>
      <c r="AD20" s="1" t="str">
        <f>IF(R20="","",ROUND($K20/($T20/$D20*IF($N20="",0,VLOOKUP($N20,怪物!$B:$I,4,FALSE))+$U20/$D20*IF($O20="",0,VLOOKUP($O20,怪物!$B:$I,4,FALSE))+$V20/$D20*IF($P20="",0,VLOOKUP($P20,怪物!$B:$I,4,FALSE))+$W20/$D20*IF($Q20="",0,VLOOKUP($Q20,怪物!$B:$I,4,FALSE))+$X20/$D20*IF($R20="",0,VLOOKUP($R20,怪物!$B:$I,4,FALSE))+$Y20/$D20*IF($S20="",0,VLOOKUP($S20,怪物!$B:$I,4,FALSE)))*VLOOKUP(R20,怪物!$B:$I,4,FALSE),0))</f>
        <v/>
      </c>
      <c r="AE20" s="1" t="str">
        <f>IF(S20="","",ROUND($K20/($T20/$D20*IF($N20="",0,VLOOKUP($N20,怪物!$B:$I,4,FALSE))+$U20/$D20*IF($O20="",0,VLOOKUP($O20,怪物!$B:$I,4,FALSE))+$V20/$D20*IF($P20="",0,VLOOKUP($P20,怪物!$B:$I,4,FALSE))+$W20/$D20*IF($Q20="",0,VLOOKUP($Q20,怪物!$B:$I,4,FALSE))+$X20/$D20*IF($R20="",0,VLOOKUP($R20,怪物!$B:$I,4,FALSE))+$Y20/$D20*IF($S20="",0,VLOOKUP($S20,怪物!$B:$I,4,FALSE)))*VLOOKUP(S20,怪物!$B:$I,4,FALSE),0))</f>
        <v/>
      </c>
      <c r="AF20" s="1">
        <f>IF(N20="","",VLOOKUP(N20,怪物!$B:$I,6,FALSE)*$I20)</f>
        <v>3.8</v>
      </c>
      <c r="AG20" s="1">
        <f>IF(O20="","",VLOOKUP(O20,怪物!$B:$I,6,FALSE)*$I20)</f>
        <v>3.8</v>
      </c>
      <c r="AH20" s="1">
        <f>IF(P20="","",VLOOKUP(P20,怪物!$B:$I,6,FALSE)*$I20)</f>
        <v>3.8</v>
      </c>
      <c r="AI20" s="1" t="str">
        <f>IF(Q20="","",VLOOKUP(Q20,怪物!$B:$I,6,FALSE)*$I20)</f>
        <v/>
      </c>
      <c r="AJ20" s="1" t="str">
        <f>IF(R20="","",VLOOKUP(R20,怪物!$B:$I,6,FALSE)*$I20)</f>
        <v/>
      </c>
      <c r="AK20" s="1" t="str">
        <f>IF(S20="","",VLOOKUP(S20,怪物!$B:$I,6,FALSE)*$I20)</f>
        <v/>
      </c>
      <c r="AL20" s="1">
        <f>IF(N20="","",ROUND($M20/(IF($T20="",0,$T20*VLOOKUP($N20,怪物!$B:$I,5,FALSE))+IF($U20="",0,$U20*VLOOKUP($O20,怪物!$B:$I,5,FALSE))+IF($V20="",0,$V20*VLOOKUP($P20,怪物!$B:$I,5,FALSE))+IF($W20="",0,$W20*VLOOKUP($Q20,怪物!$B:$I,5,FALSE))+IF($X20="",0,$X20*VLOOKUP($R20,怪物!$B:$I,5,FALSE))+IF($Y20="",0,$Y20*VLOOKUP($S20,怪物!$B:$I,5,FALSE)))*VLOOKUP(N20,怪物!$B:$I,5,FALSE),0))</f>
        <v>3</v>
      </c>
      <c r="AM20" s="1">
        <f>IF(O20="","",ROUND($M20/(IF($T20="",0,$T20*VLOOKUP($N20,怪物!$B:$I,5,FALSE))+IF($U20="",0,$U20*VLOOKUP($O20,怪物!$B:$I,5,FALSE))+IF($V20="",0,$V20*VLOOKUP($P20,怪物!$B:$I,5,FALSE))+IF($W20="",0,$W20*VLOOKUP($Q20,怪物!$B:$I,5,FALSE))+IF($X20="",0,$X20*VLOOKUP($R20,怪物!$B:$I,5,FALSE))+IF($Y20="",0,$Y20*VLOOKUP($S20,怪物!$B:$I,5,FALSE)))*VLOOKUP(O20,怪物!$B:$I,5,FALSE),0))</f>
        <v>3</v>
      </c>
      <c r="AN20" s="1">
        <f>IF(P20="","",ROUND($M20/(IF($T20="",0,$T20*VLOOKUP($N20,怪物!$B:$I,5,FALSE))+IF($U20="",0,$U20*VLOOKUP($O20,怪物!$B:$I,5,FALSE))+IF($V20="",0,$V20*VLOOKUP($P20,怪物!$B:$I,5,FALSE))+IF($W20="",0,$W20*VLOOKUP($Q20,怪物!$B:$I,5,FALSE))+IF($X20="",0,$X20*VLOOKUP($R20,怪物!$B:$I,5,FALSE))+IF($Y20="",0,$Y20*VLOOKUP($S20,怪物!$B:$I,5,FALSE)))*VLOOKUP(P20,怪物!$B:$I,5,FALSE),0))</f>
        <v>5</v>
      </c>
      <c r="AO20" s="1" t="str">
        <f>IF(Q20="","",ROUND($M20/(IF($T20="",0,$T20*VLOOKUP($N20,怪物!$B:$I,5,FALSE))+IF($U20="",0,$U20*VLOOKUP($O20,怪物!$B:$I,5,FALSE))+IF($V20="",0,$V20*VLOOKUP($P20,怪物!$B:$I,5,FALSE))+IF($W20="",0,$W20*VLOOKUP($Q20,怪物!$B:$I,5,FALSE))+IF($X20="",0,$X20*VLOOKUP($R20,怪物!$B:$I,5,FALSE))+IF($Y20="",0,$Y20*VLOOKUP($S20,怪物!$B:$I,5,FALSE)))*VLOOKUP(Q20,怪物!$B:$I,5,FALSE),0))</f>
        <v/>
      </c>
      <c r="AP20" s="1" t="str">
        <f>IF(R20="","",ROUND($M20/(IF($T20="",0,$T20*VLOOKUP($N20,怪物!$B:$I,5,FALSE))+IF($U20="",0,$U20*VLOOKUP($O20,怪物!$B:$I,5,FALSE))+IF($V20="",0,$V20*VLOOKUP($P20,怪物!$B:$I,5,FALSE))+IF($W20="",0,$W20*VLOOKUP($Q20,怪物!$B:$I,5,FALSE))+IF($X20="",0,$X20*VLOOKUP($R20,怪物!$B:$I,5,FALSE))+IF($Y20="",0,$Y20*VLOOKUP($S20,怪物!$B:$I,5,FALSE)))*VLOOKUP(R20,怪物!$B:$I,5,FALSE),0))</f>
        <v/>
      </c>
      <c r="AQ20" s="1" t="str">
        <f>IF(S20="","",ROUND($M20/(IF($T20="",0,$T20*VLOOKUP($N20,怪物!$B:$I,5,FALSE))+IF($U20="",0,$U20*VLOOKUP($O20,怪物!$B:$I,5,FALSE))+IF($V20="",0,$V20*VLOOKUP($P20,怪物!$B:$I,5,FALSE))+IF($W20="",0,$W20*VLOOKUP($Q20,怪物!$B:$I,5,FALSE))+IF($X20="",0,$X20*VLOOKUP($R20,怪物!$B:$I,5,FALSE))+IF($Y20="",0,$Y20*VLOOKUP($S20,怪物!$B:$I,5,FALSE)))*VLOOKUP(S20,怪物!$B:$I,5,FALSE),0))</f>
        <v/>
      </c>
      <c r="AR20" s="1">
        <f t="shared" si="5"/>
        <v>10830</v>
      </c>
    </row>
    <row r="21" spans="1:44" x14ac:dyDescent="0.2">
      <c r="A21" s="1" t="str">
        <f t="shared" si="1"/>
        <v>1_20</v>
      </c>
      <c r="B21" s="1">
        <v>1</v>
      </c>
      <c r="C21" s="1">
        <v>20</v>
      </c>
      <c r="D21" s="1">
        <v>29</v>
      </c>
      <c r="E21" s="1">
        <f>ROUND(SUM($D$2:D21)/60,1)</f>
        <v>6.5</v>
      </c>
      <c r="F21" s="1">
        <v>20</v>
      </c>
      <c r="G21" s="1">
        <v>4</v>
      </c>
      <c r="H21" s="3">
        <f t="shared" si="2"/>
        <v>52610</v>
      </c>
      <c r="I21" s="1">
        <v>1.95</v>
      </c>
      <c r="J21" s="1">
        <f t="shared" si="9"/>
        <v>2.75</v>
      </c>
      <c r="K21" s="1">
        <f t="shared" si="0"/>
        <v>19131</v>
      </c>
      <c r="L21" s="1">
        <v>300</v>
      </c>
      <c r="M21" s="1">
        <v>200</v>
      </c>
      <c r="N21" s="1" t="s">
        <v>104</v>
      </c>
      <c r="O21" s="1" t="s">
        <v>136</v>
      </c>
      <c r="P21" s="1" t="s">
        <v>138</v>
      </c>
      <c r="Q21" s="1" t="s">
        <v>42</v>
      </c>
      <c r="T21" s="1">
        <f t="shared" si="4"/>
        <v>49</v>
      </c>
      <c r="U21" s="1">
        <v>15</v>
      </c>
      <c r="V21" s="1">
        <v>15</v>
      </c>
      <c r="W21" s="1">
        <v>1</v>
      </c>
      <c r="Z21" s="1">
        <f>IF(N21="","",ROUND($K21/($T21/$D21*IF($N21="",0,VLOOKUP($N21,怪物!$B:$I,4,FALSE))+$U21/$D21*IF($O21="",0,VLOOKUP($O21,怪物!$B:$I,4,FALSE))+$V21/$D21*IF($P21="",0,VLOOKUP($P21,怪物!$B:$I,4,FALSE))+$W21/$D21*IF($Q21="",0,VLOOKUP($Q21,怪物!$B:$I,4,FALSE))+$X21/$D21*IF($R21="",0,VLOOKUP($R21,怪物!$B:$I,4,FALSE))+$Y21/$D21*IF($S21="",0,VLOOKUP($S21,怪物!$B:$I,4,FALSE)))*VLOOKUP(N21,怪物!$B:$I,4,FALSE),0))</f>
        <v>6684</v>
      </c>
      <c r="AA21" s="1">
        <f>IF(O21="","",ROUND($K21/($T21/$D21*IF($N21="",0,VLOOKUP($N21,怪物!$B:$I,4,FALSE))+$U21/$D21*IF($O21="",0,VLOOKUP($O21,怪物!$B:$I,4,FALSE))+$V21/$D21*IF($P21="",0,VLOOKUP($P21,怪物!$B:$I,4,FALSE))+$W21/$D21*IF($Q21="",0,VLOOKUP($Q21,怪物!$B:$I,4,FALSE))+$X21/$D21*IF($R21="",0,VLOOKUP($R21,怪物!$B:$I,4,FALSE))+$Y21/$D21*IF($S21="",0,VLOOKUP($S21,怪物!$B:$I,4,FALSE)))*VLOOKUP(O21,怪物!$B:$I,4,FALSE),0))</f>
        <v>6684</v>
      </c>
      <c r="AB21" s="1">
        <f>IF(P21="","",ROUND($K21/($T21/$D21*IF($N21="",0,VLOOKUP($N21,怪物!$B:$I,4,FALSE))+$U21/$D21*IF($O21="",0,VLOOKUP($O21,怪物!$B:$I,4,FALSE))+$V21/$D21*IF($P21="",0,VLOOKUP($P21,怪物!$B:$I,4,FALSE))+$W21/$D21*IF($Q21="",0,VLOOKUP($Q21,怪物!$B:$I,4,FALSE))+$X21/$D21*IF($R21="",0,VLOOKUP($R21,怪物!$B:$I,4,FALSE))+$Y21/$D21*IF($S21="",0,VLOOKUP($S21,怪物!$B:$I,4,FALSE)))*VLOOKUP(P21,怪物!$B:$I,4,FALSE),0))</f>
        <v>6684</v>
      </c>
      <c r="AC21" s="1">
        <f>IF(Q21="","",ROUND($K21/($T21/$D21*IF($N21="",0,VLOOKUP($N21,怪物!$B:$I,4,FALSE))+$U21/$D21*IF($O21="",0,VLOOKUP($O21,怪物!$B:$I,4,FALSE))+$V21/$D21*IF($P21="",0,VLOOKUP($P21,怪物!$B:$I,4,FALSE))+$W21/$D21*IF($Q21="",0,VLOOKUP($Q21,怪物!$B:$I,4,FALSE))+$X21/$D21*IF($R21="",0,VLOOKUP($R21,怪物!$B:$I,4,FALSE))+$Y21/$D21*IF($S21="",0,VLOOKUP($S21,怪物!$B:$I,4,FALSE)))*VLOOKUP(Q21,怪物!$B:$I,4,FALSE),0))</f>
        <v>26737</v>
      </c>
      <c r="AD21" s="1" t="str">
        <f>IF(R21="","",ROUND($K21/($T21/$D21*IF($N21="",0,VLOOKUP($N21,怪物!$B:$I,4,FALSE))+$U21/$D21*IF($O21="",0,VLOOKUP($O21,怪物!$B:$I,4,FALSE))+$V21/$D21*IF($P21="",0,VLOOKUP($P21,怪物!$B:$I,4,FALSE))+$W21/$D21*IF($Q21="",0,VLOOKUP($Q21,怪物!$B:$I,4,FALSE))+$X21/$D21*IF($R21="",0,VLOOKUP($R21,怪物!$B:$I,4,FALSE))+$Y21/$D21*IF($S21="",0,VLOOKUP($S21,怪物!$B:$I,4,FALSE)))*VLOOKUP(R21,怪物!$B:$I,4,FALSE),0))</f>
        <v/>
      </c>
      <c r="AE21" s="1" t="str">
        <f>IF(S21="","",ROUND($K21/($T21/$D21*IF($N21="",0,VLOOKUP($N21,怪物!$B:$I,4,FALSE))+$U21/$D21*IF($O21="",0,VLOOKUP($O21,怪物!$B:$I,4,FALSE))+$V21/$D21*IF($P21="",0,VLOOKUP($P21,怪物!$B:$I,4,FALSE))+$W21/$D21*IF($Q21="",0,VLOOKUP($Q21,怪物!$B:$I,4,FALSE))+$X21/$D21*IF($R21="",0,VLOOKUP($R21,怪物!$B:$I,4,FALSE))+$Y21/$D21*IF($S21="",0,VLOOKUP($S21,怪物!$B:$I,4,FALSE)))*VLOOKUP(S21,怪物!$B:$I,4,FALSE),0))</f>
        <v/>
      </c>
      <c r="AF21" s="1">
        <f>IF(N21="","",VLOOKUP(N21,怪物!$B:$I,6,FALSE)*$I21)</f>
        <v>3.9</v>
      </c>
      <c r="AG21" s="1">
        <f>IF(O21="","",VLOOKUP(O21,怪物!$B:$I,6,FALSE)*$I21)</f>
        <v>3.9</v>
      </c>
      <c r="AH21" s="1">
        <f>IF(P21="","",VLOOKUP(P21,怪物!$B:$I,6,FALSE)*$I21)</f>
        <v>3.9</v>
      </c>
      <c r="AI21" s="1">
        <f>IF(Q21="","",VLOOKUP(Q21,怪物!$B:$I,6,FALSE)*$I21)</f>
        <v>2.4375</v>
      </c>
      <c r="AJ21" s="1" t="str">
        <f>IF(R21="","",VLOOKUP(R21,怪物!$B:$I,6,FALSE)*$I21)</f>
        <v/>
      </c>
      <c r="AK21" s="1" t="str">
        <f>IF(S21="","",VLOOKUP(S21,怪物!$B:$I,6,FALSE)*$I21)</f>
        <v/>
      </c>
      <c r="AL21" s="1">
        <f>IF(N21="","",ROUND($M21/(IF($T21="",0,$T21*VLOOKUP($N21,怪物!$B:$I,5,FALSE))+IF($U21="",0,$U21*VLOOKUP($O21,怪物!$B:$I,5,FALSE))+IF($V21="",0,$V21*VLOOKUP($P21,怪物!$B:$I,5,FALSE))+IF($W21="",0,$W21*VLOOKUP($Q21,怪物!$B:$I,5,FALSE))+IF($X21="",0,$X21*VLOOKUP($R21,怪物!$B:$I,5,FALSE))+IF($Y21="",0,$Y21*VLOOKUP($S21,怪物!$B:$I,5,FALSE)))*VLOOKUP(N21,怪物!$B:$I,5,FALSE),0))</f>
        <v>2</v>
      </c>
      <c r="AM21" s="1">
        <f>IF(O21="","",ROUND($M21/(IF($T21="",0,$T21*VLOOKUP($N21,怪物!$B:$I,5,FALSE))+IF($U21="",0,$U21*VLOOKUP($O21,怪物!$B:$I,5,FALSE))+IF($V21="",0,$V21*VLOOKUP($P21,怪物!$B:$I,5,FALSE))+IF($W21="",0,$W21*VLOOKUP($Q21,怪物!$B:$I,5,FALSE))+IF($X21="",0,$X21*VLOOKUP($R21,怪物!$B:$I,5,FALSE))+IF($Y21="",0,$Y21*VLOOKUP($S21,怪物!$B:$I,5,FALSE)))*VLOOKUP(O21,怪物!$B:$I,5,FALSE),0))</f>
        <v>2</v>
      </c>
      <c r="AN21" s="1">
        <f>IF(P21="","",ROUND($M21/(IF($T21="",0,$T21*VLOOKUP($N21,怪物!$B:$I,5,FALSE))+IF($U21="",0,$U21*VLOOKUP($O21,怪物!$B:$I,5,FALSE))+IF($V21="",0,$V21*VLOOKUP($P21,怪物!$B:$I,5,FALSE))+IF($W21="",0,$W21*VLOOKUP($Q21,怪物!$B:$I,5,FALSE))+IF($X21="",0,$X21*VLOOKUP($R21,怪物!$B:$I,5,FALSE))+IF($Y21="",0,$Y21*VLOOKUP($S21,怪物!$B:$I,5,FALSE)))*VLOOKUP(P21,怪物!$B:$I,5,FALSE),0))</f>
        <v>2</v>
      </c>
      <c r="AO21" s="1">
        <f>IF(Q21="","",ROUND($M21/(IF($T21="",0,$T21*VLOOKUP($N21,怪物!$B:$I,5,FALSE))+IF($U21="",0,$U21*VLOOKUP($O21,怪物!$B:$I,5,FALSE))+IF($V21="",0,$V21*VLOOKUP($P21,怪物!$B:$I,5,FALSE))+IF($W21="",0,$W21*VLOOKUP($Q21,怪物!$B:$I,5,FALSE))+IF($X21="",0,$X21*VLOOKUP($R21,怪物!$B:$I,5,FALSE))+IF($Y21="",0,$Y21*VLOOKUP($S21,怪物!$B:$I,5,FALSE)))*VLOOKUP(Q21,怪物!$B:$I,5,FALSE),0))</f>
        <v>6</v>
      </c>
      <c r="AP21" s="1" t="str">
        <f>IF(R21="","",ROUND($M21/(IF($T21="",0,$T21*VLOOKUP($N21,怪物!$B:$I,5,FALSE))+IF($U21="",0,$U21*VLOOKUP($O21,怪物!$B:$I,5,FALSE))+IF($V21="",0,$V21*VLOOKUP($P21,怪物!$B:$I,5,FALSE))+IF($W21="",0,$W21*VLOOKUP($Q21,怪物!$B:$I,5,FALSE))+IF($X21="",0,$X21*VLOOKUP($R21,怪物!$B:$I,5,FALSE))+IF($Y21="",0,$Y21*VLOOKUP($S21,怪物!$B:$I,5,FALSE)))*VLOOKUP(R21,怪物!$B:$I,5,FALSE),0))</f>
        <v/>
      </c>
      <c r="AQ21" s="1" t="str">
        <f>IF(S21="","",ROUND($M21/(IF($T21="",0,$T21*VLOOKUP($N21,怪物!$B:$I,5,FALSE))+IF($U21="",0,$U21*VLOOKUP($O21,怪物!$B:$I,5,FALSE))+IF($V21="",0,$V21*VLOOKUP($P21,怪物!$B:$I,5,FALSE))+IF($W21="",0,$W21*VLOOKUP($Q21,怪物!$B:$I,5,FALSE))+IF($X21="",0,$X21*VLOOKUP($R21,怪物!$B:$I,5,FALSE))+IF($Y21="",0,$Y21*VLOOKUP($S21,怪物!$B:$I,5,FALSE)))*VLOOKUP(S21,怪物!$B:$I,5,FALSE),0))</f>
        <v/>
      </c>
      <c r="AR21" s="1">
        <f t="shared" si="5"/>
        <v>11700</v>
      </c>
    </row>
    <row r="22" spans="1:44" x14ac:dyDescent="0.2">
      <c r="H22" s="3"/>
    </row>
    <row r="23" spans="1:44" x14ac:dyDescent="0.2">
      <c r="A23" s="1" t="str">
        <f>B23&amp;"_"&amp;C23</f>
        <v>2_1</v>
      </c>
      <c r="B23" s="1">
        <v>2</v>
      </c>
      <c r="C23" s="1">
        <v>1</v>
      </c>
      <c r="D23" s="1">
        <v>10</v>
      </c>
      <c r="E23" s="1">
        <f>ROUND(SUM($D$23:D23)/60,1)</f>
        <v>0.2</v>
      </c>
      <c r="F23" s="1">
        <v>1</v>
      </c>
      <c r="G23" s="1">
        <v>0</v>
      </c>
      <c r="H23" s="3">
        <f>ROUND(AR23*(J23+0.25)^2*0.5-40,2)</f>
        <v>44.38</v>
      </c>
      <c r="I23" s="1">
        <v>1</v>
      </c>
      <c r="J23" s="1">
        <v>0.5</v>
      </c>
      <c r="K23" s="1">
        <f t="shared" ref="K23:K27" si="10">ROUND(H23/J23,0)</f>
        <v>89</v>
      </c>
      <c r="L23" s="1">
        <v>300</v>
      </c>
      <c r="M23" s="1">
        <v>200</v>
      </c>
      <c r="N23" s="1" t="s">
        <v>106</v>
      </c>
      <c r="T23" s="1">
        <f>ROUND(D23*J23-SUM(U23:Y23),0)</f>
        <v>5</v>
      </c>
      <c r="Z23" s="1">
        <f>IF(N23="","",ROUND($K23/($T23/$D23*IF($N23="",0,VLOOKUP($N23,怪物!$B:$I,4,FALSE))+$U23/$D23*IF($O23="",0,VLOOKUP($O23,怪物!$B:$I,4,FALSE))+$V23/$D23*IF($P23="",0,VLOOKUP($P23,怪物!$B:$I,4,FALSE))+$W23/$D23*IF($Q23="",0,VLOOKUP($Q23,怪物!$B:$I,4,FALSE))+$X23/$D23*IF($R23="",0,VLOOKUP($R23,怪物!$B:$I,4,FALSE))+$Y23/$D23*IF($S23="",0,VLOOKUP($S23,怪物!$B:$I,4,FALSE)))*VLOOKUP(N23,怪物!$B:$I,4,FALSE),0))</f>
        <v>178</v>
      </c>
      <c r="AA23" s="1" t="str">
        <f>IF(O23="","",ROUND($K23/($T23/$D23*IF($N23="",0,VLOOKUP($N23,怪物!$B:$I,4,FALSE))+$U23/$D23*IF($O23="",0,VLOOKUP($O23,怪物!$B:$I,4,FALSE))+$V23/$D23*IF($P23="",0,VLOOKUP($P23,怪物!$B:$I,4,FALSE))+$W23/$D23*IF($Q23="",0,VLOOKUP($Q23,怪物!$B:$I,4,FALSE))+$X23/$D23*IF($R23="",0,VLOOKUP($R23,怪物!$B:$I,4,FALSE))+$Y23/$D23*IF($S23="",0,VLOOKUP($S23,怪物!$B:$I,4,FALSE)))*VLOOKUP(O23,怪物!$B:$I,4,FALSE),0))</f>
        <v/>
      </c>
      <c r="AB23" s="1" t="str">
        <f>IF(P23="","",ROUND($K23/($T23/$D23*IF($N23="",0,VLOOKUP($N23,怪物!$B:$I,4,FALSE))+$U23/$D23*IF($O23="",0,VLOOKUP($O23,怪物!$B:$I,4,FALSE))+$V23/$D23*IF($P23="",0,VLOOKUP($P23,怪物!$B:$I,4,FALSE))+$W23/$D23*IF($Q23="",0,VLOOKUP($Q23,怪物!$B:$I,4,FALSE))+$X23/$D23*IF($R23="",0,VLOOKUP($R23,怪物!$B:$I,4,FALSE))+$Y23/$D23*IF($S23="",0,VLOOKUP($S23,怪物!$B:$I,4,FALSE)))*VLOOKUP(P23,怪物!$B:$I,4,FALSE),0))</f>
        <v/>
      </c>
      <c r="AC23" s="1" t="str">
        <f>IF(Q23="","",ROUND($K23/($T23/$D23*IF($N23="",0,VLOOKUP($N23,怪物!$B:$I,4,FALSE))+$U23/$D23*IF($O23="",0,VLOOKUP($O23,怪物!$B:$I,4,FALSE))+$V23/$D23*IF($P23="",0,VLOOKUP($P23,怪物!$B:$I,4,FALSE))+$W23/$D23*IF($Q23="",0,VLOOKUP($Q23,怪物!$B:$I,4,FALSE))+$X23/$D23*IF($R23="",0,VLOOKUP($R23,怪物!$B:$I,4,FALSE))+$Y23/$D23*IF($S23="",0,VLOOKUP($S23,怪物!$B:$I,4,FALSE)))*VLOOKUP(Q23,怪物!$B:$I,4,FALSE),0))</f>
        <v/>
      </c>
      <c r="AD23" s="1" t="str">
        <f>IF(R23="","",ROUND($K23/($T23/$D23*IF($N23="",0,VLOOKUP($N23,怪物!$B:$I,4,FALSE))+$U23/$D23*IF($O23="",0,VLOOKUP($O23,怪物!$B:$I,4,FALSE))+$V23/$D23*IF($P23="",0,VLOOKUP($P23,怪物!$B:$I,4,FALSE))+$W23/$D23*IF($Q23="",0,VLOOKUP($Q23,怪物!$B:$I,4,FALSE))+$X23/$D23*IF($R23="",0,VLOOKUP($R23,怪物!$B:$I,4,FALSE))+$Y23/$D23*IF($S23="",0,VLOOKUP($S23,怪物!$B:$I,4,FALSE)))*VLOOKUP(R23,怪物!$B:$I,4,FALSE),0))</f>
        <v/>
      </c>
      <c r="AE23" s="1" t="str">
        <f>IF(S23="","",ROUND($K23/($T23/$D23*IF($N23="",0,VLOOKUP($N23,怪物!$B:$I,4,FALSE))+$U23/$D23*IF($O23="",0,VLOOKUP($O23,怪物!$B:$I,4,FALSE))+$V23/$D23*IF($P23="",0,VLOOKUP($P23,怪物!$B:$I,4,FALSE))+$W23/$D23*IF($Q23="",0,VLOOKUP($Q23,怪物!$B:$I,4,FALSE))+$X23/$D23*IF($R23="",0,VLOOKUP($R23,怪物!$B:$I,4,FALSE))+$Y23/$D23*IF($S23="",0,VLOOKUP($S23,怪物!$B:$I,4,FALSE)))*VLOOKUP(S23,怪物!$B:$I,4,FALSE),0))</f>
        <v/>
      </c>
      <c r="AF23" s="1">
        <f>IF(N23="","",VLOOKUP(N23,怪物!$B:$I,6,FALSE)*$I23)</f>
        <v>2</v>
      </c>
      <c r="AG23" s="1" t="str">
        <f>IF(O23="","",VLOOKUP(O23,怪物!$B:$I,6,FALSE)*$I23)</f>
        <v/>
      </c>
      <c r="AH23" s="1" t="str">
        <f>IF(P23="","",VLOOKUP(P23,怪物!$B:$I,6,FALSE)*$I23)</f>
        <v/>
      </c>
      <c r="AI23" s="1" t="str">
        <f>IF(Q23="","",VLOOKUP(Q23,怪物!$B:$I,6,FALSE)*$I23)</f>
        <v/>
      </c>
      <c r="AJ23" s="1" t="str">
        <f>IF(R23="","",VLOOKUP(R23,怪物!$B:$I,6,FALSE)*$I23)</f>
        <v/>
      </c>
      <c r="AK23" s="1" t="str">
        <f>IF(S23="","",VLOOKUP(S23,怪物!$B:$I,6,FALSE)*$I23)</f>
        <v/>
      </c>
      <c r="AL23" s="1">
        <f>IF(N23="","",ROUND($M23/(IF($T23="",0,$T23*VLOOKUP($N23,怪物!$B:$I,5,FALSE))+IF($U23="",0,$U23*VLOOKUP($O23,怪物!$B:$I,5,FALSE))+IF($V23="",0,$V23*VLOOKUP($P23,怪物!$B:$I,5,FALSE))+IF($W23="",0,$W23*VLOOKUP($Q23,怪物!$B:$I,5,FALSE))+IF($X23="",0,$X23*VLOOKUP($R23,怪物!$B:$I,5,FALSE))+IF($Y23="",0,$Y23*VLOOKUP($S23,怪物!$B:$I,5,FALSE)))*VLOOKUP(N23,怪物!$B:$I,5,FALSE),0))</f>
        <v>40</v>
      </c>
      <c r="AM23" s="1" t="str">
        <f>IF(O23="","",ROUND($M23/(IF($T23="",0,$T23*VLOOKUP($N23,怪物!$B:$I,5,FALSE))+IF($U23="",0,$U23*VLOOKUP($O23,怪物!$B:$I,5,FALSE))+IF($V23="",0,$V23*VLOOKUP($P23,怪物!$B:$I,5,FALSE))+IF($W23="",0,$W23*VLOOKUP($Q23,怪物!$B:$I,5,FALSE))+IF($X23="",0,$X23*VLOOKUP($R23,怪物!$B:$I,5,FALSE))+IF($Y23="",0,$Y23*VLOOKUP($S23,怪物!$B:$I,5,FALSE)))*VLOOKUP(O23,怪物!$B:$I,5,FALSE),0))</f>
        <v/>
      </c>
      <c r="AN23" s="1" t="str">
        <f>IF(P23="","",ROUND($M23/(IF($T23="",0,$T23*VLOOKUP($N23,怪物!$B:$I,5,FALSE))+IF($U23="",0,$U23*VLOOKUP($O23,怪物!$B:$I,5,FALSE))+IF($V23="",0,$V23*VLOOKUP($P23,怪物!$B:$I,5,FALSE))+IF($W23="",0,$W23*VLOOKUP($Q23,怪物!$B:$I,5,FALSE))+IF($X23="",0,$X23*VLOOKUP($R23,怪物!$B:$I,5,FALSE))+IF($Y23="",0,$Y23*VLOOKUP($S23,怪物!$B:$I,5,FALSE)))*VLOOKUP(P23,怪物!$B:$I,5,FALSE),0))</f>
        <v/>
      </c>
      <c r="AO23" s="1" t="str">
        <f>IF(Q23="","",ROUND($M23/(IF($T23="",0,$T23*VLOOKUP($N23,怪物!$B:$I,5,FALSE))+IF($U23="",0,$U23*VLOOKUP($O23,怪物!$B:$I,5,FALSE))+IF($V23="",0,$V23*VLOOKUP($P23,怪物!$B:$I,5,FALSE))+IF($W23="",0,$W23*VLOOKUP($Q23,怪物!$B:$I,5,FALSE))+IF($X23="",0,$X23*VLOOKUP($R23,怪物!$B:$I,5,FALSE))+IF($Y23="",0,$Y23*VLOOKUP($S23,怪物!$B:$I,5,FALSE)))*VLOOKUP(Q23,怪物!$B:$I,5,FALSE),0))</f>
        <v/>
      </c>
      <c r="AP23" s="1" t="str">
        <f>IF(R23="","",ROUND($M23/(IF($T23="",0,$T23*VLOOKUP($N23,怪物!$B:$I,5,FALSE))+IF($U23="",0,$U23*VLOOKUP($O23,怪物!$B:$I,5,FALSE))+IF($V23="",0,$V23*VLOOKUP($P23,怪物!$B:$I,5,FALSE))+IF($W23="",0,$W23*VLOOKUP($Q23,怪物!$B:$I,5,FALSE))+IF($X23="",0,$X23*VLOOKUP($R23,怪物!$B:$I,5,FALSE))+IF($Y23="",0,$Y23*VLOOKUP($S23,怪物!$B:$I,5,FALSE)))*VLOOKUP(R23,怪物!$B:$I,5,FALSE),0))</f>
        <v/>
      </c>
      <c r="AQ23" s="1" t="str">
        <f>IF(S23="","",ROUND($M23/(IF($T23="",0,$T23*VLOOKUP($N23,怪物!$B:$I,5,FALSE))+IF($U23="",0,$U23*VLOOKUP($O23,怪物!$B:$I,5,FALSE))+IF($V23="",0,$V23*VLOOKUP($P23,怪物!$B:$I,5,FALSE))+IF($W23="",0,$W23*VLOOKUP($Q23,怪物!$B:$I,5,FALSE))+IF($X23="",0,$X23*VLOOKUP($R23,怪物!$B:$I,5,FALSE))+IF($Y23="",0,$Y23*VLOOKUP($S23,怪物!$B:$I,5,FALSE)))*VLOOKUP(S23,怪物!$B:$I,5,FALSE),0))</f>
        <v/>
      </c>
      <c r="AR23" s="1">
        <v>300</v>
      </c>
    </row>
    <row r="24" spans="1:44" x14ac:dyDescent="0.2">
      <c r="A24" s="1" t="str">
        <f t="shared" ref="A24:A42" si="11">B24&amp;"_"&amp;C24</f>
        <v>2_2</v>
      </c>
      <c r="B24" s="1">
        <v>2</v>
      </c>
      <c r="C24" s="1">
        <v>2</v>
      </c>
      <c r="D24" s="1">
        <v>11</v>
      </c>
      <c r="E24" s="1">
        <f>ROUND(SUM($D$23:D24)/60,1)</f>
        <v>0.4</v>
      </c>
      <c r="F24" s="1">
        <v>2</v>
      </c>
      <c r="G24" s="1">
        <v>0</v>
      </c>
      <c r="H24" s="3">
        <f t="shared" ref="H24:H42" si="12">ROUND(AR24*(J24+0.25)^2*0.5-40,2)</f>
        <v>275</v>
      </c>
      <c r="I24" s="1">
        <v>1.05</v>
      </c>
      <c r="J24" s="1">
        <f>J23+0.25</f>
        <v>0.75</v>
      </c>
      <c r="K24" s="1">
        <f t="shared" si="10"/>
        <v>367</v>
      </c>
      <c r="L24" s="1">
        <v>300</v>
      </c>
      <c r="M24" s="1">
        <v>200</v>
      </c>
      <c r="N24" s="1" t="s">
        <v>106</v>
      </c>
      <c r="O24" s="1" t="s">
        <v>98</v>
      </c>
      <c r="T24" s="1">
        <v>7</v>
      </c>
      <c r="U24" s="1">
        <v>7</v>
      </c>
      <c r="Z24" s="1">
        <f>IF(N24="","",ROUND($K24/($T24/$D24*IF($N24="",0,VLOOKUP($N24,怪物!$B:$I,4,FALSE))+$U24/$D24*IF($O24="",0,VLOOKUP($O24,怪物!$B:$I,4,FALSE))+$V24/$D24*IF($P24="",0,VLOOKUP($P24,怪物!$B:$I,4,FALSE))+$W24/$D24*IF($Q24="",0,VLOOKUP($Q24,怪物!$B:$I,4,FALSE))+$X24/$D24*IF($R24="",0,VLOOKUP($R24,怪物!$B:$I,4,FALSE))+$Y24/$D24*IF($S24="",0,VLOOKUP($S24,怪物!$B:$I,4,FALSE)))*VLOOKUP(N24,怪物!$B:$I,4,FALSE),0))</f>
        <v>192</v>
      </c>
      <c r="AA24" s="1">
        <f>IF(O24="","",ROUND($K24/($T24/$D24*IF($N24="",0,VLOOKUP($N24,怪物!$B:$I,4,FALSE))+$U24/$D24*IF($O24="",0,VLOOKUP($O24,怪物!$B:$I,4,FALSE))+$V24/$D24*IF($P24="",0,VLOOKUP($P24,怪物!$B:$I,4,FALSE))+$W24/$D24*IF($Q24="",0,VLOOKUP($Q24,怪物!$B:$I,4,FALSE))+$X24/$D24*IF($R24="",0,VLOOKUP($R24,怪物!$B:$I,4,FALSE))+$Y24/$D24*IF($S24="",0,VLOOKUP($S24,怪物!$B:$I,4,FALSE)))*VLOOKUP(O24,怪物!$B:$I,4,FALSE),0))</f>
        <v>384</v>
      </c>
      <c r="AB24" s="1" t="str">
        <f>IF(P24="","",ROUND($K24/($T24/$D24*IF($N24="",0,VLOOKUP($N24,怪物!$B:$I,4,FALSE))+$U24/$D24*IF($O24="",0,VLOOKUP($O24,怪物!$B:$I,4,FALSE))+$V24/$D24*IF($P24="",0,VLOOKUP($P24,怪物!$B:$I,4,FALSE))+$W24/$D24*IF($Q24="",0,VLOOKUP($Q24,怪物!$B:$I,4,FALSE))+$X24/$D24*IF($R24="",0,VLOOKUP($R24,怪物!$B:$I,4,FALSE))+$Y24/$D24*IF($S24="",0,VLOOKUP($S24,怪物!$B:$I,4,FALSE)))*VLOOKUP(P24,怪物!$B:$I,4,FALSE),0))</f>
        <v/>
      </c>
      <c r="AC24" s="1" t="str">
        <f>IF(Q24="","",ROUND($K24/($T24/$D24*IF($N24="",0,VLOOKUP($N24,怪物!$B:$I,4,FALSE))+$U24/$D24*IF($O24="",0,VLOOKUP($O24,怪物!$B:$I,4,FALSE))+$V24/$D24*IF($P24="",0,VLOOKUP($P24,怪物!$B:$I,4,FALSE))+$W24/$D24*IF($Q24="",0,VLOOKUP($Q24,怪物!$B:$I,4,FALSE))+$X24/$D24*IF($R24="",0,VLOOKUP($R24,怪物!$B:$I,4,FALSE))+$Y24/$D24*IF($S24="",0,VLOOKUP($S24,怪物!$B:$I,4,FALSE)))*VLOOKUP(Q24,怪物!$B:$I,4,FALSE),0))</f>
        <v/>
      </c>
      <c r="AD24" s="1" t="str">
        <f>IF(R24="","",ROUND($K24/($T24/$D24*IF($N24="",0,VLOOKUP($N24,怪物!$B:$I,4,FALSE))+$U24/$D24*IF($O24="",0,VLOOKUP($O24,怪物!$B:$I,4,FALSE))+$V24/$D24*IF($P24="",0,VLOOKUP($P24,怪物!$B:$I,4,FALSE))+$W24/$D24*IF($Q24="",0,VLOOKUP($Q24,怪物!$B:$I,4,FALSE))+$X24/$D24*IF($R24="",0,VLOOKUP($R24,怪物!$B:$I,4,FALSE))+$Y24/$D24*IF($S24="",0,VLOOKUP($S24,怪物!$B:$I,4,FALSE)))*VLOOKUP(R24,怪物!$B:$I,4,FALSE),0))</f>
        <v/>
      </c>
      <c r="AE24" s="1" t="str">
        <f>IF(S24="","",ROUND($K24/($T24/$D24*IF($N24="",0,VLOOKUP($N24,怪物!$B:$I,4,FALSE))+$U24/$D24*IF($O24="",0,VLOOKUP($O24,怪物!$B:$I,4,FALSE))+$V24/$D24*IF($P24="",0,VLOOKUP($P24,怪物!$B:$I,4,FALSE))+$W24/$D24*IF($Q24="",0,VLOOKUP($Q24,怪物!$B:$I,4,FALSE))+$X24/$D24*IF($R24="",0,VLOOKUP($R24,怪物!$B:$I,4,FALSE))+$Y24/$D24*IF($S24="",0,VLOOKUP($S24,怪物!$B:$I,4,FALSE)))*VLOOKUP(S24,怪物!$B:$I,4,FALSE),0))</f>
        <v/>
      </c>
      <c r="AF24" s="1">
        <f>IF(N24="","",VLOOKUP(N24,怪物!$B:$I,6,FALSE)*$I24)</f>
        <v>2.1</v>
      </c>
      <c r="AG24" s="1">
        <f>IF(O24="","",VLOOKUP(O24,怪物!$B:$I,6,FALSE)*$I24)</f>
        <v>2.1</v>
      </c>
      <c r="AH24" s="1" t="str">
        <f>IF(P24="","",VLOOKUP(P24,怪物!$B:$I,6,FALSE)*$I24)</f>
        <v/>
      </c>
      <c r="AI24" s="1" t="str">
        <f>IF(Q24="","",VLOOKUP(Q24,怪物!$B:$I,6,FALSE)*$I24)</f>
        <v/>
      </c>
      <c r="AJ24" s="1" t="str">
        <f>IF(R24="","",VLOOKUP(R24,怪物!$B:$I,6,FALSE)*$I24)</f>
        <v/>
      </c>
      <c r="AK24" s="1" t="str">
        <f>IF(S24="","",VLOOKUP(S24,怪物!$B:$I,6,FALSE)*$I24)</f>
        <v/>
      </c>
      <c r="AL24" s="1">
        <f>IF(N24="","",ROUND($M24/(IF($T24="",0,$T24*VLOOKUP($N24,怪物!$B:$I,5,FALSE))+IF($U24="",0,$U24*VLOOKUP($O24,怪物!$B:$I,5,FALSE))+IF($V24="",0,$V24*VLOOKUP($P24,怪物!$B:$I,5,FALSE))+IF($W24="",0,$W24*VLOOKUP($Q24,怪物!$B:$I,5,FALSE))+IF($X24="",0,$X24*VLOOKUP($R24,怪物!$B:$I,5,FALSE))+IF($Y24="",0,$Y24*VLOOKUP($S24,怪物!$B:$I,5,FALSE)))*VLOOKUP(N24,怪物!$B:$I,5,FALSE),0))</f>
        <v>14</v>
      </c>
      <c r="AM24" s="1">
        <f>IF(O24="","",ROUND($M24/(IF($T24="",0,$T24*VLOOKUP($N24,怪物!$B:$I,5,FALSE))+IF($U24="",0,$U24*VLOOKUP($O24,怪物!$B:$I,5,FALSE))+IF($V24="",0,$V24*VLOOKUP($P24,怪物!$B:$I,5,FALSE))+IF($W24="",0,$W24*VLOOKUP($Q24,怪物!$B:$I,5,FALSE))+IF($X24="",0,$X24*VLOOKUP($R24,怪物!$B:$I,5,FALSE))+IF($Y24="",0,$Y24*VLOOKUP($S24,怪物!$B:$I,5,FALSE)))*VLOOKUP(O24,怪物!$B:$I,5,FALSE),0))</f>
        <v>14</v>
      </c>
      <c r="AN24" s="1" t="str">
        <f>IF(P24="","",ROUND($M24/(IF($T24="",0,$T24*VLOOKUP($N24,怪物!$B:$I,5,FALSE))+IF($U24="",0,$U24*VLOOKUP($O24,怪物!$B:$I,5,FALSE))+IF($V24="",0,$V24*VLOOKUP($P24,怪物!$B:$I,5,FALSE))+IF($W24="",0,$W24*VLOOKUP($Q24,怪物!$B:$I,5,FALSE))+IF($X24="",0,$X24*VLOOKUP($R24,怪物!$B:$I,5,FALSE))+IF($Y24="",0,$Y24*VLOOKUP($S24,怪物!$B:$I,5,FALSE)))*VLOOKUP(P24,怪物!$B:$I,5,FALSE),0))</f>
        <v/>
      </c>
      <c r="AO24" s="1" t="str">
        <f>IF(Q24="","",ROUND($M24/(IF($T24="",0,$T24*VLOOKUP($N24,怪物!$B:$I,5,FALSE))+IF($U24="",0,$U24*VLOOKUP($O24,怪物!$B:$I,5,FALSE))+IF($V24="",0,$V24*VLOOKUP($P24,怪物!$B:$I,5,FALSE))+IF($W24="",0,$W24*VLOOKUP($Q24,怪物!$B:$I,5,FALSE))+IF($X24="",0,$X24*VLOOKUP($R24,怪物!$B:$I,5,FALSE))+IF($Y24="",0,$Y24*VLOOKUP($S24,怪物!$B:$I,5,FALSE)))*VLOOKUP(Q24,怪物!$B:$I,5,FALSE),0))</f>
        <v/>
      </c>
      <c r="AP24" s="1" t="str">
        <f>IF(R24="","",ROUND($M24/(IF($T24="",0,$T24*VLOOKUP($N24,怪物!$B:$I,5,FALSE))+IF($U24="",0,$U24*VLOOKUP($O24,怪物!$B:$I,5,FALSE))+IF($V24="",0,$V24*VLOOKUP($P24,怪物!$B:$I,5,FALSE))+IF($W24="",0,$W24*VLOOKUP($Q24,怪物!$B:$I,5,FALSE))+IF($X24="",0,$X24*VLOOKUP($R24,怪物!$B:$I,5,FALSE))+IF($Y24="",0,$Y24*VLOOKUP($S24,怪物!$B:$I,5,FALSE)))*VLOOKUP(R24,怪物!$B:$I,5,FALSE),0))</f>
        <v/>
      </c>
      <c r="AQ24" s="1" t="str">
        <f>IF(S24="","",ROUND($M24/(IF($T24="",0,$T24*VLOOKUP($N24,怪物!$B:$I,5,FALSE))+IF($U24="",0,$U24*VLOOKUP($O24,怪物!$B:$I,5,FALSE))+IF($V24="",0,$V24*VLOOKUP($P24,怪物!$B:$I,5,FALSE))+IF($W24="",0,$W24*VLOOKUP($Q24,怪物!$B:$I,5,FALSE))+IF($X24="",0,$X24*VLOOKUP($R24,怪物!$B:$I,5,FALSE))+IF($Y24="",0,$Y24*VLOOKUP($S24,怪物!$B:$I,5,FALSE)))*VLOOKUP(S24,怪物!$B:$I,5,FALSE),0))</f>
        <v/>
      </c>
      <c r="AR24" s="1">
        <f>ROUND((AR23+L23)+30*(C24-1),2)</f>
        <v>630</v>
      </c>
    </row>
    <row r="25" spans="1:44" x14ac:dyDescent="0.2">
      <c r="A25" s="1" t="str">
        <f t="shared" si="11"/>
        <v>2_3</v>
      </c>
      <c r="B25" s="1">
        <v>2</v>
      </c>
      <c r="C25" s="1">
        <v>3</v>
      </c>
      <c r="D25" s="1">
        <v>12</v>
      </c>
      <c r="E25" s="1">
        <f>ROUND(SUM($D$23:D25)/60,1)</f>
        <v>0.6</v>
      </c>
      <c r="F25" s="1">
        <v>3</v>
      </c>
      <c r="G25" s="1">
        <v>0</v>
      </c>
      <c r="H25" s="3">
        <f t="shared" si="12"/>
        <v>733.44</v>
      </c>
      <c r="I25" s="1">
        <v>1.1000000000000001</v>
      </c>
      <c r="J25" s="1">
        <f t="shared" ref="J25:J26" si="13">J24+0.25</f>
        <v>1</v>
      </c>
      <c r="K25" s="1">
        <f t="shared" si="10"/>
        <v>733</v>
      </c>
      <c r="L25" s="1">
        <v>300</v>
      </c>
      <c r="M25" s="1">
        <v>200</v>
      </c>
      <c r="N25" s="1" t="s">
        <v>106</v>
      </c>
      <c r="O25" s="1" t="s">
        <v>98</v>
      </c>
      <c r="P25" s="1" t="s">
        <v>99</v>
      </c>
      <c r="T25" s="1">
        <f t="shared" ref="T25:T42" si="14">ROUND(D25*J25-SUM(U25:Y25),0)</f>
        <v>6</v>
      </c>
      <c r="U25" s="1">
        <v>3</v>
      </c>
      <c r="V25" s="1">
        <v>3</v>
      </c>
      <c r="Z25" s="1">
        <f>IF(N25="","",ROUND($K25/($T25/$D25*IF($N25="",0,VLOOKUP($N25,怪物!$B:$I,4,FALSE))+$U25/$D25*IF($O25="",0,VLOOKUP($O25,怪物!$B:$I,4,FALSE))+$V25/$D25*IF($P25="",0,VLOOKUP($P25,怪物!$B:$I,4,FALSE))+$W25/$D25*IF($Q25="",0,VLOOKUP($Q25,怪物!$B:$I,4,FALSE))+$X25/$D25*IF($R25="",0,VLOOKUP($R25,怪物!$B:$I,4,FALSE))+$Y25/$D25*IF($S25="",0,VLOOKUP($S25,怪物!$B:$I,4,FALSE)))*VLOOKUP(N25,怪物!$B:$I,4,FALSE),0))</f>
        <v>244</v>
      </c>
      <c r="AA25" s="1">
        <f>IF(O25="","",ROUND($K25/($T25/$D25*IF($N25="",0,VLOOKUP($N25,怪物!$B:$I,4,FALSE))+$U25/$D25*IF($O25="",0,VLOOKUP($O25,怪物!$B:$I,4,FALSE))+$V25/$D25*IF($P25="",0,VLOOKUP($P25,怪物!$B:$I,4,FALSE))+$W25/$D25*IF($Q25="",0,VLOOKUP($Q25,怪物!$B:$I,4,FALSE))+$X25/$D25*IF($R25="",0,VLOOKUP($R25,怪物!$B:$I,4,FALSE))+$Y25/$D25*IF($S25="",0,VLOOKUP($S25,怪物!$B:$I,4,FALSE)))*VLOOKUP(O25,怪物!$B:$I,4,FALSE),0))</f>
        <v>489</v>
      </c>
      <c r="AB25" s="1">
        <f>IF(P25="","",ROUND($K25/($T25/$D25*IF($N25="",0,VLOOKUP($N25,怪物!$B:$I,4,FALSE))+$U25/$D25*IF($O25="",0,VLOOKUP($O25,怪物!$B:$I,4,FALSE))+$V25/$D25*IF($P25="",0,VLOOKUP($P25,怪物!$B:$I,4,FALSE))+$W25/$D25*IF($Q25="",0,VLOOKUP($Q25,怪物!$B:$I,4,FALSE))+$X25/$D25*IF($R25="",0,VLOOKUP($R25,怪物!$B:$I,4,FALSE))+$Y25/$D25*IF($S25="",0,VLOOKUP($S25,怪物!$B:$I,4,FALSE)))*VLOOKUP(P25,怪物!$B:$I,4,FALSE),0))</f>
        <v>1955</v>
      </c>
      <c r="AC25" s="1" t="str">
        <f>IF(Q25="","",ROUND($K25/($T25/$D25*IF($N25="",0,VLOOKUP($N25,怪物!$B:$I,4,FALSE))+$U25/$D25*IF($O25="",0,VLOOKUP($O25,怪物!$B:$I,4,FALSE))+$V25/$D25*IF($P25="",0,VLOOKUP($P25,怪物!$B:$I,4,FALSE))+$W25/$D25*IF($Q25="",0,VLOOKUP($Q25,怪物!$B:$I,4,FALSE))+$X25/$D25*IF($R25="",0,VLOOKUP($R25,怪物!$B:$I,4,FALSE))+$Y25/$D25*IF($S25="",0,VLOOKUP($S25,怪物!$B:$I,4,FALSE)))*VLOOKUP(Q25,怪物!$B:$I,4,FALSE),0))</f>
        <v/>
      </c>
      <c r="AD25" s="1" t="str">
        <f>IF(R25="","",ROUND($K25/($T25/$D25*IF($N25="",0,VLOOKUP($N25,怪物!$B:$I,4,FALSE))+$U25/$D25*IF($O25="",0,VLOOKUP($O25,怪物!$B:$I,4,FALSE))+$V25/$D25*IF($P25="",0,VLOOKUP($P25,怪物!$B:$I,4,FALSE))+$W25/$D25*IF($Q25="",0,VLOOKUP($Q25,怪物!$B:$I,4,FALSE))+$X25/$D25*IF($R25="",0,VLOOKUP($R25,怪物!$B:$I,4,FALSE))+$Y25/$D25*IF($S25="",0,VLOOKUP($S25,怪物!$B:$I,4,FALSE)))*VLOOKUP(R25,怪物!$B:$I,4,FALSE),0))</f>
        <v/>
      </c>
      <c r="AE25" s="1" t="str">
        <f>IF(S25="","",ROUND($K25/($T25/$D25*IF($N25="",0,VLOOKUP($N25,怪物!$B:$I,4,FALSE))+$U25/$D25*IF($O25="",0,VLOOKUP($O25,怪物!$B:$I,4,FALSE))+$V25/$D25*IF($P25="",0,VLOOKUP($P25,怪物!$B:$I,4,FALSE))+$W25/$D25*IF($Q25="",0,VLOOKUP($Q25,怪物!$B:$I,4,FALSE))+$X25/$D25*IF($R25="",0,VLOOKUP($R25,怪物!$B:$I,4,FALSE))+$Y25/$D25*IF($S25="",0,VLOOKUP($S25,怪物!$B:$I,4,FALSE)))*VLOOKUP(S25,怪物!$B:$I,4,FALSE),0))</f>
        <v/>
      </c>
      <c r="AF25" s="1">
        <f>IF(N25="","",VLOOKUP(N25,怪物!$B:$I,6,FALSE)*$I25)</f>
        <v>2.2000000000000002</v>
      </c>
      <c r="AG25" s="1">
        <f>IF(O25="","",VLOOKUP(O25,怪物!$B:$I,6,FALSE)*$I25)</f>
        <v>2.2000000000000002</v>
      </c>
      <c r="AH25" s="1">
        <f>IF(P25="","",VLOOKUP(P25,怪物!$B:$I,6,FALSE)*$I25)</f>
        <v>2.2000000000000002</v>
      </c>
      <c r="AI25" s="1" t="str">
        <f>IF(Q25="","",VLOOKUP(Q25,怪物!$B:$I,6,FALSE)*$I25)</f>
        <v/>
      </c>
      <c r="AJ25" s="1" t="str">
        <f>IF(R25="","",VLOOKUP(R25,怪物!$B:$I,6,FALSE)*$I25)</f>
        <v/>
      </c>
      <c r="AK25" s="1" t="str">
        <f>IF(S25="","",VLOOKUP(S25,怪物!$B:$I,6,FALSE)*$I25)</f>
        <v/>
      </c>
      <c r="AL25" s="1">
        <f>IF(N25="","",ROUND($M25/(IF($T25="",0,$T25*VLOOKUP($N25,怪物!$B:$I,5,FALSE))+IF($U25="",0,$U25*VLOOKUP($O25,怪物!$B:$I,5,FALSE))+IF($V25="",0,$V25*VLOOKUP($P25,怪物!$B:$I,5,FALSE))+IF($W25="",0,$W25*VLOOKUP($Q25,怪物!$B:$I,5,FALSE))+IF($X25="",0,$X25*VLOOKUP($R25,怪物!$B:$I,5,FALSE))+IF($Y25="",0,$Y25*VLOOKUP($S25,怪物!$B:$I,5,FALSE)))*VLOOKUP(N25,怪物!$B:$I,5,FALSE),0))</f>
        <v>13</v>
      </c>
      <c r="AM25" s="1">
        <f>IF(O25="","",ROUND($M25/(IF($T25="",0,$T25*VLOOKUP($N25,怪物!$B:$I,5,FALSE))+IF($U25="",0,$U25*VLOOKUP($O25,怪物!$B:$I,5,FALSE))+IF($V25="",0,$V25*VLOOKUP($P25,怪物!$B:$I,5,FALSE))+IF($W25="",0,$W25*VLOOKUP($Q25,怪物!$B:$I,5,FALSE))+IF($X25="",0,$X25*VLOOKUP($R25,怪物!$B:$I,5,FALSE))+IF($Y25="",0,$Y25*VLOOKUP($S25,怪物!$B:$I,5,FALSE)))*VLOOKUP(O25,怪物!$B:$I,5,FALSE),0))</f>
        <v>13</v>
      </c>
      <c r="AN25" s="1">
        <f>IF(P25="","",ROUND($M25/(IF($T25="",0,$T25*VLOOKUP($N25,怪物!$B:$I,5,FALSE))+IF($U25="",0,$U25*VLOOKUP($O25,怪物!$B:$I,5,FALSE))+IF($V25="",0,$V25*VLOOKUP($P25,怪物!$B:$I,5,FALSE))+IF($W25="",0,$W25*VLOOKUP($Q25,怪物!$B:$I,5,FALSE))+IF($X25="",0,$X25*VLOOKUP($R25,怪物!$B:$I,5,FALSE))+IF($Y25="",0,$Y25*VLOOKUP($S25,怪物!$B:$I,5,FALSE)))*VLOOKUP(P25,怪物!$B:$I,5,FALSE),0))</f>
        <v>27</v>
      </c>
      <c r="AO25" s="1" t="str">
        <f>IF(Q25="","",ROUND($M25/(IF($T25="",0,$T25*VLOOKUP($N25,怪物!$B:$I,5,FALSE))+IF($U25="",0,$U25*VLOOKUP($O25,怪物!$B:$I,5,FALSE))+IF($V25="",0,$V25*VLOOKUP($P25,怪物!$B:$I,5,FALSE))+IF($W25="",0,$W25*VLOOKUP($Q25,怪物!$B:$I,5,FALSE))+IF($X25="",0,$X25*VLOOKUP($R25,怪物!$B:$I,5,FALSE))+IF($Y25="",0,$Y25*VLOOKUP($S25,怪物!$B:$I,5,FALSE)))*VLOOKUP(Q25,怪物!$B:$I,5,FALSE),0))</f>
        <v/>
      </c>
      <c r="AP25" s="1" t="str">
        <f>IF(R25="","",ROUND($M25/(IF($T25="",0,$T25*VLOOKUP($N25,怪物!$B:$I,5,FALSE))+IF($U25="",0,$U25*VLOOKUP($O25,怪物!$B:$I,5,FALSE))+IF($V25="",0,$V25*VLOOKUP($P25,怪物!$B:$I,5,FALSE))+IF($W25="",0,$W25*VLOOKUP($Q25,怪物!$B:$I,5,FALSE))+IF($X25="",0,$X25*VLOOKUP($R25,怪物!$B:$I,5,FALSE))+IF($Y25="",0,$Y25*VLOOKUP($S25,怪物!$B:$I,5,FALSE)))*VLOOKUP(R25,怪物!$B:$I,5,FALSE),0))</f>
        <v/>
      </c>
      <c r="AQ25" s="1" t="str">
        <f>IF(S25="","",ROUND($M25/(IF($T25="",0,$T25*VLOOKUP($N25,怪物!$B:$I,5,FALSE))+IF($U25="",0,$U25*VLOOKUP($O25,怪物!$B:$I,5,FALSE))+IF($V25="",0,$V25*VLOOKUP($P25,怪物!$B:$I,5,FALSE))+IF($W25="",0,$W25*VLOOKUP($Q25,怪物!$B:$I,5,FALSE))+IF($X25="",0,$X25*VLOOKUP($R25,怪物!$B:$I,5,FALSE))+IF($Y25="",0,$Y25*VLOOKUP($S25,怪物!$B:$I,5,FALSE)))*VLOOKUP(S25,怪物!$B:$I,5,FALSE),0))</f>
        <v/>
      </c>
      <c r="AR25" s="1">
        <f t="shared" ref="AR25:AR42" si="15">ROUND((AR24+L24)+30*(C25-1),2)</f>
        <v>990</v>
      </c>
    </row>
    <row r="26" spans="1:44" x14ac:dyDescent="0.2">
      <c r="A26" s="1" t="str">
        <f t="shared" si="11"/>
        <v>2_4</v>
      </c>
      <c r="B26" s="1">
        <v>2</v>
      </c>
      <c r="C26" s="1">
        <v>4</v>
      </c>
      <c r="D26" s="1">
        <v>13</v>
      </c>
      <c r="E26" s="1">
        <f>ROUND(SUM($D$23:D26)/60,1)</f>
        <v>0.8</v>
      </c>
      <c r="F26" s="1">
        <v>4</v>
      </c>
      <c r="G26" s="1">
        <v>0</v>
      </c>
      <c r="H26" s="3">
        <f t="shared" si="12"/>
        <v>1512.5</v>
      </c>
      <c r="I26" s="1">
        <v>1.1499999999999999</v>
      </c>
      <c r="J26" s="1">
        <f t="shared" si="13"/>
        <v>1.25</v>
      </c>
      <c r="K26" s="1">
        <f t="shared" si="10"/>
        <v>1210</v>
      </c>
      <c r="L26" s="1">
        <v>300</v>
      </c>
      <c r="M26" s="1">
        <v>200</v>
      </c>
      <c r="N26" s="1" t="s">
        <v>106</v>
      </c>
      <c r="O26" s="1" t="s">
        <v>98</v>
      </c>
      <c r="P26" s="1" t="s">
        <v>99</v>
      </c>
      <c r="Q26" s="1" t="s">
        <v>101</v>
      </c>
      <c r="T26" s="1">
        <f t="shared" si="14"/>
        <v>5</v>
      </c>
      <c r="U26" s="1">
        <v>5</v>
      </c>
      <c r="V26" s="1">
        <v>5</v>
      </c>
      <c r="W26" s="1">
        <v>1</v>
      </c>
      <c r="Z26" s="1">
        <f>IF(N26="","",ROUND($K26/($T26/$D26*IF($N26="",0,VLOOKUP($N26,怪物!$B:$I,4,FALSE))+$U26/$D26*IF($O26="",0,VLOOKUP($O26,怪物!$B:$I,4,FALSE))+$V26/$D26*IF($P26="",0,VLOOKUP($P26,怪物!$B:$I,4,FALSE))+$W26/$D26*IF($Q26="",0,VLOOKUP($Q26,怪物!$B:$I,4,FALSE))+$X26/$D26*IF($R26="",0,VLOOKUP($R26,怪物!$B:$I,4,FALSE))+$Y26/$D26*IF($S26="",0,VLOOKUP($S26,怪物!$B:$I,4,FALSE)))*VLOOKUP(N26,怪物!$B:$I,4,FALSE),0))</f>
        <v>181</v>
      </c>
      <c r="AA26" s="1">
        <f>IF(O26="","",ROUND($K26/($T26/$D26*IF($N26="",0,VLOOKUP($N26,怪物!$B:$I,4,FALSE))+$U26/$D26*IF($O26="",0,VLOOKUP($O26,怪物!$B:$I,4,FALSE))+$V26/$D26*IF($P26="",0,VLOOKUP($P26,怪物!$B:$I,4,FALSE))+$W26/$D26*IF($Q26="",0,VLOOKUP($Q26,怪物!$B:$I,4,FALSE))+$X26/$D26*IF($R26="",0,VLOOKUP($R26,怪物!$B:$I,4,FALSE))+$Y26/$D26*IF($S26="",0,VLOOKUP($S26,怪物!$B:$I,4,FALSE)))*VLOOKUP(O26,怪物!$B:$I,4,FALSE),0))</f>
        <v>362</v>
      </c>
      <c r="AB26" s="1">
        <f>IF(P26="","",ROUND($K26/($T26/$D26*IF($N26="",0,VLOOKUP($N26,怪物!$B:$I,4,FALSE))+$U26/$D26*IF($O26="",0,VLOOKUP($O26,怪物!$B:$I,4,FALSE))+$V26/$D26*IF($P26="",0,VLOOKUP($P26,怪物!$B:$I,4,FALSE))+$W26/$D26*IF($Q26="",0,VLOOKUP($Q26,怪物!$B:$I,4,FALSE))+$X26/$D26*IF($R26="",0,VLOOKUP($R26,怪物!$B:$I,4,FALSE))+$Y26/$D26*IF($S26="",0,VLOOKUP($S26,怪物!$B:$I,4,FALSE)))*VLOOKUP(P26,怪物!$B:$I,4,FALSE),0))</f>
        <v>1446</v>
      </c>
      <c r="AC26" s="1">
        <f>IF(Q26="","",ROUND($K26/($T26/$D26*IF($N26="",0,VLOOKUP($N26,怪物!$B:$I,4,FALSE))+$U26/$D26*IF($O26="",0,VLOOKUP($O26,怪物!$B:$I,4,FALSE))+$V26/$D26*IF($P26="",0,VLOOKUP($P26,怪物!$B:$I,4,FALSE))+$W26/$D26*IF($Q26="",0,VLOOKUP($Q26,怪物!$B:$I,4,FALSE))+$X26/$D26*IF($R26="",0,VLOOKUP($R26,怪物!$B:$I,4,FALSE))+$Y26/$D26*IF($S26="",0,VLOOKUP($S26,怪物!$B:$I,4,FALSE)))*VLOOKUP(Q26,怪物!$B:$I,4,FALSE),0))</f>
        <v>5786</v>
      </c>
      <c r="AD26" s="1" t="str">
        <f>IF(R26="","",ROUND($K26/($T26/$D26*IF($N26="",0,VLOOKUP($N26,怪物!$B:$I,4,FALSE))+$U26/$D26*IF($O26="",0,VLOOKUP($O26,怪物!$B:$I,4,FALSE))+$V26/$D26*IF($P26="",0,VLOOKUP($P26,怪物!$B:$I,4,FALSE))+$W26/$D26*IF($Q26="",0,VLOOKUP($Q26,怪物!$B:$I,4,FALSE))+$X26/$D26*IF($R26="",0,VLOOKUP($R26,怪物!$B:$I,4,FALSE))+$Y26/$D26*IF($S26="",0,VLOOKUP($S26,怪物!$B:$I,4,FALSE)))*VLOOKUP(R26,怪物!$B:$I,4,FALSE),0))</f>
        <v/>
      </c>
      <c r="AE26" s="1" t="str">
        <f>IF(S26="","",ROUND($K26/($T26/$D26*IF($N26="",0,VLOOKUP($N26,怪物!$B:$I,4,FALSE))+$U26/$D26*IF($O26="",0,VLOOKUP($O26,怪物!$B:$I,4,FALSE))+$V26/$D26*IF($P26="",0,VLOOKUP($P26,怪物!$B:$I,4,FALSE))+$W26/$D26*IF($Q26="",0,VLOOKUP($Q26,怪物!$B:$I,4,FALSE))+$X26/$D26*IF($R26="",0,VLOOKUP($R26,怪物!$B:$I,4,FALSE))+$Y26/$D26*IF($S26="",0,VLOOKUP($S26,怪物!$B:$I,4,FALSE)))*VLOOKUP(S26,怪物!$B:$I,4,FALSE),0))</f>
        <v/>
      </c>
      <c r="AF26" s="1">
        <f>IF(N26="","",VLOOKUP(N26,怪物!$B:$I,6,FALSE)*$I26)</f>
        <v>2.2999999999999998</v>
      </c>
      <c r="AG26" s="1">
        <f>IF(O26="","",VLOOKUP(O26,怪物!$B:$I,6,FALSE)*$I26)</f>
        <v>2.2999999999999998</v>
      </c>
      <c r="AH26" s="1">
        <f>IF(P26="","",VLOOKUP(P26,怪物!$B:$I,6,FALSE)*$I26)</f>
        <v>2.2999999999999998</v>
      </c>
      <c r="AI26" s="1">
        <f>IF(Q26="","",VLOOKUP(Q26,怪物!$B:$I,6,FALSE)*$I26)</f>
        <v>1.4375</v>
      </c>
      <c r="AJ26" s="1" t="str">
        <f>IF(R26="","",VLOOKUP(R26,怪物!$B:$I,6,FALSE)*$I26)</f>
        <v/>
      </c>
      <c r="AK26" s="1" t="str">
        <f>IF(S26="","",VLOOKUP(S26,怪物!$B:$I,6,FALSE)*$I26)</f>
        <v/>
      </c>
      <c r="AL26" s="1">
        <f>IF(N26="","",ROUND($M26/(IF($T26="",0,$T26*VLOOKUP($N26,怪物!$B:$I,5,FALSE))+IF($U26="",0,$U26*VLOOKUP($O26,怪物!$B:$I,5,FALSE))+IF($V26="",0,$V26*VLOOKUP($P26,怪物!$B:$I,5,FALSE))+IF($W26="",0,$W26*VLOOKUP($Q26,怪物!$B:$I,5,FALSE))+IF($X26="",0,$X26*VLOOKUP($R26,怪物!$B:$I,5,FALSE))+IF($Y26="",0,$Y26*VLOOKUP($S26,怪物!$B:$I,5,FALSE)))*VLOOKUP(N26,怪物!$B:$I,5,FALSE),0))</f>
        <v>8</v>
      </c>
      <c r="AM26" s="1">
        <f>IF(O26="","",ROUND($M26/(IF($T26="",0,$T26*VLOOKUP($N26,怪物!$B:$I,5,FALSE))+IF($U26="",0,$U26*VLOOKUP($O26,怪物!$B:$I,5,FALSE))+IF($V26="",0,$V26*VLOOKUP($P26,怪物!$B:$I,5,FALSE))+IF($W26="",0,$W26*VLOOKUP($Q26,怪物!$B:$I,5,FALSE))+IF($X26="",0,$X26*VLOOKUP($R26,怪物!$B:$I,5,FALSE))+IF($Y26="",0,$Y26*VLOOKUP($S26,怪物!$B:$I,5,FALSE)))*VLOOKUP(O26,怪物!$B:$I,5,FALSE),0))</f>
        <v>8</v>
      </c>
      <c r="AN26" s="1">
        <f>IF(P26="","",ROUND($M26/(IF($T26="",0,$T26*VLOOKUP($N26,怪物!$B:$I,5,FALSE))+IF($U26="",0,$U26*VLOOKUP($O26,怪物!$B:$I,5,FALSE))+IF($V26="",0,$V26*VLOOKUP($P26,怪物!$B:$I,5,FALSE))+IF($W26="",0,$W26*VLOOKUP($Q26,怪物!$B:$I,5,FALSE))+IF($X26="",0,$X26*VLOOKUP($R26,怪物!$B:$I,5,FALSE))+IF($Y26="",0,$Y26*VLOOKUP($S26,怪物!$B:$I,5,FALSE)))*VLOOKUP(P26,怪物!$B:$I,5,FALSE),0))</f>
        <v>16</v>
      </c>
      <c r="AO26" s="1">
        <f>IF(Q26="","",ROUND($M26/(IF($T26="",0,$T26*VLOOKUP($N26,怪物!$B:$I,5,FALSE))+IF($U26="",0,$U26*VLOOKUP($O26,怪物!$B:$I,5,FALSE))+IF($V26="",0,$V26*VLOOKUP($P26,怪物!$B:$I,5,FALSE))+IF($W26="",0,$W26*VLOOKUP($Q26,怪物!$B:$I,5,FALSE))+IF($X26="",0,$X26*VLOOKUP($R26,怪物!$B:$I,5,FALSE))+IF($Y26="",0,$Y26*VLOOKUP($S26,怪物!$B:$I,5,FALSE)))*VLOOKUP(Q26,怪物!$B:$I,5,FALSE),0))</f>
        <v>40</v>
      </c>
      <c r="AP26" s="1" t="str">
        <f>IF(R26="","",ROUND($M26/(IF($T26="",0,$T26*VLOOKUP($N26,怪物!$B:$I,5,FALSE))+IF($U26="",0,$U26*VLOOKUP($O26,怪物!$B:$I,5,FALSE))+IF($V26="",0,$V26*VLOOKUP($P26,怪物!$B:$I,5,FALSE))+IF($W26="",0,$W26*VLOOKUP($Q26,怪物!$B:$I,5,FALSE))+IF($X26="",0,$X26*VLOOKUP($R26,怪物!$B:$I,5,FALSE))+IF($Y26="",0,$Y26*VLOOKUP($S26,怪物!$B:$I,5,FALSE)))*VLOOKUP(R26,怪物!$B:$I,5,FALSE),0))</f>
        <v/>
      </c>
      <c r="AQ26" s="1" t="str">
        <f>IF(S26="","",ROUND($M26/(IF($T26="",0,$T26*VLOOKUP($N26,怪物!$B:$I,5,FALSE))+IF($U26="",0,$U26*VLOOKUP($O26,怪物!$B:$I,5,FALSE))+IF($V26="",0,$V26*VLOOKUP($P26,怪物!$B:$I,5,FALSE))+IF($W26="",0,$W26*VLOOKUP($Q26,怪物!$B:$I,5,FALSE))+IF($X26="",0,$X26*VLOOKUP($R26,怪物!$B:$I,5,FALSE))+IF($Y26="",0,$Y26*VLOOKUP($S26,怪物!$B:$I,5,FALSE)))*VLOOKUP(S26,怪物!$B:$I,5,FALSE),0))</f>
        <v/>
      </c>
      <c r="AR26" s="1">
        <f t="shared" si="15"/>
        <v>1380</v>
      </c>
    </row>
    <row r="27" spans="1:44" x14ac:dyDescent="0.2">
      <c r="A27" s="1" t="str">
        <f t="shared" si="11"/>
        <v>2_5</v>
      </c>
      <c r="B27" s="1">
        <v>2</v>
      </c>
      <c r="C27" s="1">
        <v>5</v>
      </c>
      <c r="D27" s="1">
        <v>14</v>
      </c>
      <c r="E27" s="1">
        <f>ROUND(SUM($D$23:D27)/60,1)</f>
        <v>1</v>
      </c>
      <c r="F27" s="1">
        <v>5</v>
      </c>
      <c r="G27" s="1">
        <v>1</v>
      </c>
      <c r="H27" s="3">
        <f t="shared" si="12"/>
        <v>466.25</v>
      </c>
      <c r="I27" s="1">
        <v>1.2</v>
      </c>
      <c r="J27" s="1">
        <v>0.5</v>
      </c>
      <c r="K27" s="1">
        <f t="shared" si="10"/>
        <v>933</v>
      </c>
      <c r="L27" s="1">
        <v>300</v>
      </c>
      <c r="M27" s="1">
        <v>200</v>
      </c>
      <c r="N27" s="1" t="s">
        <v>218</v>
      </c>
      <c r="T27" s="1">
        <f t="shared" si="14"/>
        <v>7</v>
      </c>
      <c r="Z27" s="1">
        <f>IF(N27="","",ROUND($K27/($T27/$D27*IF($N27="",0,VLOOKUP($N27,怪物!$B:$I,4,FALSE))+$U27/$D27*IF($O27="",0,VLOOKUP($O27,怪物!$B:$I,4,FALSE))+$V27/$D27*IF($P27="",0,VLOOKUP($P27,怪物!$B:$I,4,FALSE))+$W27/$D27*IF($Q27="",0,VLOOKUP($Q27,怪物!$B:$I,4,FALSE))+$X27/$D27*IF($R27="",0,VLOOKUP($R27,怪物!$B:$I,4,FALSE))+$Y27/$D27*IF($S27="",0,VLOOKUP($S27,怪物!$B:$I,4,FALSE)))*VLOOKUP(N27,怪物!$B:$I,4,FALSE),0))</f>
        <v>1866</v>
      </c>
      <c r="AA27" s="1" t="str">
        <f>IF(O27="","",ROUND($K27/($T27/$D27*IF($N27="",0,VLOOKUP($N27,怪物!$B:$I,4,FALSE))+$U27/$D27*IF($O27="",0,VLOOKUP($O27,怪物!$B:$I,4,FALSE))+$V27/$D27*IF($P27="",0,VLOOKUP($P27,怪物!$B:$I,4,FALSE))+$W27/$D27*IF($Q27="",0,VLOOKUP($Q27,怪物!$B:$I,4,FALSE))+$X27/$D27*IF($R27="",0,VLOOKUP($R27,怪物!$B:$I,4,FALSE))+$Y27/$D27*IF($S27="",0,VLOOKUP($S27,怪物!$B:$I,4,FALSE)))*VLOOKUP(O27,怪物!$B:$I,4,FALSE),0))</f>
        <v/>
      </c>
      <c r="AB27" s="1" t="str">
        <f>IF(P27="","",ROUND($K27/($T27/$D27*IF($N27="",0,VLOOKUP($N27,怪物!$B:$I,4,FALSE))+$U27/$D27*IF($O27="",0,VLOOKUP($O27,怪物!$B:$I,4,FALSE))+$V27/$D27*IF($P27="",0,VLOOKUP($P27,怪物!$B:$I,4,FALSE))+$W27/$D27*IF($Q27="",0,VLOOKUP($Q27,怪物!$B:$I,4,FALSE))+$X27/$D27*IF($R27="",0,VLOOKUP($R27,怪物!$B:$I,4,FALSE))+$Y27/$D27*IF($S27="",0,VLOOKUP($S27,怪物!$B:$I,4,FALSE)))*VLOOKUP(P27,怪物!$B:$I,4,FALSE),0))</f>
        <v/>
      </c>
      <c r="AC27" s="1" t="str">
        <f>IF(Q27="","",ROUND($K27/($T27/$D27*IF($N27="",0,VLOOKUP($N27,怪物!$B:$I,4,FALSE))+$U27/$D27*IF($O27="",0,VLOOKUP($O27,怪物!$B:$I,4,FALSE))+$V27/$D27*IF($P27="",0,VLOOKUP($P27,怪物!$B:$I,4,FALSE))+$W27/$D27*IF($Q27="",0,VLOOKUP($Q27,怪物!$B:$I,4,FALSE))+$X27/$D27*IF($R27="",0,VLOOKUP($R27,怪物!$B:$I,4,FALSE))+$Y27/$D27*IF($S27="",0,VLOOKUP($S27,怪物!$B:$I,4,FALSE)))*VLOOKUP(Q27,怪物!$B:$I,4,FALSE),0))</f>
        <v/>
      </c>
      <c r="AD27" s="1" t="str">
        <f>IF(R27="","",ROUND($K27/($T27/$D27*IF($N27="",0,VLOOKUP($N27,怪物!$B:$I,4,FALSE))+$U27/$D27*IF($O27="",0,VLOOKUP($O27,怪物!$B:$I,4,FALSE))+$V27/$D27*IF($P27="",0,VLOOKUP($P27,怪物!$B:$I,4,FALSE))+$W27/$D27*IF($Q27="",0,VLOOKUP($Q27,怪物!$B:$I,4,FALSE))+$X27/$D27*IF($R27="",0,VLOOKUP($R27,怪物!$B:$I,4,FALSE))+$Y27/$D27*IF($S27="",0,VLOOKUP($S27,怪物!$B:$I,4,FALSE)))*VLOOKUP(R27,怪物!$B:$I,4,FALSE),0))</f>
        <v/>
      </c>
      <c r="AE27" s="1" t="str">
        <f>IF(S27="","",ROUND($K27/($T27/$D27*IF($N27="",0,VLOOKUP($N27,怪物!$B:$I,4,FALSE))+$U27/$D27*IF($O27="",0,VLOOKUP($O27,怪物!$B:$I,4,FALSE))+$V27/$D27*IF($P27="",0,VLOOKUP($P27,怪物!$B:$I,4,FALSE))+$W27/$D27*IF($Q27="",0,VLOOKUP($Q27,怪物!$B:$I,4,FALSE))+$X27/$D27*IF($R27="",0,VLOOKUP($R27,怪物!$B:$I,4,FALSE))+$Y27/$D27*IF($S27="",0,VLOOKUP($S27,怪物!$B:$I,4,FALSE)))*VLOOKUP(S27,怪物!$B:$I,4,FALSE),0))</f>
        <v/>
      </c>
      <c r="AF27" s="1">
        <f>IF(N27="","",VLOOKUP(N27,怪物!$B:$I,6,FALSE)*$I27)</f>
        <v>2.4</v>
      </c>
      <c r="AG27" s="1" t="str">
        <f>IF(O27="","",VLOOKUP(O27,怪物!$B:$I,6,FALSE)*$I27)</f>
        <v/>
      </c>
      <c r="AH27" s="1" t="str">
        <f>IF(P27="","",VLOOKUP(P27,怪物!$B:$I,6,FALSE)*$I27)</f>
        <v/>
      </c>
      <c r="AI27" s="1" t="str">
        <f>IF(Q27="","",VLOOKUP(Q27,怪物!$B:$I,6,FALSE)*$I27)</f>
        <v/>
      </c>
      <c r="AJ27" s="1" t="str">
        <f>IF(R27="","",VLOOKUP(R27,怪物!$B:$I,6,FALSE)*$I27)</f>
        <v/>
      </c>
      <c r="AK27" s="1" t="str">
        <f>IF(S27="","",VLOOKUP(S27,怪物!$B:$I,6,FALSE)*$I27)</f>
        <v/>
      </c>
      <c r="AL27" s="1">
        <f>IF(N27="","",ROUND($M27/(IF($T27="",0,$T27*VLOOKUP($N27,怪物!$B:$I,5,FALSE))+IF($U27="",0,$U27*VLOOKUP($O27,怪物!$B:$I,5,FALSE))+IF($V27="",0,$V27*VLOOKUP($P27,怪物!$B:$I,5,FALSE))+IF($W27="",0,$W27*VLOOKUP($Q27,怪物!$B:$I,5,FALSE))+IF($X27="",0,$X27*VLOOKUP($R27,怪物!$B:$I,5,FALSE))+IF($Y27="",0,$Y27*VLOOKUP($S27,怪物!$B:$I,5,FALSE)))*VLOOKUP(N27,怪物!$B:$I,5,FALSE),0))</f>
        <v>29</v>
      </c>
      <c r="AM27" s="1" t="str">
        <f>IF(O27="","",ROUND($M27/(IF($T27="",0,$T27*VLOOKUP($N27,怪物!$B:$I,5,FALSE))+IF($U27="",0,$U27*VLOOKUP($O27,怪物!$B:$I,5,FALSE))+IF($V27="",0,$V27*VLOOKUP($P27,怪物!$B:$I,5,FALSE))+IF($W27="",0,$W27*VLOOKUP($Q27,怪物!$B:$I,5,FALSE))+IF($X27="",0,$X27*VLOOKUP($R27,怪物!$B:$I,5,FALSE))+IF($Y27="",0,$Y27*VLOOKUP($S27,怪物!$B:$I,5,FALSE)))*VLOOKUP(O27,怪物!$B:$I,5,FALSE),0))</f>
        <v/>
      </c>
      <c r="AN27" s="1" t="str">
        <f>IF(P27="","",ROUND($M27/(IF($T27="",0,$T27*VLOOKUP($N27,怪物!$B:$I,5,FALSE))+IF($U27="",0,$U27*VLOOKUP($O27,怪物!$B:$I,5,FALSE))+IF($V27="",0,$V27*VLOOKUP($P27,怪物!$B:$I,5,FALSE))+IF($W27="",0,$W27*VLOOKUP($Q27,怪物!$B:$I,5,FALSE))+IF($X27="",0,$X27*VLOOKUP($R27,怪物!$B:$I,5,FALSE))+IF($Y27="",0,$Y27*VLOOKUP($S27,怪物!$B:$I,5,FALSE)))*VLOOKUP(P27,怪物!$B:$I,5,FALSE),0))</f>
        <v/>
      </c>
      <c r="AO27" s="1" t="str">
        <f>IF(Q27="","",ROUND($M27/(IF($T27="",0,$T27*VLOOKUP($N27,怪物!$B:$I,5,FALSE))+IF($U27="",0,$U27*VLOOKUP($O27,怪物!$B:$I,5,FALSE))+IF($V27="",0,$V27*VLOOKUP($P27,怪物!$B:$I,5,FALSE))+IF($W27="",0,$W27*VLOOKUP($Q27,怪物!$B:$I,5,FALSE))+IF($X27="",0,$X27*VLOOKUP($R27,怪物!$B:$I,5,FALSE))+IF($Y27="",0,$Y27*VLOOKUP($S27,怪物!$B:$I,5,FALSE)))*VLOOKUP(Q27,怪物!$B:$I,5,FALSE),0))</f>
        <v/>
      </c>
      <c r="AP27" s="1" t="str">
        <f>IF(R27="","",ROUND($M27/(IF($T27="",0,$T27*VLOOKUP($N27,怪物!$B:$I,5,FALSE))+IF($U27="",0,$U27*VLOOKUP($O27,怪物!$B:$I,5,FALSE))+IF($V27="",0,$V27*VLOOKUP($P27,怪物!$B:$I,5,FALSE))+IF($W27="",0,$W27*VLOOKUP($Q27,怪物!$B:$I,5,FALSE))+IF($X27="",0,$X27*VLOOKUP($R27,怪物!$B:$I,5,FALSE))+IF($Y27="",0,$Y27*VLOOKUP($S27,怪物!$B:$I,5,FALSE)))*VLOOKUP(R27,怪物!$B:$I,5,FALSE),0))</f>
        <v/>
      </c>
      <c r="AQ27" s="1" t="str">
        <f>IF(S27="","",ROUND($M27/(IF($T27="",0,$T27*VLOOKUP($N27,怪物!$B:$I,5,FALSE))+IF($U27="",0,$U27*VLOOKUP($O27,怪物!$B:$I,5,FALSE))+IF($V27="",0,$V27*VLOOKUP($P27,怪物!$B:$I,5,FALSE))+IF($W27="",0,$W27*VLOOKUP($Q27,怪物!$B:$I,5,FALSE))+IF($X27="",0,$X27*VLOOKUP($R27,怪物!$B:$I,5,FALSE))+IF($Y27="",0,$Y27*VLOOKUP($S27,怪物!$B:$I,5,FALSE)))*VLOOKUP(S27,怪物!$B:$I,5,FALSE),0))</f>
        <v/>
      </c>
      <c r="AR27" s="1">
        <f t="shared" si="15"/>
        <v>1800</v>
      </c>
    </row>
    <row r="28" spans="1:44" x14ac:dyDescent="0.2">
      <c r="A28" s="1" t="str">
        <f t="shared" si="11"/>
        <v>2_6</v>
      </c>
      <c r="B28" s="1">
        <v>2</v>
      </c>
      <c r="C28" s="1">
        <v>6</v>
      </c>
      <c r="D28" s="1">
        <v>15</v>
      </c>
      <c r="E28" s="1">
        <f>ROUND(SUM($D$23:D28)/60,1)</f>
        <v>1.3</v>
      </c>
      <c r="F28" s="1">
        <v>6</v>
      </c>
      <c r="G28" s="1">
        <v>1</v>
      </c>
      <c r="H28" s="3">
        <f t="shared" si="12"/>
        <v>1383.83</v>
      </c>
      <c r="I28" s="1">
        <v>1.25</v>
      </c>
      <c r="J28" s="1">
        <f>J27+0.375</f>
        <v>0.875</v>
      </c>
      <c r="K28" s="1">
        <f>ROUND(H28/J28,0)</f>
        <v>1582</v>
      </c>
      <c r="L28" s="1">
        <v>300</v>
      </c>
      <c r="M28" s="1">
        <v>200</v>
      </c>
      <c r="N28" s="1" t="s">
        <v>218</v>
      </c>
      <c r="O28" s="1" t="s">
        <v>100</v>
      </c>
      <c r="T28" s="1">
        <f t="shared" si="14"/>
        <v>7</v>
      </c>
      <c r="U28" s="1">
        <v>6</v>
      </c>
      <c r="Z28" s="1">
        <f>IF(N28="","",ROUND($K28/($T28/$D28*IF($N28="",0,VLOOKUP($N28,怪物!$B:$I,4,FALSE))+$U28/$D28*IF($O28="",0,VLOOKUP($O28,怪物!$B:$I,4,FALSE))+$V28/$D28*IF($P28="",0,VLOOKUP($P28,怪物!$B:$I,4,FALSE))+$W28/$D28*IF($Q28="",0,VLOOKUP($Q28,怪物!$B:$I,4,FALSE))+$X28/$D28*IF($R28="",0,VLOOKUP($R28,怪物!$B:$I,4,FALSE))+$Y28/$D28*IF($S28="",0,VLOOKUP($S28,怪物!$B:$I,4,FALSE)))*VLOOKUP(N28,怪物!$B:$I,4,FALSE),0))</f>
        <v>1825</v>
      </c>
      <c r="AA28" s="1">
        <f>IF(O28="","",ROUND($K28/($T28/$D28*IF($N28="",0,VLOOKUP($N28,怪物!$B:$I,4,FALSE))+$U28/$D28*IF($O28="",0,VLOOKUP($O28,怪物!$B:$I,4,FALSE))+$V28/$D28*IF($P28="",0,VLOOKUP($P28,怪物!$B:$I,4,FALSE))+$W28/$D28*IF($Q28="",0,VLOOKUP($Q28,怪物!$B:$I,4,FALSE))+$X28/$D28*IF($R28="",0,VLOOKUP($R28,怪物!$B:$I,4,FALSE))+$Y28/$D28*IF($S28="",0,VLOOKUP($S28,怪物!$B:$I,4,FALSE)))*VLOOKUP(O28,怪物!$B:$I,4,FALSE),0))</f>
        <v>1825</v>
      </c>
      <c r="AB28" s="1" t="str">
        <f>IF(P28="","",ROUND($K28/($T28/$D28*IF($N28="",0,VLOOKUP($N28,怪物!$B:$I,4,FALSE))+$U28/$D28*IF($O28="",0,VLOOKUP($O28,怪物!$B:$I,4,FALSE))+$V28/$D28*IF($P28="",0,VLOOKUP($P28,怪物!$B:$I,4,FALSE))+$W28/$D28*IF($Q28="",0,VLOOKUP($Q28,怪物!$B:$I,4,FALSE))+$X28/$D28*IF($R28="",0,VLOOKUP($R28,怪物!$B:$I,4,FALSE))+$Y28/$D28*IF($S28="",0,VLOOKUP($S28,怪物!$B:$I,4,FALSE)))*VLOOKUP(P28,怪物!$B:$I,4,FALSE),0))</f>
        <v/>
      </c>
      <c r="AC28" s="1" t="str">
        <f>IF(Q28="","",ROUND($K28/($T28/$D28*IF($N28="",0,VLOOKUP($N28,怪物!$B:$I,4,FALSE))+$U28/$D28*IF($O28="",0,VLOOKUP($O28,怪物!$B:$I,4,FALSE))+$V28/$D28*IF($P28="",0,VLOOKUP($P28,怪物!$B:$I,4,FALSE))+$W28/$D28*IF($Q28="",0,VLOOKUP($Q28,怪物!$B:$I,4,FALSE))+$X28/$D28*IF($R28="",0,VLOOKUP($R28,怪物!$B:$I,4,FALSE))+$Y28/$D28*IF($S28="",0,VLOOKUP($S28,怪物!$B:$I,4,FALSE)))*VLOOKUP(Q28,怪物!$B:$I,4,FALSE),0))</f>
        <v/>
      </c>
      <c r="AD28" s="1" t="str">
        <f>IF(R28="","",ROUND($K28/($T28/$D28*IF($N28="",0,VLOOKUP($N28,怪物!$B:$I,4,FALSE))+$U28/$D28*IF($O28="",0,VLOOKUP($O28,怪物!$B:$I,4,FALSE))+$V28/$D28*IF($P28="",0,VLOOKUP($P28,怪物!$B:$I,4,FALSE))+$W28/$D28*IF($Q28="",0,VLOOKUP($Q28,怪物!$B:$I,4,FALSE))+$X28/$D28*IF($R28="",0,VLOOKUP($R28,怪物!$B:$I,4,FALSE))+$Y28/$D28*IF($S28="",0,VLOOKUP($S28,怪物!$B:$I,4,FALSE)))*VLOOKUP(R28,怪物!$B:$I,4,FALSE),0))</f>
        <v/>
      </c>
      <c r="AE28" s="1" t="str">
        <f>IF(S28="","",ROUND($K28/($T28/$D28*IF($N28="",0,VLOOKUP($N28,怪物!$B:$I,4,FALSE))+$U28/$D28*IF($O28="",0,VLOOKUP($O28,怪物!$B:$I,4,FALSE))+$V28/$D28*IF($P28="",0,VLOOKUP($P28,怪物!$B:$I,4,FALSE))+$W28/$D28*IF($Q28="",0,VLOOKUP($Q28,怪物!$B:$I,4,FALSE))+$X28/$D28*IF($R28="",0,VLOOKUP($R28,怪物!$B:$I,4,FALSE))+$Y28/$D28*IF($S28="",0,VLOOKUP($S28,怪物!$B:$I,4,FALSE)))*VLOOKUP(S28,怪物!$B:$I,4,FALSE),0))</f>
        <v/>
      </c>
      <c r="AF28" s="1">
        <f>IF(N28="","",VLOOKUP(N28,怪物!$B:$I,6,FALSE)*$I28)</f>
        <v>2.5</v>
      </c>
      <c r="AG28" s="1">
        <f>IF(O28="","",VLOOKUP(O28,怪物!$B:$I,6,FALSE)*$I28)</f>
        <v>5</v>
      </c>
      <c r="AH28" s="1" t="str">
        <f>IF(P28="","",VLOOKUP(P28,怪物!$B:$I,6,FALSE)*$I28)</f>
        <v/>
      </c>
      <c r="AI28" s="1" t="str">
        <f>IF(Q28="","",VLOOKUP(Q28,怪物!$B:$I,6,FALSE)*$I28)</f>
        <v/>
      </c>
      <c r="AJ28" s="1" t="str">
        <f>IF(R28="","",VLOOKUP(R28,怪物!$B:$I,6,FALSE)*$I28)</f>
        <v/>
      </c>
      <c r="AK28" s="1" t="str">
        <f>IF(S28="","",VLOOKUP(S28,怪物!$B:$I,6,FALSE)*$I28)</f>
        <v/>
      </c>
      <c r="AL28" s="1">
        <f>IF(N28="","",ROUND($M28/(IF($T28="",0,$T28*VLOOKUP($N28,怪物!$B:$I,5,FALSE))+IF($U28="",0,$U28*VLOOKUP($O28,怪物!$B:$I,5,FALSE))+IF($V28="",0,$V28*VLOOKUP($P28,怪物!$B:$I,5,FALSE))+IF($W28="",0,$W28*VLOOKUP($Q28,怪物!$B:$I,5,FALSE))+IF($X28="",0,$X28*VLOOKUP($R28,怪物!$B:$I,5,FALSE))+IF($Y28="",0,$Y28*VLOOKUP($S28,怪物!$B:$I,5,FALSE)))*VLOOKUP(N28,怪物!$B:$I,5,FALSE),0))</f>
        <v>15</v>
      </c>
      <c r="AM28" s="1">
        <f>IF(O28="","",ROUND($M28/(IF($T28="",0,$T28*VLOOKUP($N28,怪物!$B:$I,5,FALSE))+IF($U28="",0,$U28*VLOOKUP($O28,怪物!$B:$I,5,FALSE))+IF($V28="",0,$V28*VLOOKUP($P28,怪物!$B:$I,5,FALSE))+IF($W28="",0,$W28*VLOOKUP($Q28,怪物!$B:$I,5,FALSE))+IF($X28="",0,$X28*VLOOKUP($R28,怪物!$B:$I,5,FALSE))+IF($Y28="",0,$Y28*VLOOKUP($S28,怪物!$B:$I,5,FALSE)))*VLOOKUP(O28,怪物!$B:$I,5,FALSE),0))</f>
        <v>15</v>
      </c>
      <c r="AN28" s="1" t="str">
        <f>IF(P28="","",ROUND($M28/(IF($T28="",0,$T28*VLOOKUP($N28,怪物!$B:$I,5,FALSE))+IF($U28="",0,$U28*VLOOKUP($O28,怪物!$B:$I,5,FALSE))+IF($V28="",0,$V28*VLOOKUP($P28,怪物!$B:$I,5,FALSE))+IF($W28="",0,$W28*VLOOKUP($Q28,怪物!$B:$I,5,FALSE))+IF($X28="",0,$X28*VLOOKUP($R28,怪物!$B:$I,5,FALSE))+IF($Y28="",0,$Y28*VLOOKUP($S28,怪物!$B:$I,5,FALSE)))*VLOOKUP(P28,怪物!$B:$I,5,FALSE),0))</f>
        <v/>
      </c>
      <c r="AO28" s="1" t="str">
        <f>IF(Q28="","",ROUND($M28/(IF($T28="",0,$T28*VLOOKUP($N28,怪物!$B:$I,5,FALSE))+IF($U28="",0,$U28*VLOOKUP($O28,怪物!$B:$I,5,FALSE))+IF($V28="",0,$V28*VLOOKUP($P28,怪物!$B:$I,5,FALSE))+IF($W28="",0,$W28*VLOOKUP($Q28,怪物!$B:$I,5,FALSE))+IF($X28="",0,$X28*VLOOKUP($R28,怪物!$B:$I,5,FALSE))+IF($Y28="",0,$Y28*VLOOKUP($S28,怪物!$B:$I,5,FALSE)))*VLOOKUP(Q28,怪物!$B:$I,5,FALSE),0))</f>
        <v/>
      </c>
      <c r="AP28" s="1" t="str">
        <f>IF(R28="","",ROUND($M28/(IF($T28="",0,$T28*VLOOKUP($N28,怪物!$B:$I,5,FALSE))+IF($U28="",0,$U28*VLOOKUP($O28,怪物!$B:$I,5,FALSE))+IF($V28="",0,$V28*VLOOKUP($P28,怪物!$B:$I,5,FALSE))+IF($W28="",0,$W28*VLOOKUP($Q28,怪物!$B:$I,5,FALSE))+IF($X28="",0,$X28*VLOOKUP($R28,怪物!$B:$I,5,FALSE))+IF($Y28="",0,$Y28*VLOOKUP($S28,怪物!$B:$I,5,FALSE)))*VLOOKUP(R28,怪物!$B:$I,5,FALSE),0))</f>
        <v/>
      </c>
      <c r="AQ28" s="1" t="str">
        <f>IF(S28="","",ROUND($M28/(IF($T28="",0,$T28*VLOOKUP($N28,怪物!$B:$I,5,FALSE))+IF($U28="",0,$U28*VLOOKUP($O28,怪物!$B:$I,5,FALSE))+IF($V28="",0,$V28*VLOOKUP($P28,怪物!$B:$I,5,FALSE))+IF($W28="",0,$W28*VLOOKUP($Q28,怪物!$B:$I,5,FALSE))+IF($X28="",0,$X28*VLOOKUP($R28,怪物!$B:$I,5,FALSE))+IF($Y28="",0,$Y28*VLOOKUP($S28,怪物!$B:$I,5,FALSE)))*VLOOKUP(S28,怪物!$B:$I,5,FALSE),0))</f>
        <v/>
      </c>
      <c r="AR28" s="1">
        <f t="shared" si="15"/>
        <v>2250</v>
      </c>
    </row>
    <row r="29" spans="1:44" x14ac:dyDescent="0.2">
      <c r="A29" s="1" t="str">
        <f t="shared" si="11"/>
        <v>2_7</v>
      </c>
      <c r="B29" s="1">
        <v>2</v>
      </c>
      <c r="C29" s="1">
        <v>7</v>
      </c>
      <c r="D29" s="1">
        <v>16</v>
      </c>
      <c r="E29" s="1">
        <f>ROUND(SUM($D$23:D29)/60,1)</f>
        <v>1.5</v>
      </c>
      <c r="F29" s="1">
        <v>7</v>
      </c>
      <c r="G29" s="1">
        <v>1</v>
      </c>
      <c r="H29" s="3">
        <f t="shared" si="12"/>
        <v>3031.25</v>
      </c>
      <c r="I29" s="1">
        <v>1.3</v>
      </c>
      <c r="J29" s="1">
        <f t="shared" ref="J29:J30" si="16">J28+0.375</f>
        <v>1.25</v>
      </c>
      <c r="K29" s="1">
        <f t="shared" ref="K29:K35" si="17">ROUND(H29/J29,0)</f>
        <v>2425</v>
      </c>
      <c r="L29" s="1">
        <v>300</v>
      </c>
      <c r="M29" s="1">
        <v>200</v>
      </c>
      <c r="N29" s="1" t="s">
        <v>218</v>
      </c>
      <c r="O29" s="1" t="s">
        <v>100</v>
      </c>
      <c r="P29" s="1" t="s">
        <v>103</v>
      </c>
      <c r="T29" s="1">
        <f t="shared" si="14"/>
        <v>6</v>
      </c>
      <c r="U29" s="1">
        <v>7</v>
      </c>
      <c r="V29" s="1">
        <v>7</v>
      </c>
      <c r="Z29" s="1">
        <f>IF(N29="","",ROUND($K29/($T29/$D29*IF($N29="",0,VLOOKUP($N29,怪物!$B:$I,4,FALSE))+$U29/$D29*IF($O29="",0,VLOOKUP($O29,怪物!$B:$I,4,FALSE))+$V29/$D29*IF($P29="",0,VLOOKUP($P29,怪物!$B:$I,4,FALSE))+$W29/$D29*IF($Q29="",0,VLOOKUP($Q29,怪物!$B:$I,4,FALSE))+$X29/$D29*IF($R29="",0,VLOOKUP($R29,怪物!$B:$I,4,FALSE))+$Y29/$D29*IF($S29="",0,VLOOKUP($S29,怪物!$B:$I,4,FALSE)))*VLOOKUP(N29,怪物!$B:$I,4,FALSE),0))</f>
        <v>946</v>
      </c>
      <c r="AA29" s="1">
        <f>IF(O29="","",ROUND($K29/($T29/$D29*IF($N29="",0,VLOOKUP($N29,怪物!$B:$I,4,FALSE))+$U29/$D29*IF($O29="",0,VLOOKUP($O29,怪物!$B:$I,4,FALSE))+$V29/$D29*IF($P29="",0,VLOOKUP($P29,怪物!$B:$I,4,FALSE))+$W29/$D29*IF($Q29="",0,VLOOKUP($Q29,怪物!$B:$I,4,FALSE))+$X29/$D29*IF($R29="",0,VLOOKUP($R29,怪物!$B:$I,4,FALSE))+$Y29/$D29*IF($S29="",0,VLOOKUP($S29,怪物!$B:$I,4,FALSE)))*VLOOKUP(O29,怪物!$B:$I,4,FALSE),0))</f>
        <v>946</v>
      </c>
      <c r="AB29" s="1">
        <f>IF(P29="","",ROUND($K29/($T29/$D29*IF($N29="",0,VLOOKUP($N29,怪物!$B:$I,4,FALSE))+$U29/$D29*IF($O29="",0,VLOOKUP($O29,怪物!$B:$I,4,FALSE))+$V29/$D29*IF($P29="",0,VLOOKUP($P29,怪物!$B:$I,4,FALSE))+$W29/$D29*IF($Q29="",0,VLOOKUP($Q29,怪物!$B:$I,4,FALSE))+$X29/$D29*IF($R29="",0,VLOOKUP($R29,怪物!$B:$I,4,FALSE))+$Y29/$D29*IF($S29="",0,VLOOKUP($S29,怪物!$B:$I,4,FALSE)))*VLOOKUP(P29,怪物!$B:$I,4,FALSE),0))</f>
        <v>3785</v>
      </c>
      <c r="AC29" s="1" t="str">
        <f>IF(Q29="","",ROUND($K29/($T29/$D29*IF($N29="",0,VLOOKUP($N29,怪物!$B:$I,4,FALSE))+$U29/$D29*IF($O29="",0,VLOOKUP($O29,怪物!$B:$I,4,FALSE))+$V29/$D29*IF($P29="",0,VLOOKUP($P29,怪物!$B:$I,4,FALSE))+$W29/$D29*IF($Q29="",0,VLOOKUP($Q29,怪物!$B:$I,4,FALSE))+$X29/$D29*IF($R29="",0,VLOOKUP($R29,怪物!$B:$I,4,FALSE))+$Y29/$D29*IF($S29="",0,VLOOKUP($S29,怪物!$B:$I,4,FALSE)))*VLOOKUP(Q29,怪物!$B:$I,4,FALSE),0))</f>
        <v/>
      </c>
      <c r="AD29" s="1" t="str">
        <f>IF(R29="","",ROUND($K29/($T29/$D29*IF($N29="",0,VLOOKUP($N29,怪物!$B:$I,4,FALSE))+$U29/$D29*IF($O29="",0,VLOOKUP($O29,怪物!$B:$I,4,FALSE))+$V29/$D29*IF($P29="",0,VLOOKUP($P29,怪物!$B:$I,4,FALSE))+$W29/$D29*IF($Q29="",0,VLOOKUP($Q29,怪物!$B:$I,4,FALSE))+$X29/$D29*IF($R29="",0,VLOOKUP($R29,怪物!$B:$I,4,FALSE))+$Y29/$D29*IF($S29="",0,VLOOKUP($S29,怪物!$B:$I,4,FALSE)))*VLOOKUP(R29,怪物!$B:$I,4,FALSE),0))</f>
        <v/>
      </c>
      <c r="AE29" s="1" t="str">
        <f>IF(S29="","",ROUND($K29/($T29/$D29*IF($N29="",0,VLOOKUP($N29,怪物!$B:$I,4,FALSE))+$U29/$D29*IF($O29="",0,VLOOKUP($O29,怪物!$B:$I,4,FALSE))+$V29/$D29*IF($P29="",0,VLOOKUP($P29,怪物!$B:$I,4,FALSE))+$W29/$D29*IF($Q29="",0,VLOOKUP($Q29,怪物!$B:$I,4,FALSE))+$X29/$D29*IF($R29="",0,VLOOKUP($R29,怪物!$B:$I,4,FALSE))+$Y29/$D29*IF($S29="",0,VLOOKUP($S29,怪物!$B:$I,4,FALSE)))*VLOOKUP(S29,怪物!$B:$I,4,FALSE),0))</f>
        <v/>
      </c>
      <c r="AF29" s="1">
        <f>IF(N29="","",VLOOKUP(N29,怪物!$B:$I,6,FALSE)*$I29)</f>
        <v>2.6</v>
      </c>
      <c r="AG29" s="1">
        <f>IF(O29="","",VLOOKUP(O29,怪物!$B:$I,6,FALSE)*$I29)</f>
        <v>5.2</v>
      </c>
      <c r="AH29" s="1">
        <f>IF(P29="","",VLOOKUP(P29,怪物!$B:$I,6,FALSE)*$I29)</f>
        <v>5.2</v>
      </c>
      <c r="AI29" s="1" t="str">
        <f>IF(Q29="","",VLOOKUP(Q29,怪物!$B:$I,6,FALSE)*$I29)</f>
        <v/>
      </c>
      <c r="AJ29" s="1" t="str">
        <f>IF(R29="","",VLOOKUP(R29,怪物!$B:$I,6,FALSE)*$I29)</f>
        <v/>
      </c>
      <c r="AK29" s="1" t="str">
        <f>IF(S29="","",VLOOKUP(S29,怪物!$B:$I,6,FALSE)*$I29)</f>
        <v/>
      </c>
      <c r="AL29" s="1">
        <f>IF(N29="","",ROUND($M29/(IF($T29="",0,$T29*VLOOKUP($N29,怪物!$B:$I,5,FALSE))+IF($U29="",0,$U29*VLOOKUP($O29,怪物!$B:$I,5,FALSE))+IF($V29="",0,$V29*VLOOKUP($P29,怪物!$B:$I,5,FALSE))+IF($W29="",0,$W29*VLOOKUP($Q29,怪物!$B:$I,5,FALSE))+IF($X29="",0,$X29*VLOOKUP($R29,怪物!$B:$I,5,FALSE))+IF($Y29="",0,$Y29*VLOOKUP($S29,怪物!$B:$I,5,FALSE)))*VLOOKUP(N29,怪物!$B:$I,5,FALSE),0))</f>
        <v>7</v>
      </c>
      <c r="AM29" s="1">
        <f>IF(O29="","",ROUND($M29/(IF($T29="",0,$T29*VLOOKUP($N29,怪物!$B:$I,5,FALSE))+IF($U29="",0,$U29*VLOOKUP($O29,怪物!$B:$I,5,FALSE))+IF($V29="",0,$V29*VLOOKUP($P29,怪物!$B:$I,5,FALSE))+IF($W29="",0,$W29*VLOOKUP($Q29,怪物!$B:$I,5,FALSE))+IF($X29="",0,$X29*VLOOKUP($R29,怪物!$B:$I,5,FALSE))+IF($Y29="",0,$Y29*VLOOKUP($S29,怪物!$B:$I,5,FALSE)))*VLOOKUP(O29,怪物!$B:$I,5,FALSE),0))</f>
        <v>7</v>
      </c>
      <c r="AN29" s="1">
        <f>IF(P29="","",ROUND($M29/(IF($T29="",0,$T29*VLOOKUP($N29,怪物!$B:$I,5,FALSE))+IF($U29="",0,$U29*VLOOKUP($O29,怪物!$B:$I,5,FALSE))+IF($V29="",0,$V29*VLOOKUP($P29,怪物!$B:$I,5,FALSE))+IF($W29="",0,$W29*VLOOKUP($Q29,怪物!$B:$I,5,FALSE))+IF($X29="",0,$X29*VLOOKUP($R29,怪物!$B:$I,5,FALSE))+IF($Y29="",0,$Y29*VLOOKUP($S29,怪物!$B:$I,5,FALSE)))*VLOOKUP(P29,怪物!$B:$I,5,FALSE),0))</f>
        <v>15</v>
      </c>
      <c r="AO29" s="1" t="str">
        <f>IF(Q29="","",ROUND($M29/(IF($T29="",0,$T29*VLOOKUP($N29,怪物!$B:$I,5,FALSE))+IF($U29="",0,$U29*VLOOKUP($O29,怪物!$B:$I,5,FALSE))+IF($V29="",0,$V29*VLOOKUP($P29,怪物!$B:$I,5,FALSE))+IF($W29="",0,$W29*VLOOKUP($Q29,怪物!$B:$I,5,FALSE))+IF($X29="",0,$X29*VLOOKUP($R29,怪物!$B:$I,5,FALSE))+IF($Y29="",0,$Y29*VLOOKUP($S29,怪物!$B:$I,5,FALSE)))*VLOOKUP(Q29,怪物!$B:$I,5,FALSE),0))</f>
        <v/>
      </c>
      <c r="AP29" s="1" t="str">
        <f>IF(R29="","",ROUND($M29/(IF($T29="",0,$T29*VLOOKUP($N29,怪物!$B:$I,5,FALSE))+IF($U29="",0,$U29*VLOOKUP($O29,怪物!$B:$I,5,FALSE))+IF($V29="",0,$V29*VLOOKUP($P29,怪物!$B:$I,5,FALSE))+IF($W29="",0,$W29*VLOOKUP($Q29,怪物!$B:$I,5,FALSE))+IF($X29="",0,$X29*VLOOKUP($R29,怪物!$B:$I,5,FALSE))+IF($Y29="",0,$Y29*VLOOKUP($S29,怪物!$B:$I,5,FALSE)))*VLOOKUP(R29,怪物!$B:$I,5,FALSE),0))</f>
        <v/>
      </c>
      <c r="AQ29" s="1" t="str">
        <f>IF(S29="","",ROUND($M29/(IF($T29="",0,$T29*VLOOKUP($N29,怪物!$B:$I,5,FALSE))+IF($U29="",0,$U29*VLOOKUP($O29,怪物!$B:$I,5,FALSE))+IF($V29="",0,$V29*VLOOKUP($P29,怪物!$B:$I,5,FALSE))+IF($W29="",0,$W29*VLOOKUP($Q29,怪物!$B:$I,5,FALSE))+IF($X29="",0,$X29*VLOOKUP($R29,怪物!$B:$I,5,FALSE))+IF($Y29="",0,$Y29*VLOOKUP($S29,怪物!$B:$I,5,FALSE)))*VLOOKUP(S29,怪物!$B:$I,5,FALSE),0))</f>
        <v/>
      </c>
      <c r="AR29" s="1">
        <f t="shared" si="15"/>
        <v>2730</v>
      </c>
    </row>
    <row r="30" spans="1:44" x14ac:dyDescent="0.2">
      <c r="A30" s="1" t="str">
        <f t="shared" si="11"/>
        <v>2_8</v>
      </c>
      <c r="B30" s="1">
        <v>2</v>
      </c>
      <c r="C30" s="1">
        <v>8</v>
      </c>
      <c r="D30" s="1">
        <v>17</v>
      </c>
      <c r="E30" s="1">
        <f>ROUND(SUM($D$23:D30)/60,1)</f>
        <v>1.8</v>
      </c>
      <c r="F30" s="1">
        <v>8</v>
      </c>
      <c r="G30" s="1">
        <v>1</v>
      </c>
      <c r="H30" s="3">
        <f t="shared" si="12"/>
        <v>5655.31</v>
      </c>
      <c r="I30" s="1">
        <v>1.35</v>
      </c>
      <c r="J30" s="1">
        <f t="shared" si="16"/>
        <v>1.625</v>
      </c>
      <c r="K30" s="1">
        <f t="shared" si="17"/>
        <v>3480</v>
      </c>
      <c r="L30" s="1">
        <v>300</v>
      </c>
      <c r="M30" s="1">
        <v>200</v>
      </c>
      <c r="N30" s="1" t="s">
        <v>218</v>
      </c>
      <c r="O30" s="1" t="s">
        <v>100</v>
      </c>
      <c r="P30" s="1" t="s">
        <v>103</v>
      </c>
      <c r="Q30" s="1" t="s">
        <v>109</v>
      </c>
      <c r="T30" s="1">
        <f t="shared" si="14"/>
        <v>9</v>
      </c>
      <c r="U30" s="1">
        <v>9</v>
      </c>
      <c r="V30" s="1">
        <v>9</v>
      </c>
      <c r="W30" s="1">
        <v>1</v>
      </c>
      <c r="Z30" s="1">
        <f>IF(N30="","",ROUND($K30/($T30/$D30*IF($N30="",0,VLOOKUP($N30,怪物!$B:$I,4,FALSE))+$U30/$D30*IF($O30="",0,VLOOKUP($O30,怪物!$B:$I,4,FALSE))+$V30/$D30*IF($P30="",0,VLOOKUP($P30,怪物!$B:$I,4,FALSE))+$W30/$D30*IF($Q30="",0,VLOOKUP($Q30,怪物!$B:$I,4,FALSE))+$X30/$D30*IF($R30="",0,VLOOKUP($R30,怪物!$B:$I,4,FALSE))+$Y30/$D30*IF($S30="",0,VLOOKUP($S30,怪物!$B:$I,4,FALSE)))*VLOOKUP(N30,怪物!$B:$I,4,FALSE),0))</f>
        <v>845</v>
      </c>
      <c r="AA30" s="1">
        <f>IF(O30="","",ROUND($K30/($T30/$D30*IF($N30="",0,VLOOKUP($N30,怪物!$B:$I,4,FALSE))+$U30/$D30*IF($O30="",0,VLOOKUP($O30,怪物!$B:$I,4,FALSE))+$V30/$D30*IF($P30="",0,VLOOKUP($P30,怪物!$B:$I,4,FALSE))+$W30/$D30*IF($Q30="",0,VLOOKUP($Q30,怪物!$B:$I,4,FALSE))+$X30/$D30*IF($R30="",0,VLOOKUP($R30,怪物!$B:$I,4,FALSE))+$Y30/$D30*IF($S30="",0,VLOOKUP($S30,怪物!$B:$I,4,FALSE)))*VLOOKUP(O30,怪物!$B:$I,4,FALSE),0))</f>
        <v>845</v>
      </c>
      <c r="AB30" s="1">
        <f>IF(P30="","",ROUND($K30/($T30/$D30*IF($N30="",0,VLOOKUP($N30,怪物!$B:$I,4,FALSE))+$U30/$D30*IF($O30="",0,VLOOKUP($O30,怪物!$B:$I,4,FALSE))+$V30/$D30*IF($P30="",0,VLOOKUP($P30,怪物!$B:$I,4,FALSE))+$W30/$D30*IF($Q30="",0,VLOOKUP($Q30,怪物!$B:$I,4,FALSE))+$X30/$D30*IF($R30="",0,VLOOKUP($R30,怪物!$B:$I,4,FALSE))+$Y30/$D30*IF($S30="",0,VLOOKUP($S30,怪物!$B:$I,4,FALSE)))*VLOOKUP(P30,怪物!$B:$I,4,FALSE),0))</f>
        <v>3381</v>
      </c>
      <c r="AC30" s="1">
        <f>IF(Q30="","",ROUND($K30/($T30/$D30*IF($N30="",0,VLOOKUP($N30,怪物!$B:$I,4,FALSE))+$U30/$D30*IF($O30="",0,VLOOKUP($O30,怪物!$B:$I,4,FALSE))+$V30/$D30*IF($P30="",0,VLOOKUP($P30,怪物!$B:$I,4,FALSE))+$W30/$D30*IF($Q30="",0,VLOOKUP($Q30,怪物!$B:$I,4,FALSE))+$X30/$D30*IF($R30="",0,VLOOKUP($R30,怪物!$B:$I,4,FALSE))+$Y30/$D30*IF($S30="",0,VLOOKUP($S30,怪物!$B:$I,4,FALSE)))*VLOOKUP(Q30,怪物!$B:$I,4,FALSE),0))</f>
        <v>13522</v>
      </c>
      <c r="AD30" s="1" t="str">
        <f>IF(R30="","",ROUND($K30/($T30/$D30*IF($N30="",0,VLOOKUP($N30,怪物!$B:$I,4,FALSE))+$U30/$D30*IF($O30="",0,VLOOKUP($O30,怪物!$B:$I,4,FALSE))+$V30/$D30*IF($P30="",0,VLOOKUP($P30,怪物!$B:$I,4,FALSE))+$W30/$D30*IF($Q30="",0,VLOOKUP($Q30,怪物!$B:$I,4,FALSE))+$X30/$D30*IF($R30="",0,VLOOKUP($R30,怪物!$B:$I,4,FALSE))+$Y30/$D30*IF($S30="",0,VLOOKUP($S30,怪物!$B:$I,4,FALSE)))*VLOOKUP(R30,怪物!$B:$I,4,FALSE),0))</f>
        <v/>
      </c>
      <c r="AE30" s="1" t="str">
        <f>IF(S30="","",ROUND($K30/($T30/$D30*IF($N30="",0,VLOOKUP($N30,怪物!$B:$I,4,FALSE))+$U30/$D30*IF($O30="",0,VLOOKUP($O30,怪物!$B:$I,4,FALSE))+$V30/$D30*IF($P30="",0,VLOOKUP($P30,怪物!$B:$I,4,FALSE))+$W30/$D30*IF($Q30="",0,VLOOKUP($Q30,怪物!$B:$I,4,FALSE))+$X30/$D30*IF($R30="",0,VLOOKUP($R30,怪物!$B:$I,4,FALSE))+$Y30/$D30*IF($S30="",0,VLOOKUP($S30,怪物!$B:$I,4,FALSE)))*VLOOKUP(S30,怪物!$B:$I,4,FALSE),0))</f>
        <v/>
      </c>
      <c r="AF30" s="1">
        <f>IF(N30="","",VLOOKUP(N30,怪物!$B:$I,6,FALSE)*$I30)</f>
        <v>2.7</v>
      </c>
      <c r="AG30" s="1">
        <f>IF(O30="","",VLOOKUP(O30,怪物!$B:$I,6,FALSE)*$I30)</f>
        <v>5.4</v>
      </c>
      <c r="AH30" s="1">
        <f>IF(P30="","",VLOOKUP(P30,怪物!$B:$I,6,FALSE)*$I30)</f>
        <v>5.4</v>
      </c>
      <c r="AI30" s="1">
        <f>IF(Q30="","",VLOOKUP(Q30,怪物!$B:$I,6,FALSE)*$I30)</f>
        <v>3.375</v>
      </c>
      <c r="AJ30" s="1" t="str">
        <f>IF(R30="","",VLOOKUP(R30,怪物!$B:$I,6,FALSE)*$I30)</f>
        <v/>
      </c>
      <c r="AK30" s="1" t="str">
        <f>IF(S30="","",VLOOKUP(S30,怪物!$B:$I,6,FALSE)*$I30)</f>
        <v/>
      </c>
      <c r="AL30" s="1">
        <f>IF(N30="","",ROUND($M30/(IF($T30="",0,$T30*VLOOKUP($N30,怪物!$B:$I,5,FALSE))+IF($U30="",0,$U30*VLOOKUP($O30,怪物!$B:$I,5,FALSE))+IF($V30="",0,$V30*VLOOKUP($P30,怪物!$B:$I,5,FALSE))+IF($W30="",0,$W30*VLOOKUP($Q30,怪物!$B:$I,5,FALSE))+IF($X30="",0,$X30*VLOOKUP($R30,怪物!$B:$I,5,FALSE))+IF($Y30="",0,$Y30*VLOOKUP($S30,怪物!$B:$I,5,FALSE)))*VLOOKUP(N30,怪物!$B:$I,5,FALSE),0))</f>
        <v>5</v>
      </c>
      <c r="AM30" s="1">
        <f>IF(O30="","",ROUND($M30/(IF($T30="",0,$T30*VLOOKUP($N30,怪物!$B:$I,5,FALSE))+IF($U30="",0,$U30*VLOOKUP($O30,怪物!$B:$I,5,FALSE))+IF($V30="",0,$V30*VLOOKUP($P30,怪物!$B:$I,5,FALSE))+IF($W30="",0,$W30*VLOOKUP($Q30,怪物!$B:$I,5,FALSE))+IF($X30="",0,$X30*VLOOKUP($R30,怪物!$B:$I,5,FALSE))+IF($Y30="",0,$Y30*VLOOKUP($S30,怪物!$B:$I,5,FALSE)))*VLOOKUP(O30,怪物!$B:$I,5,FALSE),0))</f>
        <v>5</v>
      </c>
      <c r="AN30" s="1">
        <f>IF(P30="","",ROUND($M30/(IF($T30="",0,$T30*VLOOKUP($N30,怪物!$B:$I,5,FALSE))+IF($U30="",0,$U30*VLOOKUP($O30,怪物!$B:$I,5,FALSE))+IF($V30="",0,$V30*VLOOKUP($P30,怪物!$B:$I,5,FALSE))+IF($W30="",0,$W30*VLOOKUP($Q30,怪物!$B:$I,5,FALSE))+IF($X30="",0,$X30*VLOOKUP($R30,怪物!$B:$I,5,FALSE))+IF($Y30="",0,$Y30*VLOOKUP($S30,怪物!$B:$I,5,FALSE)))*VLOOKUP(P30,怪物!$B:$I,5,FALSE),0))</f>
        <v>10</v>
      </c>
      <c r="AO30" s="1">
        <f>IF(Q30="","",ROUND($M30/(IF($T30="",0,$T30*VLOOKUP($N30,怪物!$B:$I,5,FALSE))+IF($U30="",0,$U30*VLOOKUP($O30,怪物!$B:$I,5,FALSE))+IF($V30="",0,$V30*VLOOKUP($P30,怪物!$B:$I,5,FALSE))+IF($W30="",0,$W30*VLOOKUP($Q30,怪物!$B:$I,5,FALSE))+IF($X30="",0,$X30*VLOOKUP($R30,怪物!$B:$I,5,FALSE))+IF($Y30="",0,$Y30*VLOOKUP($S30,怪物!$B:$I,5,FALSE)))*VLOOKUP(Q30,怪物!$B:$I,5,FALSE),0))</f>
        <v>24</v>
      </c>
      <c r="AP30" s="1" t="str">
        <f>IF(R30="","",ROUND($M30/(IF($T30="",0,$T30*VLOOKUP($N30,怪物!$B:$I,5,FALSE))+IF($U30="",0,$U30*VLOOKUP($O30,怪物!$B:$I,5,FALSE))+IF($V30="",0,$V30*VLOOKUP($P30,怪物!$B:$I,5,FALSE))+IF($W30="",0,$W30*VLOOKUP($Q30,怪物!$B:$I,5,FALSE))+IF($X30="",0,$X30*VLOOKUP($R30,怪物!$B:$I,5,FALSE))+IF($Y30="",0,$Y30*VLOOKUP($S30,怪物!$B:$I,5,FALSE)))*VLOOKUP(R30,怪物!$B:$I,5,FALSE),0))</f>
        <v/>
      </c>
      <c r="AQ30" s="1" t="str">
        <f>IF(S30="","",ROUND($M30/(IF($T30="",0,$T30*VLOOKUP($N30,怪物!$B:$I,5,FALSE))+IF($U30="",0,$U30*VLOOKUP($O30,怪物!$B:$I,5,FALSE))+IF($V30="",0,$V30*VLOOKUP($P30,怪物!$B:$I,5,FALSE))+IF($W30="",0,$W30*VLOOKUP($Q30,怪物!$B:$I,5,FALSE))+IF($X30="",0,$X30*VLOOKUP($R30,怪物!$B:$I,5,FALSE))+IF($Y30="",0,$Y30*VLOOKUP($S30,怪物!$B:$I,5,FALSE)))*VLOOKUP(S30,怪物!$B:$I,5,FALSE),0))</f>
        <v/>
      </c>
      <c r="AR30" s="1">
        <f t="shared" si="15"/>
        <v>3240</v>
      </c>
    </row>
    <row r="31" spans="1:44" x14ac:dyDescent="0.2">
      <c r="A31" s="1" t="str">
        <f t="shared" si="11"/>
        <v>2_9</v>
      </c>
      <c r="B31" s="1">
        <v>2</v>
      </c>
      <c r="C31" s="1">
        <v>9</v>
      </c>
      <c r="D31" s="1">
        <v>18</v>
      </c>
      <c r="E31" s="1">
        <f>ROUND(SUM($D$23:D31)/60,1)</f>
        <v>2.1</v>
      </c>
      <c r="F31" s="1">
        <v>9</v>
      </c>
      <c r="G31" s="1">
        <v>2</v>
      </c>
      <c r="H31" s="3">
        <f t="shared" si="12"/>
        <v>1023.13</v>
      </c>
      <c r="I31" s="1">
        <v>1.4</v>
      </c>
      <c r="J31" s="1">
        <v>0.5</v>
      </c>
      <c r="K31" s="1">
        <f t="shared" si="17"/>
        <v>2046</v>
      </c>
      <c r="L31" s="1">
        <v>300</v>
      </c>
      <c r="M31" s="1">
        <v>200</v>
      </c>
      <c r="N31" s="1" t="s">
        <v>102</v>
      </c>
      <c r="T31" s="1">
        <f t="shared" si="14"/>
        <v>9</v>
      </c>
      <c r="Z31" s="1">
        <f>IF(N31="","",ROUND($K31/($T31/$D31*IF($N31="",0,VLOOKUP($N31,怪物!$B:$I,4,FALSE))+$U31/$D31*IF($O31="",0,VLOOKUP($O31,怪物!$B:$I,4,FALSE))+$V31/$D31*IF($P31="",0,VLOOKUP($P31,怪物!$B:$I,4,FALSE))+$W31/$D31*IF($Q31="",0,VLOOKUP($Q31,怪物!$B:$I,4,FALSE))+$X31/$D31*IF($R31="",0,VLOOKUP($R31,怪物!$B:$I,4,FALSE))+$Y31/$D31*IF($S31="",0,VLOOKUP($S31,怪物!$B:$I,4,FALSE)))*VLOOKUP(N31,怪物!$B:$I,4,FALSE),0))</f>
        <v>4092</v>
      </c>
      <c r="AA31" s="1" t="str">
        <f>IF(O31="","",ROUND($K31/($T31/$D31*IF($N31="",0,VLOOKUP($N31,怪物!$B:$I,4,FALSE))+$U31/$D31*IF($O31="",0,VLOOKUP($O31,怪物!$B:$I,4,FALSE))+$V31/$D31*IF($P31="",0,VLOOKUP($P31,怪物!$B:$I,4,FALSE))+$W31/$D31*IF($Q31="",0,VLOOKUP($Q31,怪物!$B:$I,4,FALSE))+$X31/$D31*IF($R31="",0,VLOOKUP($R31,怪物!$B:$I,4,FALSE))+$Y31/$D31*IF($S31="",0,VLOOKUP($S31,怪物!$B:$I,4,FALSE)))*VLOOKUP(O31,怪物!$B:$I,4,FALSE),0))</f>
        <v/>
      </c>
      <c r="AB31" s="1" t="str">
        <f>IF(P31="","",ROUND($K31/($T31/$D31*IF($N31="",0,VLOOKUP($N31,怪物!$B:$I,4,FALSE))+$U31/$D31*IF($O31="",0,VLOOKUP($O31,怪物!$B:$I,4,FALSE))+$V31/$D31*IF($P31="",0,VLOOKUP($P31,怪物!$B:$I,4,FALSE))+$W31/$D31*IF($Q31="",0,VLOOKUP($Q31,怪物!$B:$I,4,FALSE))+$X31/$D31*IF($R31="",0,VLOOKUP($R31,怪物!$B:$I,4,FALSE))+$Y31/$D31*IF($S31="",0,VLOOKUP($S31,怪物!$B:$I,4,FALSE)))*VLOOKUP(P31,怪物!$B:$I,4,FALSE),0))</f>
        <v/>
      </c>
      <c r="AC31" s="1" t="str">
        <f>IF(Q31="","",ROUND($K31/($T31/$D31*IF($N31="",0,VLOOKUP($N31,怪物!$B:$I,4,FALSE))+$U31/$D31*IF($O31="",0,VLOOKUP($O31,怪物!$B:$I,4,FALSE))+$V31/$D31*IF($P31="",0,VLOOKUP($P31,怪物!$B:$I,4,FALSE))+$W31/$D31*IF($Q31="",0,VLOOKUP($Q31,怪物!$B:$I,4,FALSE))+$X31/$D31*IF($R31="",0,VLOOKUP($R31,怪物!$B:$I,4,FALSE))+$Y31/$D31*IF($S31="",0,VLOOKUP($S31,怪物!$B:$I,4,FALSE)))*VLOOKUP(Q31,怪物!$B:$I,4,FALSE),0))</f>
        <v/>
      </c>
      <c r="AD31" s="1" t="str">
        <f>IF(R31="","",ROUND($K31/($T31/$D31*IF($N31="",0,VLOOKUP($N31,怪物!$B:$I,4,FALSE))+$U31/$D31*IF($O31="",0,VLOOKUP($O31,怪物!$B:$I,4,FALSE))+$V31/$D31*IF($P31="",0,VLOOKUP($P31,怪物!$B:$I,4,FALSE))+$W31/$D31*IF($Q31="",0,VLOOKUP($Q31,怪物!$B:$I,4,FALSE))+$X31/$D31*IF($R31="",0,VLOOKUP($R31,怪物!$B:$I,4,FALSE))+$Y31/$D31*IF($S31="",0,VLOOKUP($S31,怪物!$B:$I,4,FALSE)))*VLOOKUP(R31,怪物!$B:$I,4,FALSE),0))</f>
        <v/>
      </c>
      <c r="AE31" s="1" t="str">
        <f>IF(S31="","",ROUND($K31/($T31/$D31*IF($N31="",0,VLOOKUP($N31,怪物!$B:$I,4,FALSE))+$U31/$D31*IF($O31="",0,VLOOKUP($O31,怪物!$B:$I,4,FALSE))+$V31/$D31*IF($P31="",0,VLOOKUP($P31,怪物!$B:$I,4,FALSE))+$W31/$D31*IF($Q31="",0,VLOOKUP($Q31,怪物!$B:$I,4,FALSE))+$X31/$D31*IF($R31="",0,VLOOKUP($R31,怪物!$B:$I,4,FALSE))+$Y31/$D31*IF($S31="",0,VLOOKUP($S31,怪物!$B:$I,4,FALSE)))*VLOOKUP(S31,怪物!$B:$I,4,FALSE),0))</f>
        <v/>
      </c>
      <c r="AF31" s="1">
        <f>IF(N31="","",VLOOKUP(N31,怪物!$B:$I,6,FALSE)*$I31)</f>
        <v>2.8</v>
      </c>
      <c r="AG31" s="1" t="str">
        <f>IF(O31="","",VLOOKUP(O31,怪物!$B:$I,6,FALSE)*$I31)</f>
        <v/>
      </c>
      <c r="AH31" s="1" t="str">
        <f>IF(P31="","",VLOOKUP(P31,怪物!$B:$I,6,FALSE)*$I31)</f>
        <v/>
      </c>
      <c r="AI31" s="1" t="str">
        <f>IF(Q31="","",VLOOKUP(Q31,怪物!$B:$I,6,FALSE)*$I31)</f>
        <v/>
      </c>
      <c r="AJ31" s="1" t="str">
        <f>IF(R31="","",VLOOKUP(R31,怪物!$B:$I,6,FALSE)*$I31)</f>
        <v/>
      </c>
      <c r="AK31" s="1" t="str">
        <f>IF(S31="","",VLOOKUP(S31,怪物!$B:$I,6,FALSE)*$I31)</f>
        <v/>
      </c>
      <c r="AL31" s="1">
        <f>IF(N31="","",ROUND($M31/(IF($T31="",0,$T31*VLOOKUP($N31,怪物!$B:$I,5,FALSE))+IF($U31="",0,$U31*VLOOKUP($O31,怪物!$B:$I,5,FALSE))+IF($V31="",0,$V31*VLOOKUP($P31,怪物!$B:$I,5,FALSE))+IF($W31="",0,$W31*VLOOKUP($Q31,怪物!$B:$I,5,FALSE))+IF($X31="",0,$X31*VLOOKUP($R31,怪物!$B:$I,5,FALSE))+IF($Y31="",0,$Y31*VLOOKUP($S31,怪物!$B:$I,5,FALSE)))*VLOOKUP(N31,怪物!$B:$I,5,FALSE),0))</f>
        <v>22</v>
      </c>
      <c r="AM31" s="1" t="str">
        <f>IF(O31="","",ROUND($M31/(IF($T31="",0,$T31*VLOOKUP($N31,怪物!$B:$I,5,FALSE))+IF($U31="",0,$U31*VLOOKUP($O31,怪物!$B:$I,5,FALSE))+IF($V31="",0,$V31*VLOOKUP($P31,怪物!$B:$I,5,FALSE))+IF($W31="",0,$W31*VLOOKUP($Q31,怪物!$B:$I,5,FALSE))+IF($X31="",0,$X31*VLOOKUP($R31,怪物!$B:$I,5,FALSE))+IF($Y31="",0,$Y31*VLOOKUP($S31,怪物!$B:$I,5,FALSE)))*VLOOKUP(O31,怪物!$B:$I,5,FALSE),0))</f>
        <v/>
      </c>
      <c r="AN31" s="1" t="str">
        <f>IF(P31="","",ROUND($M31/(IF($T31="",0,$T31*VLOOKUP($N31,怪物!$B:$I,5,FALSE))+IF($U31="",0,$U31*VLOOKUP($O31,怪物!$B:$I,5,FALSE))+IF($V31="",0,$V31*VLOOKUP($P31,怪物!$B:$I,5,FALSE))+IF($W31="",0,$W31*VLOOKUP($Q31,怪物!$B:$I,5,FALSE))+IF($X31="",0,$X31*VLOOKUP($R31,怪物!$B:$I,5,FALSE))+IF($Y31="",0,$Y31*VLOOKUP($S31,怪物!$B:$I,5,FALSE)))*VLOOKUP(P31,怪物!$B:$I,5,FALSE),0))</f>
        <v/>
      </c>
      <c r="AO31" s="1" t="str">
        <f>IF(Q31="","",ROUND($M31/(IF($T31="",0,$T31*VLOOKUP($N31,怪物!$B:$I,5,FALSE))+IF($U31="",0,$U31*VLOOKUP($O31,怪物!$B:$I,5,FALSE))+IF($V31="",0,$V31*VLOOKUP($P31,怪物!$B:$I,5,FALSE))+IF($W31="",0,$W31*VLOOKUP($Q31,怪物!$B:$I,5,FALSE))+IF($X31="",0,$X31*VLOOKUP($R31,怪物!$B:$I,5,FALSE))+IF($Y31="",0,$Y31*VLOOKUP($S31,怪物!$B:$I,5,FALSE)))*VLOOKUP(Q31,怪物!$B:$I,5,FALSE),0))</f>
        <v/>
      </c>
      <c r="AP31" s="1" t="str">
        <f>IF(R31="","",ROUND($M31/(IF($T31="",0,$T31*VLOOKUP($N31,怪物!$B:$I,5,FALSE))+IF($U31="",0,$U31*VLOOKUP($O31,怪物!$B:$I,5,FALSE))+IF($V31="",0,$V31*VLOOKUP($P31,怪物!$B:$I,5,FALSE))+IF($W31="",0,$W31*VLOOKUP($Q31,怪物!$B:$I,5,FALSE))+IF($X31="",0,$X31*VLOOKUP($R31,怪物!$B:$I,5,FALSE))+IF($Y31="",0,$Y31*VLOOKUP($S31,怪物!$B:$I,5,FALSE)))*VLOOKUP(R31,怪物!$B:$I,5,FALSE),0))</f>
        <v/>
      </c>
      <c r="AQ31" s="1" t="str">
        <f>IF(S31="","",ROUND($M31/(IF($T31="",0,$T31*VLOOKUP($N31,怪物!$B:$I,5,FALSE))+IF($U31="",0,$U31*VLOOKUP($O31,怪物!$B:$I,5,FALSE))+IF($V31="",0,$V31*VLOOKUP($P31,怪物!$B:$I,5,FALSE))+IF($W31="",0,$W31*VLOOKUP($Q31,怪物!$B:$I,5,FALSE))+IF($X31="",0,$X31*VLOOKUP($R31,怪物!$B:$I,5,FALSE))+IF($Y31="",0,$Y31*VLOOKUP($S31,怪物!$B:$I,5,FALSE)))*VLOOKUP(S31,怪物!$B:$I,5,FALSE),0))</f>
        <v/>
      </c>
      <c r="AR31" s="1">
        <f t="shared" si="15"/>
        <v>3780</v>
      </c>
    </row>
    <row r="32" spans="1:44" x14ac:dyDescent="0.2">
      <c r="A32" s="1" t="str">
        <f t="shared" si="11"/>
        <v>2_10</v>
      </c>
      <c r="B32" s="1">
        <v>2</v>
      </c>
      <c r="C32" s="1">
        <v>10</v>
      </c>
      <c r="D32" s="1">
        <v>19</v>
      </c>
      <c r="E32" s="1">
        <f>ROUND(SUM($D$23:D32)/60,1)</f>
        <v>2.4</v>
      </c>
      <c r="F32" s="1">
        <v>10</v>
      </c>
      <c r="G32" s="1">
        <v>2</v>
      </c>
      <c r="H32" s="3">
        <f t="shared" si="12"/>
        <v>3358.44</v>
      </c>
      <c r="I32" s="1">
        <v>1.45</v>
      </c>
      <c r="J32" s="1">
        <f>J31+0.5</f>
        <v>1</v>
      </c>
      <c r="K32" s="1">
        <f t="shared" si="17"/>
        <v>3358</v>
      </c>
      <c r="L32" s="1">
        <v>300</v>
      </c>
      <c r="M32" s="1">
        <v>200</v>
      </c>
      <c r="N32" s="1" t="s">
        <v>102</v>
      </c>
      <c r="O32" s="1" t="s">
        <v>220</v>
      </c>
      <c r="T32" s="1">
        <f t="shared" si="14"/>
        <v>9</v>
      </c>
      <c r="U32" s="1">
        <v>10</v>
      </c>
      <c r="Z32" s="1">
        <f>IF(N32="","",ROUND($K32/($T32/$D32*IF($N32="",0,VLOOKUP($N32,怪物!$B:$I,4,FALSE))+$U32/$D32*IF($O32="",0,VLOOKUP($O32,怪物!$B:$I,4,FALSE))+$V32/$D32*IF($P32="",0,VLOOKUP($P32,怪物!$B:$I,4,FALSE))+$W32/$D32*IF($Q32="",0,VLOOKUP($Q32,怪物!$B:$I,4,FALSE))+$X32/$D32*IF($R32="",0,VLOOKUP($R32,怪物!$B:$I,4,FALSE))+$Y32/$D32*IF($S32="",0,VLOOKUP($S32,怪物!$B:$I,4,FALSE)))*VLOOKUP(N32,怪物!$B:$I,4,FALSE),0))</f>
        <v>1302</v>
      </c>
      <c r="AA32" s="1">
        <f>IF(O32="","",ROUND($K32/($T32/$D32*IF($N32="",0,VLOOKUP($N32,怪物!$B:$I,4,FALSE))+$U32/$D32*IF($O32="",0,VLOOKUP($O32,怪物!$B:$I,4,FALSE))+$V32/$D32*IF($P32="",0,VLOOKUP($P32,怪物!$B:$I,4,FALSE))+$W32/$D32*IF($Q32="",0,VLOOKUP($Q32,怪物!$B:$I,4,FALSE))+$X32/$D32*IF($R32="",0,VLOOKUP($R32,怪物!$B:$I,4,FALSE))+$Y32/$D32*IF($S32="",0,VLOOKUP($S32,怪物!$B:$I,4,FALSE)))*VLOOKUP(O32,怪物!$B:$I,4,FALSE),0))</f>
        <v>5208</v>
      </c>
      <c r="AB32" s="1" t="str">
        <f>IF(P32="","",ROUND($K32/($T32/$D32*IF($N32="",0,VLOOKUP($N32,怪物!$B:$I,4,FALSE))+$U32/$D32*IF($O32="",0,VLOOKUP($O32,怪物!$B:$I,4,FALSE))+$V32/$D32*IF($P32="",0,VLOOKUP($P32,怪物!$B:$I,4,FALSE))+$W32/$D32*IF($Q32="",0,VLOOKUP($Q32,怪物!$B:$I,4,FALSE))+$X32/$D32*IF($R32="",0,VLOOKUP($R32,怪物!$B:$I,4,FALSE))+$Y32/$D32*IF($S32="",0,VLOOKUP($S32,怪物!$B:$I,4,FALSE)))*VLOOKUP(P32,怪物!$B:$I,4,FALSE),0))</f>
        <v/>
      </c>
      <c r="AC32" s="1" t="str">
        <f>IF(Q32="","",ROUND($K32/($T32/$D32*IF($N32="",0,VLOOKUP($N32,怪物!$B:$I,4,FALSE))+$U32/$D32*IF($O32="",0,VLOOKUP($O32,怪物!$B:$I,4,FALSE))+$V32/$D32*IF($P32="",0,VLOOKUP($P32,怪物!$B:$I,4,FALSE))+$W32/$D32*IF($Q32="",0,VLOOKUP($Q32,怪物!$B:$I,4,FALSE))+$X32/$D32*IF($R32="",0,VLOOKUP($R32,怪物!$B:$I,4,FALSE))+$Y32/$D32*IF($S32="",0,VLOOKUP($S32,怪物!$B:$I,4,FALSE)))*VLOOKUP(Q32,怪物!$B:$I,4,FALSE),0))</f>
        <v/>
      </c>
      <c r="AD32" s="1" t="str">
        <f>IF(R32="","",ROUND($K32/($T32/$D32*IF($N32="",0,VLOOKUP($N32,怪物!$B:$I,4,FALSE))+$U32/$D32*IF($O32="",0,VLOOKUP($O32,怪物!$B:$I,4,FALSE))+$V32/$D32*IF($P32="",0,VLOOKUP($P32,怪物!$B:$I,4,FALSE))+$W32/$D32*IF($Q32="",0,VLOOKUP($Q32,怪物!$B:$I,4,FALSE))+$X32/$D32*IF($R32="",0,VLOOKUP($R32,怪物!$B:$I,4,FALSE))+$Y32/$D32*IF($S32="",0,VLOOKUP($S32,怪物!$B:$I,4,FALSE)))*VLOOKUP(R32,怪物!$B:$I,4,FALSE),0))</f>
        <v/>
      </c>
      <c r="AE32" s="1" t="str">
        <f>IF(S32="","",ROUND($K32/($T32/$D32*IF($N32="",0,VLOOKUP($N32,怪物!$B:$I,4,FALSE))+$U32/$D32*IF($O32="",0,VLOOKUP($O32,怪物!$B:$I,4,FALSE))+$V32/$D32*IF($P32="",0,VLOOKUP($P32,怪物!$B:$I,4,FALSE))+$W32/$D32*IF($Q32="",0,VLOOKUP($Q32,怪物!$B:$I,4,FALSE))+$X32/$D32*IF($R32="",0,VLOOKUP($R32,怪物!$B:$I,4,FALSE))+$Y32/$D32*IF($S32="",0,VLOOKUP($S32,怪物!$B:$I,4,FALSE)))*VLOOKUP(S32,怪物!$B:$I,4,FALSE),0))</f>
        <v/>
      </c>
      <c r="AF32" s="1">
        <f>IF(N32="","",VLOOKUP(N32,怪物!$B:$I,6,FALSE)*$I32)</f>
        <v>2.9</v>
      </c>
      <c r="AG32" s="1">
        <f>IF(O32="","",VLOOKUP(O32,怪物!$B:$I,6,FALSE)*$I32)</f>
        <v>2.9</v>
      </c>
      <c r="AH32" s="1" t="str">
        <f>IF(P32="","",VLOOKUP(P32,怪物!$B:$I,6,FALSE)*$I32)</f>
        <v/>
      </c>
      <c r="AI32" s="1" t="str">
        <f>IF(Q32="","",VLOOKUP(Q32,怪物!$B:$I,6,FALSE)*$I32)</f>
        <v/>
      </c>
      <c r="AJ32" s="1" t="str">
        <f>IF(R32="","",VLOOKUP(R32,怪物!$B:$I,6,FALSE)*$I32)</f>
        <v/>
      </c>
      <c r="AK32" s="1" t="str">
        <f>IF(S32="","",VLOOKUP(S32,怪物!$B:$I,6,FALSE)*$I32)</f>
        <v/>
      </c>
      <c r="AL32" s="1">
        <f>IF(N32="","",ROUND($M32/(IF($T32="",0,$T32*VLOOKUP($N32,怪物!$B:$I,5,FALSE))+IF($U32="",0,$U32*VLOOKUP($O32,怪物!$B:$I,5,FALSE))+IF($V32="",0,$V32*VLOOKUP($P32,怪物!$B:$I,5,FALSE))+IF($W32="",0,$W32*VLOOKUP($Q32,怪物!$B:$I,5,FALSE))+IF($X32="",0,$X32*VLOOKUP($R32,怪物!$B:$I,5,FALSE))+IF($Y32="",0,$Y32*VLOOKUP($S32,怪物!$B:$I,5,FALSE)))*VLOOKUP(N32,怪物!$B:$I,5,FALSE),0))</f>
        <v>7</v>
      </c>
      <c r="AM32" s="1">
        <f>IF(O32="","",ROUND($M32/(IF($T32="",0,$T32*VLOOKUP($N32,怪物!$B:$I,5,FALSE))+IF($U32="",0,$U32*VLOOKUP($O32,怪物!$B:$I,5,FALSE))+IF($V32="",0,$V32*VLOOKUP($P32,怪物!$B:$I,5,FALSE))+IF($W32="",0,$W32*VLOOKUP($Q32,怪物!$B:$I,5,FALSE))+IF($X32="",0,$X32*VLOOKUP($R32,怪物!$B:$I,5,FALSE))+IF($Y32="",0,$Y32*VLOOKUP($S32,怪物!$B:$I,5,FALSE)))*VLOOKUP(O32,怪物!$B:$I,5,FALSE),0))</f>
        <v>14</v>
      </c>
      <c r="AN32" s="1" t="str">
        <f>IF(P32="","",ROUND($M32/(IF($T32="",0,$T32*VLOOKUP($N32,怪物!$B:$I,5,FALSE))+IF($U32="",0,$U32*VLOOKUP($O32,怪物!$B:$I,5,FALSE))+IF($V32="",0,$V32*VLOOKUP($P32,怪物!$B:$I,5,FALSE))+IF($W32="",0,$W32*VLOOKUP($Q32,怪物!$B:$I,5,FALSE))+IF($X32="",0,$X32*VLOOKUP($R32,怪物!$B:$I,5,FALSE))+IF($Y32="",0,$Y32*VLOOKUP($S32,怪物!$B:$I,5,FALSE)))*VLOOKUP(P32,怪物!$B:$I,5,FALSE),0))</f>
        <v/>
      </c>
      <c r="AO32" s="1" t="str">
        <f>IF(Q32="","",ROUND($M32/(IF($T32="",0,$T32*VLOOKUP($N32,怪物!$B:$I,5,FALSE))+IF($U32="",0,$U32*VLOOKUP($O32,怪物!$B:$I,5,FALSE))+IF($V32="",0,$V32*VLOOKUP($P32,怪物!$B:$I,5,FALSE))+IF($W32="",0,$W32*VLOOKUP($Q32,怪物!$B:$I,5,FALSE))+IF($X32="",0,$X32*VLOOKUP($R32,怪物!$B:$I,5,FALSE))+IF($Y32="",0,$Y32*VLOOKUP($S32,怪物!$B:$I,5,FALSE)))*VLOOKUP(Q32,怪物!$B:$I,5,FALSE),0))</f>
        <v/>
      </c>
      <c r="AP32" s="1" t="str">
        <f>IF(R32="","",ROUND($M32/(IF($T32="",0,$T32*VLOOKUP($N32,怪物!$B:$I,5,FALSE))+IF($U32="",0,$U32*VLOOKUP($O32,怪物!$B:$I,5,FALSE))+IF($V32="",0,$V32*VLOOKUP($P32,怪物!$B:$I,5,FALSE))+IF($W32="",0,$W32*VLOOKUP($Q32,怪物!$B:$I,5,FALSE))+IF($X32="",0,$X32*VLOOKUP($R32,怪物!$B:$I,5,FALSE))+IF($Y32="",0,$Y32*VLOOKUP($S32,怪物!$B:$I,5,FALSE)))*VLOOKUP(R32,怪物!$B:$I,5,FALSE),0))</f>
        <v/>
      </c>
      <c r="AQ32" s="1" t="str">
        <f>IF(S32="","",ROUND($M32/(IF($T32="",0,$T32*VLOOKUP($N32,怪物!$B:$I,5,FALSE))+IF($U32="",0,$U32*VLOOKUP($O32,怪物!$B:$I,5,FALSE))+IF($V32="",0,$V32*VLOOKUP($P32,怪物!$B:$I,5,FALSE))+IF($W32="",0,$W32*VLOOKUP($Q32,怪物!$B:$I,5,FALSE))+IF($X32="",0,$X32*VLOOKUP($R32,怪物!$B:$I,5,FALSE))+IF($Y32="",0,$Y32*VLOOKUP($S32,怪物!$B:$I,5,FALSE)))*VLOOKUP(S32,怪物!$B:$I,5,FALSE),0))</f>
        <v/>
      </c>
      <c r="AR32" s="1">
        <f t="shared" si="15"/>
        <v>4350</v>
      </c>
    </row>
    <row r="33" spans="1:44" x14ac:dyDescent="0.2">
      <c r="A33" s="1" t="str">
        <f t="shared" si="11"/>
        <v>2_11</v>
      </c>
      <c r="B33" s="1">
        <v>2</v>
      </c>
      <c r="C33" s="1">
        <v>11</v>
      </c>
      <c r="D33" s="1">
        <v>20</v>
      </c>
      <c r="E33" s="1">
        <f>ROUND(SUM($D$23:D33)/60,1)</f>
        <v>2.8</v>
      </c>
      <c r="F33" s="1">
        <v>11</v>
      </c>
      <c r="G33" s="1">
        <v>2</v>
      </c>
      <c r="H33" s="3">
        <f t="shared" si="12"/>
        <v>7539.69</v>
      </c>
      <c r="I33" s="1">
        <v>1.5</v>
      </c>
      <c r="J33" s="1">
        <f t="shared" ref="J33:J34" si="18">J32+0.5</f>
        <v>1.5</v>
      </c>
      <c r="K33" s="1">
        <f t="shared" si="17"/>
        <v>5026</v>
      </c>
      <c r="L33" s="1">
        <v>300</v>
      </c>
      <c r="M33" s="1">
        <v>200</v>
      </c>
      <c r="N33" s="1" t="s">
        <v>102</v>
      </c>
      <c r="O33" s="1" t="s">
        <v>104</v>
      </c>
      <c r="P33" s="1" t="s">
        <v>220</v>
      </c>
      <c r="T33" s="1">
        <f t="shared" si="14"/>
        <v>5</v>
      </c>
      <c r="U33" s="1">
        <v>15</v>
      </c>
      <c r="V33" s="1">
        <v>10</v>
      </c>
      <c r="Z33" s="1">
        <f>IF(N33="","",ROUND($K33/($T33/$D33*IF($N33="",0,VLOOKUP($N33,怪物!$B:$I,4,FALSE))+$U33/$D33*IF($O33="",0,VLOOKUP($O33,怪物!$B:$I,4,FALSE))+$V33/$D33*IF($P33="",0,VLOOKUP($P33,怪物!$B:$I,4,FALSE))+$W33/$D33*IF($Q33="",0,VLOOKUP($Q33,怪物!$B:$I,4,FALSE))+$X33/$D33*IF($R33="",0,VLOOKUP($R33,怪物!$B:$I,4,FALSE))+$Y33/$D33*IF($S33="",0,VLOOKUP($S33,怪物!$B:$I,4,FALSE)))*VLOOKUP(N33,怪物!$B:$I,4,FALSE),0))</f>
        <v>957</v>
      </c>
      <c r="AA33" s="1">
        <f>IF(O33="","",ROUND($K33/($T33/$D33*IF($N33="",0,VLOOKUP($N33,怪物!$B:$I,4,FALSE))+$U33/$D33*IF($O33="",0,VLOOKUP($O33,怪物!$B:$I,4,FALSE))+$V33/$D33*IF($P33="",0,VLOOKUP($P33,怪物!$B:$I,4,FALSE))+$W33/$D33*IF($Q33="",0,VLOOKUP($Q33,怪物!$B:$I,4,FALSE))+$X33/$D33*IF($R33="",0,VLOOKUP($R33,怪物!$B:$I,4,FALSE))+$Y33/$D33*IF($S33="",0,VLOOKUP($S33,怪物!$B:$I,4,FALSE)))*VLOOKUP(O33,怪物!$B:$I,4,FALSE),0))</f>
        <v>3829</v>
      </c>
      <c r="AB33" s="1">
        <f>IF(P33="","",ROUND($K33/($T33/$D33*IF($N33="",0,VLOOKUP($N33,怪物!$B:$I,4,FALSE))+$U33/$D33*IF($O33="",0,VLOOKUP($O33,怪物!$B:$I,4,FALSE))+$V33/$D33*IF($P33="",0,VLOOKUP($P33,怪物!$B:$I,4,FALSE))+$W33/$D33*IF($Q33="",0,VLOOKUP($Q33,怪物!$B:$I,4,FALSE))+$X33/$D33*IF($R33="",0,VLOOKUP($R33,怪物!$B:$I,4,FALSE))+$Y33/$D33*IF($S33="",0,VLOOKUP($S33,怪物!$B:$I,4,FALSE)))*VLOOKUP(P33,怪物!$B:$I,4,FALSE),0))</f>
        <v>3829</v>
      </c>
      <c r="AC33" s="1" t="str">
        <f>IF(Q33="","",ROUND($K33/($T33/$D33*IF($N33="",0,VLOOKUP($N33,怪物!$B:$I,4,FALSE))+$U33/$D33*IF($O33="",0,VLOOKUP($O33,怪物!$B:$I,4,FALSE))+$V33/$D33*IF($P33="",0,VLOOKUP($P33,怪物!$B:$I,4,FALSE))+$W33/$D33*IF($Q33="",0,VLOOKUP($Q33,怪物!$B:$I,4,FALSE))+$X33/$D33*IF($R33="",0,VLOOKUP($R33,怪物!$B:$I,4,FALSE))+$Y33/$D33*IF($S33="",0,VLOOKUP($S33,怪物!$B:$I,4,FALSE)))*VLOOKUP(Q33,怪物!$B:$I,4,FALSE),0))</f>
        <v/>
      </c>
      <c r="AD33" s="1" t="str">
        <f>IF(R33="","",ROUND($K33/($T33/$D33*IF($N33="",0,VLOOKUP($N33,怪物!$B:$I,4,FALSE))+$U33/$D33*IF($O33="",0,VLOOKUP($O33,怪物!$B:$I,4,FALSE))+$V33/$D33*IF($P33="",0,VLOOKUP($P33,怪物!$B:$I,4,FALSE))+$W33/$D33*IF($Q33="",0,VLOOKUP($Q33,怪物!$B:$I,4,FALSE))+$X33/$D33*IF($R33="",0,VLOOKUP($R33,怪物!$B:$I,4,FALSE))+$Y33/$D33*IF($S33="",0,VLOOKUP($S33,怪物!$B:$I,4,FALSE)))*VLOOKUP(R33,怪物!$B:$I,4,FALSE),0))</f>
        <v/>
      </c>
      <c r="AE33" s="1" t="str">
        <f>IF(S33="","",ROUND($K33/($T33/$D33*IF($N33="",0,VLOOKUP($N33,怪物!$B:$I,4,FALSE))+$U33/$D33*IF($O33="",0,VLOOKUP($O33,怪物!$B:$I,4,FALSE))+$V33/$D33*IF($P33="",0,VLOOKUP($P33,怪物!$B:$I,4,FALSE))+$W33/$D33*IF($Q33="",0,VLOOKUP($Q33,怪物!$B:$I,4,FALSE))+$X33/$D33*IF($R33="",0,VLOOKUP($R33,怪物!$B:$I,4,FALSE))+$Y33/$D33*IF($S33="",0,VLOOKUP($S33,怪物!$B:$I,4,FALSE)))*VLOOKUP(S33,怪物!$B:$I,4,FALSE),0))</f>
        <v/>
      </c>
      <c r="AF33" s="1">
        <f>IF(N33="","",VLOOKUP(N33,怪物!$B:$I,6,FALSE)*$I33)</f>
        <v>3</v>
      </c>
      <c r="AG33" s="1">
        <f>IF(O33="","",VLOOKUP(O33,怪物!$B:$I,6,FALSE)*$I33)</f>
        <v>3</v>
      </c>
      <c r="AH33" s="1">
        <f>IF(P33="","",VLOOKUP(P33,怪物!$B:$I,6,FALSE)*$I33)</f>
        <v>3</v>
      </c>
      <c r="AI33" s="1" t="str">
        <f>IF(Q33="","",VLOOKUP(Q33,怪物!$B:$I,6,FALSE)*$I33)</f>
        <v/>
      </c>
      <c r="AJ33" s="1" t="str">
        <f>IF(R33="","",VLOOKUP(R33,怪物!$B:$I,6,FALSE)*$I33)</f>
        <v/>
      </c>
      <c r="AK33" s="1" t="str">
        <f>IF(S33="","",VLOOKUP(S33,怪物!$B:$I,6,FALSE)*$I33)</f>
        <v/>
      </c>
      <c r="AL33" s="1">
        <f>IF(N33="","",ROUND($M33/(IF($T33="",0,$T33*VLOOKUP($N33,怪物!$B:$I,5,FALSE))+IF($U33="",0,$U33*VLOOKUP($O33,怪物!$B:$I,5,FALSE))+IF($V33="",0,$V33*VLOOKUP($P33,怪物!$B:$I,5,FALSE))+IF($W33="",0,$W33*VLOOKUP($Q33,怪物!$B:$I,5,FALSE))+IF($X33="",0,$X33*VLOOKUP($R33,怪物!$B:$I,5,FALSE))+IF($Y33="",0,$Y33*VLOOKUP($S33,怪物!$B:$I,5,FALSE)))*VLOOKUP(N33,怪物!$B:$I,5,FALSE),0))</f>
        <v>4</v>
      </c>
      <c r="AM33" s="1">
        <f>IF(O33="","",ROUND($M33/(IF($T33="",0,$T33*VLOOKUP($N33,怪物!$B:$I,5,FALSE))+IF($U33="",0,$U33*VLOOKUP($O33,怪物!$B:$I,5,FALSE))+IF($V33="",0,$V33*VLOOKUP($P33,怪物!$B:$I,5,FALSE))+IF($W33="",0,$W33*VLOOKUP($Q33,怪物!$B:$I,5,FALSE))+IF($X33="",0,$X33*VLOOKUP($R33,怪物!$B:$I,5,FALSE))+IF($Y33="",0,$Y33*VLOOKUP($S33,怪物!$B:$I,5,FALSE)))*VLOOKUP(O33,怪物!$B:$I,5,FALSE),0))</f>
        <v>7</v>
      </c>
      <c r="AN33" s="1">
        <f>IF(P33="","",ROUND($M33/(IF($T33="",0,$T33*VLOOKUP($N33,怪物!$B:$I,5,FALSE))+IF($U33="",0,$U33*VLOOKUP($O33,怪物!$B:$I,5,FALSE))+IF($V33="",0,$V33*VLOOKUP($P33,怪物!$B:$I,5,FALSE))+IF($W33="",0,$W33*VLOOKUP($Q33,怪物!$B:$I,5,FALSE))+IF($X33="",0,$X33*VLOOKUP($R33,怪物!$B:$I,5,FALSE))+IF($Y33="",0,$Y33*VLOOKUP($S33,怪物!$B:$I,5,FALSE)))*VLOOKUP(P33,怪物!$B:$I,5,FALSE),0))</f>
        <v>7</v>
      </c>
      <c r="AO33" s="1" t="str">
        <f>IF(Q33="","",ROUND($M33/(IF($T33="",0,$T33*VLOOKUP($N33,怪物!$B:$I,5,FALSE))+IF($U33="",0,$U33*VLOOKUP($O33,怪物!$B:$I,5,FALSE))+IF($V33="",0,$V33*VLOOKUP($P33,怪物!$B:$I,5,FALSE))+IF($W33="",0,$W33*VLOOKUP($Q33,怪物!$B:$I,5,FALSE))+IF($X33="",0,$X33*VLOOKUP($R33,怪物!$B:$I,5,FALSE))+IF($Y33="",0,$Y33*VLOOKUP($S33,怪物!$B:$I,5,FALSE)))*VLOOKUP(Q33,怪物!$B:$I,5,FALSE),0))</f>
        <v/>
      </c>
      <c r="AP33" s="1" t="str">
        <f>IF(R33="","",ROUND($M33/(IF($T33="",0,$T33*VLOOKUP($N33,怪物!$B:$I,5,FALSE))+IF($U33="",0,$U33*VLOOKUP($O33,怪物!$B:$I,5,FALSE))+IF($V33="",0,$V33*VLOOKUP($P33,怪物!$B:$I,5,FALSE))+IF($W33="",0,$W33*VLOOKUP($Q33,怪物!$B:$I,5,FALSE))+IF($X33="",0,$X33*VLOOKUP($R33,怪物!$B:$I,5,FALSE))+IF($Y33="",0,$Y33*VLOOKUP($S33,怪物!$B:$I,5,FALSE)))*VLOOKUP(R33,怪物!$B:$I,5,FALSE),0))</f>
        <v/>
      </c>
      <c r="AQ33" s="1" t="str">
        <f>IF(S33="","",ROUND($M33/(IF($T33="",0,$T33*VLOOKUP($N33,怪物!$B:$I,5,FALSE))+IF($U33="",0,$U33*VLOOKUP($O33,怪物!$B:$I,5,FALSE))+IF($V33="",0,$V33*VLOOKUP($P33,怪物!$B:$I,5,FALSE))+IF($W33="",0,$W33*VLOOKUP($Q33,怪物!$B:$I,5,FALSE))+IF($X33="",0,$X33*VLOOKUP($R33,怪物!$B:$I,5,FALSE))+IF($Y33="",0,$Y33*VLOOKUP($S33,怪物!$B:$I,5,FALSE)))*VLOOKUP(S33,怪物!$B:$I,5,FALSE),0))</f>
        <v/>
      </c>
      <c r="AR33" s="1">
        <f t="shared" si="15"/>
        <v>4950</v>
      </c>
    </row>
    <row r="34" spans="1:44" x14ac:dyDescent="0.2">
      <c r="A34" s="1" t="str">
        <f t="shared" si="11"/>
        <v>2_12</v>
      </c>
      <c r="B34" s="1">
        <v>2</v>
      </c>
      <c r="C34" s="1">
        <v>12</v>
      </c>
      <c r="D34" s="1">
        <v>21</v>
      </c>
      <c r="E34" s="1">
        <f>ROUND(SUM($D$23:D34)/60,1)</f>
        <v>3.1</v>
      </c>
      <c r="F34" s="1">
        <v>12</v>
      </c>
      <c r="G34" s="1">
        <v>2</v>
      </c>
      <c r="H34" s="3">
        <f t="shared" si="12"/>
        <v>14084.38</v>
      </c>
      <c r="I34" s="1">
        <v>1.55</v>
      </c>
      <c r="J34" s="1">
        <f t="shared" si="18"/>
        <v>2</v>
      </c>
      <c r="K34" s="1">
        <f t="shared" si="17"/>
        <v>7042</v>
      </c>
      <c r="L34" s="1">
        <v>300</v>
      </c>
      <c r="M34" s="1">
        <v>200</v>
      </c>
      <c r="N34" s="1" t="s">
        <v>102</v>
      </c>
      <c r="O34" s="1" t="s">
        <v>104</v>
      </c>
      <c r="P34" s="1" t="s">
        <v>220</v>
      </c>
      <c r="Q34" s="1" t="s">
        <v>105</v>
      </c>
      <c r="T34" s="1">
        <f t="shared" si="14"/>
        <v>11</v>
      </c>
      <c r="U34" s="1">
        <v>20</v>
      </c>
      <c r="V34" s="1">
        <v>10</v>
      </c>
      <c r="W34" s="1">
        <v>1</v>
      </c>
      <c r="Z34" s="1">
        <f>IF(N34="","",ROUND($K34/($T34/$D34*IF($N34="",0,VLOOKUP($N34,怪物!$B:$I,4,FALSE))+$U34/$D34*IF($O34="",0,VLOOKUP($O34,怪物!$B:$I,4,FALSE))+$V34/$D34*IF($P34="",0,VLOOKUP($P34,怪物!$B:$I,4,FALSE))+$W34/$D34*IF($Q34="",0,VLOOKUP($Q34,怪物!$B:$I,4,FALSE))+$X34/$D34*IF($R34="",0,VLOOKUP($R34,怪物!$B:$I,4,FALSE))+$Y34/$D34*IF($S34="",0,VLOOKUP($S34,怪物!$B:$I,4,FALSE)))*VLOOKUP(N34,怪物!$B:$I,4,FALSE),0))</f>
        <v>1006</v>
      </c>
      <c r="AA34" s="1">
        <f>IF(O34="","",ROUND($K34/($T34/$D34*IF($N34="",0,VLOOKUP($N34,怪物!$B:$I,4,FALSE))+$U34/$D34*IF($O34="",0,VLOOKUP($O34,怪物!$B:$I,4,FALSE))+$V34/$D34*IF($P34="",0,VLOOKUP($P34,怪物!$B:$I,4,FALSE))+$W34/$D34*IF($Q34="",0,VLOOKUP($Q34,怪物!$B:$I,4,FALSE))+$X34/$D34*IF($R34="",0,VLOOKUP($R34,怪物!$B:$I,4,FALSE))+$Y34/$D34*IF($S34="",0,VLOOKUP($S34,怪物!$B:$I,4,FALSE)))*VLOOKUP(O34,怪物!$B:$I,4,FALSE),0))</f>
        <v>4024</v>
      </c>
      <c r="AB34" s="1">
        <f>IF(P34="","",ROUND($K34/($T34/$D34*IF($N34="",0,VLOOKUP($N34,怪物!$B:$I,4,FALSE))+$U34/$D34*IF($O34="",0,VLOOKUP($O34,怪物!$B:$I,4,FALSE))+$V34/$D34*IF($P34="",0,VLOOKUP($P34,怪物!$B:$I,4,FALSE))+$W34/$D34*IF($Q34="",0,VLOOKUP($Q34,怪物!$B:$I,4,FALSE))+$X34/$D34*IF($R34="",0,VLOOKUP($R34,怪物!$B:$I,4,FALSE))+$Y34/$D34*IF($S34="",0,VLOOKUP($S34,怪物!$B:$I,4,FALSE)))*VLOOKUP(P34,怪物!$B:$I,4,FALSE),0))</f>
        <v>4024</v>
      </c>
      <c r="AC34" s="1">
        <f>IF(Q34="","",ROUND($K34/($T34/$D34*IF($N34="",0,VLOOKUP($N34,怪物!$B:$I,4,FALSE))+$U34/$D34*IF($O34="",0,VLOOKUP($O34,怪物!$B:$I,4,FALSE))+$V34/$D34*IF($P34="",0,VLOOKUP($P34,怪物!$B:$I,4,FALSE))+$W34/$D34*IF($Q34="",0,VLOOKUP($Q34,怪物!$B:$I,4,FALSE))+$X34/$D34*IF($R34="",0,VLOOKUP($R34,怪物!$B:$I,4,FALSE))+$Y34/$D34*IF($S34="",0,VLOOKUP($S34,怪物!$B:$I,4,FALSE)))*VLOOKUP(Q34,怪物!$B:$I,4,FALSE),0))</f>
        <v>16096</v>
      </c>
      <c r="AD34" s="1" t="str">
        <f>IF(R34="","",ROUND($K34/($T34/$D34*IF($N34="",0,VLOOKUP($N34,怪物!$B:$I,4,FALSE))+$U34/$D34*IF($O34="",0,VLOOKUP($O34,怪物!$B:$I,4,FALSE))+$V34/$D34*IF($P34="",0,VLOOKUP($P34,怪物!$B:$I,4,FALSE))+$W34/$D34*IF($Q34="",0,VLOOKUP($Q34,怪物!$B:$I,4,FALSE))+$X34/$D34*IF($R34="",0,VLOOKUP($R34,怪物!$B:$I,4,FALSE))+$Y34/$D34*IF($S34="",0,VLOOKUP($S34,怪物!$B:$I,4,FALSE)))*VLOOKUP(R34,怪物!$B:$I,4,FALSE),0))</f>
        <v/>
      </c>
      <c r="AE34" s="1" t="str">
        <f>IF(S34="","",ROUND($K34/($T34/$D34*IF($N34="",0,VLOOKUP($N34,怪物!$B:$I,4,FALSE))+$U34/$D34*IF($O34="",0,VLOOKUP($O34,怪物!$B:$I,4,FALSE))+$V34/$D34*IF($P34="",0,VLOOKUP($P34,怪物!$B:$I,4,FALSE))+$W34/$D34*IF($Q34="",0,VLOOKUP($Q34,怪物!$B:$I,4,FALSE))+$X34/$D34*IF($R34="",0,VLOOKUP($R34,怪物!$B:$I,4,FALSE))+$Y34/$D34*IF($S34="",0,VLOOKUP($S34,怪物!$B:$I,4,FALSE)))*VLOOKUP(S34,怪物!$B:$I,4,FALSE),0))</f>
        <v/>
      </c>
      <c r="AF34" s="1">
        <f>IF(N34="","",VLOOKUP(N34,怪物!$B:$I,6,FALSE)*$I34)</f>
        <v>3.1</v>
      </c>
      <c r="AG34" s="1">
        <f>IF(O34="","",VLOOKUP(O34,怪物!$B:$I,6,FALSE)*$I34)</f>
        <v>3.1</v>
      </c>
      <c r="AH34" s="1">
        <f>IF(P34="","",VLOOKUP(P34,怪物!$B:$I,6,FALSE)*$I34)</f>
        <v>3.1</v>
      </c>
      <c r="AI34" s="1">
        <f>IF(Q34="","",VLOOKUP(Q34,怪物!$B:$I,6,FALSE)*$I34)</f>
        <v>1.9375</v>
      </c>
      <c r="AJ34" s="1" t="str">
        <f>IF(R34="","",VLOOKUP(R34,怪物!$B:$I,6,FALSE)*$I34)</f>
        <v/>
      </c>
      <c r="AK34" s="1" t="str">
        <f>IF(S34="","",VLOOKUP(S34,怪物!$B:$I,6,FALSE)*$I34)</f>
        <v/>
      </c>
      <c r="AL34" s="1">
        <f>IF(N34="","",ROUND($M34/(IF($T34="",0,$T34*VLOOKUP($N34,怪物!$B:$I,5,FALSE))+IF($U34="",0,$U34*VLOOKUP($O34,怪物!$B:$I,5,FALSE))+IF($V34="",0,$V34*VLOOKUP($P34,怪物!$B:$I,5,FALSE))+IF($W34="",0,$W34*VLOOKUP($Q34,怪物!$B:$I,5,FALSE))+IF($X34="",0,$X34*VLOOKUP($R34,怪物!$B:$I,5,FALSE))+IF($Y34="",0,$Y34*VLOOKUP($S34,怪物!$B:$I,5,FALSE)))*VLOOKUP(N34,怪物!$B:$I,5,FALSE),0))</f>
        <v>3</v>
      </c>
      <c r="AM34" s="1">
        <f>IF(O34="","",ROUND($M34/(IF($T34="",0,$T34*VLOOKUP($N34,怪物!$B:$I,5,FALSE))+IF($U34="",0,$U34*VLOOKUP($O34,怪物!$B:$I,5,FALSE))+IF($V34="",0,$V34*VLOOKUP($P34,怪物!$B:$I,5,FALSE))+IF($W34="",0,$W34*VLOOKUP($Q34,怪物!$B:$I,5,FALSE))+IF($X34="",0,$X34*VLOOKUP($R34,怪物!$B:$I,5,FALSE))+IF($Y34="",0,$Y34*VLOOKUP($S34,怪物!$B:$I,5,FALSE)))*VLOOKUP(O34,怪物!$B:$I,5,FALSE),0))</f>
        <v>5</v>
      </c>
      <c r="AN34" s="1">
        <f>IF(P34="","",ROUND($M34/(IF($T34="",0,$T34*VLOOKUP($N34,怪物!$B:$I,5,FALSE))+IF($U34="",0,$U34*VLOOKUP($O34,怪物!$B:$I,5,FALSE))+IF($V34="",0,$V34*VLOOKUP($P34,怪物!$B:$I,5,FALSE))+IF($W34="",0,$W34*VLOOKUP($Q34,怪物!$B:$I,5,FALSE))+IF($X34="",0,$X34*VLOOKUP($R34,怪物!$B:$I,5,FALSE))+IF($Y34="",0,$Y34*VLOOKUP($S34,怪物!$B:$I,5,FALSE)))*VLOOKUP(P34,怪物!$B:$I,5,FALSE),0))</f>
        <v>5</v>
      </c>
      <c r="AO34" s="1">
        <f>IF(Q34="","",ROUND($M34/(IF($T34="",0,$T34*VLOOKUP($N34,怪物!$B:$I,5,FALSE))+IF($U34="",0,$U34*VLOOKUP($O34,怪物!$B:$I,5,FALSE))+IF($V34="",0,$V34*VLOOKUP($P34,怪物!$B:$I,5,FALSE))+IF($W34="",0,$W34*VLOOKUP($Q34,怪物!$B:$I,5,FALSE))+IF($X34="",0,$X34*VLOOKUP($R34,怪物!$B:$I,5,FALSE))+IF($Y34="",0,$Y34*VLOOKUP($S34,怪物!$B:$I,5,FALSE)))*VLOOKUP(Q34,怪物!$B:$I,5,FALSE),0))</f>
        <v>13</v>
      </c>
      <c r="AP34" s="1" t="str">
        <f>IF(R34="","",ROUND($M34/(IF($T34="",0,$T34*VLOOKUP($N34,怪物!$B:$I,5,FALSE))+IF($U34="",0,$U34*VLOOKUP($O34,怪物!$B:$I,5,FALSE))+IF($V34="",0,$V34*VLOOKUP($P34,怪物!$B:$I,5,FALSE))+IF($W34="",0,$W34*VLOOKUP($Q34,怪物!$B:$I,5,FALSE))+IF($X34="",0,$X34*VLOOKUP($R34,怪物!$B:$I,5,FALSE))+IF($Y34="",0,$Y34*VLOOKUP($S34,怪物!$B:$I,5,FALSE)))*VLOOKUP(R34,怪物!$B:$I,5,FALSE),0))</f>
        <v/>
      </c>
      <c r="AQ34" s="1" t="str">
        <f>IF(S34="","",ROUND($M34/(IF($T34="",0,$T34*VLOOKUP($N34,怪物!$B:$I,5,FALSE))+IF($U34="",0,$U34*VLOOKUP($O34,怪物!$B:$I,5,FALSE))+IF($V34="",0,$V34*VLOOKUP($P34,怪物!$B:$I,5,FALSE))+IF($W34="",0,$W34*VLOOKUP($Q34,怪物!$B:$I,5,FALSE))+IF($X34="",0,$X34*VLOOKUP($R34,怪物!$B:$I,5,FALSE))+IF($Y34="",0,$Y34*VLOOKUP($S34,怪物!$B:$I,5,FALSE)))*VLOOKUP(S34,怪物!$B:$I,5,FALSE),0))</f>
        <v/>
      </c>
      <c r="AR34" s="1">
        <f t="shared" si="15"/>
        <v>5580</v>
      </c>
    </row>
    <row r="35" spans="1:44" x14ac:dyDescent="0.2">
      <c r="A35" s="1" t="str">
        <f t="shared" si="11"/>
        <v>2_13</v>
      </c>
      <c r="B35" s="1">
        <v>2</v>
      </c>
      <c r="C35" s="1">
        <v>13</v>
      </c>
      <c r="D35" s="1">
        <v>22</v>
      </c>
      <c r="E35" s="1">
        <f>ROUND(SUM($D$23:D35)/60,1)</f>
        <v>3.5</v>
      </c>
      <c r="F35" s="1">
        <v>13</v>
      </c>
      <c r="G35" s="1">
        <v>3</v>
      </c>
      <c r="H35" s="3">
        <f t="shared" si="12"/>
        <v>1715</v>
      </c>
      <c r="I35" s="1">
        <v>1.6</v>
      </c>
      <c r="J35" s="1">
        <v>0.5</v>
      </c>
      <c r="K35" s="1">
        <f t="shared" si="17"/>
        <v>3430</v>
      </c>
      <c r="L35" s="1">
        <v>300</v>
      </c>
      <c r="M35" s="1">
        <v>200</v>
      </c>
      <c r="N35" s="1" t="s">
        <v>26</v>
      </c>
      <c r="T35" s="1">
        <f t="shared" si="14"/>
        <v>11</v>
      </c>
      <c r="Z35" s="1">
        <f>IF(N35="","",ROUND($K35/($T35/$D35*IF($N35="",0,VLOOKUP($N35,怪物!$B:$I,4,FALSE))+$U35/$D35*IF($O35="",0,VLOOKUP($O35,怪物!$B:$I,4,FALSE))+$V35/$D35*IF($P35="",0,VLOOKUP($P35,怪物!$B:$I,4,FALSE))+$W35/$D35*IF($Q35="",0,VLOOKUP($Q35,怪物!$B:$I,4,FALSE))+$X35/$D35*IF($R35="",0,VLOOKUP($R35,怪物!$B:$I,4,FALSE))+$Y35/$D35*IF($S35="",0,VLOOKUP($S35,怪物!$B:$I,4,FALSE)))*VLOOKUP(N35,怪物!$B:$I,4,FALSE),0))</f>
        <v>6860</v>
      </c>
      <c r="AA35" s="1" t="str">
        <f>IF(O35="","",ROUND($K35/($T35/$D35*IF($N35="",0,VLOOKUP($N35,怪物!$B:$I,4,FALSE))+$U35/$D35*IF($O35="",0,VLOOKUP($O35,怪物!$B:$I,4,FALSE))+$V35/$D35*IF($P35="",0,VLOOKUP($P35,怪物!$B:$I,4,FALSE))+$W35/$D35*IF($Q35="",0,VLOOKUP($Q35,怪物!$B:$I,4,FALSE))+$X35/$D35*IF($R35="",0,VLOOKUP($R35,怪物!$B:$I,4,FALSE))+$Y35/$D35*IF($S35="",0,VLOOKUP($S35,怪物!$B:$I,4,FALSE)))*VLOOKUP(O35,怪物!$B:$I,4,FALSE),0))</f>
        <v/>
      </c>
      <c r="AB35" s="1" t="str">
        <f>IF(P35="","",ROUND($K35/($T35/$D35*IF($N35="",0,VLOOKUP($N35,怪物!$B:$I,4,FALSE))+$U35/$D35*IF($O35="",0,VLOOKUP($O35,怪物!$B:$I,4,FALSE))+$V35/$D35*IF($P35="",0,VLOOKUP($P35,怪物!$B:$I,4,FALSE))+$W35/$D35*IF($Q35="",0,VLOOKUP($Q35,怪物!$B:$I,4,FALSE))+$X35/$D35*IF($R35="",0,VLOOKUP($R35,怪物!$B:$I,4,FALSE))+$Y35/$D35*IF($S35="",0,VLOOKUP($S35,怪物!$B:$I,4,FALSE)))*VLOOKUP(P35,怪物!$B:$I,4,FALSE),0))</f>
        <v/>
      </c>
      <c r="AC35" s="1" t="str">
        <f>IF(Q35="","",ROUND($K35/($T35/$D35*IF($N35="",0,VLOOKUP($N35,怪物!$B:$I,4,FALSE))+$U35/$D35*IF($O35="",0,VLOOKUP($O35,怪物!$B:$I,4,FALSE))+$V35/$D35*IF($P35="",0,VLOOKUP($P35,怪物!$B:$I,4,FALSE))+$W35/$D35*IF($Q35="",0,VLOOKUP($Q35,怪物!$B:$I,4,FALSE))+$X35/$D35*IF($R35="",0,VLOOKUP($R35,怪物!$B:$I,4,FALSE))+$Y35/$D35*IF($S35="",0,VLOOKUP($S35,怪物!$B:$I,4,FALSE)))*VLOOKUP(Q35,怪物!$B:$I,4,FALSE),0))</f>
        <v/>
      </c>
      <c r="AD35" s="1" t="str">
        <f>IF(R35="","",ROUND($K35/($T35/$D35*IF($N35="",0,VLOOKUP($N35,怪物!$B:$I,4,FALSE))+$U35/$D35*IF($O35="",0,VLOOKUP($O35,怪物!$B:$I,4,FALSE))+$V35/$D35*IF($P35="",0,VLOOKUP($P35,怪物!$B:$I,4,FALSE))+$W35/$D35*IF($Q35="",0,VLOOKUP($Q35,怪物!$B:$I,4,FALSE))+$X35/$D35*IF($R35="",0,VLOOKUP($R35,怪物!$B:$I,4,FALSE))+$Y35/$D35*IF($S35="",0,VLOOKUP($S35,怪物!$B:$I,4,FALSE)))*VLOOKUP(R35,怪物!$B:$I,4,FALSE),0))</f>
        <v/>
      </c>
      <c r="AE35" s="1" t="str">
        <f>IF(S35="","",ROUND($K35/($T35/$D35*IF($N35="",0,VLOOKUP($N35,怪物!$B:$I,4,FALSE))+$U35/$D35*IF($O35="",0,VLOOKUP($O35,怪物!$B:$I,4,FALSE))+$V35/$D35*IF($P35="",0,VLOOKUP($P35,怪物!$B:$I,4,FALSE))+$W35/$D35*IF($Q35="",0,VLOOKUP($Q35,怪物!$B:$I,4,FALSE))+$X35/$D35*IF($R35="",0,VLOOKUP($R35,怪物!$B:$I,4,FALSE))+$Y35/$D35*IF($S35="",0,VLOOKUP($S35,怪物!$B:$I,4,FALSE)))*VLOOKUP(S35,怪物!$B:$I,4,FALSE),0))</f>
        <v/>
      </c>
      <c r="AF35" s="1">
        <f>IF(N35="","",VLOOKUP(N35,怪物!$B:$I,6,FALSE)*$I35)</f>
        <v>3.2</v>
      </c>
      <c r="AG35" s="1" t="str">
        <f>IF(O35="","",VLOOKUP(O35,怪物!$B:$I,6,FALSE)*$I35)</f>
        <v/>
      </c>
      <c r="AH35" s="1" t="str">
        <f>IF(P35="","",VLOOKUP(P35,怪物!$B:$I,6,FALSE)*$I35)</f>
        <v/>
      </c>
      <c r="AI35" s="1" t="str">
        <f>IF(Q35="","",VLOOKUP(Q35,怪物!$B:$I,6,FALSE)*$I35)</f>
        <v/>
      </c>
      <c r="AJ35" s="1" t="str">
        <f>IF(R35="","",VLOOKUP(R35,怪物!$B:$I,6,FALSE)*$I35)</f>
        <v/>
      </c>
      <c r="AK35" s="1" t="str">
        <f>IF(S35="","",VLOOKUP(S35,怪物!$B:$I,6,FALSE)*$I35)</f>
        <v/>
      </c>
      <c r="AL35" s="1">
        <f>IF(N35="","",ROUND($M35/(IF($T35="",0,$T35*VLOOKUP($N35,怪物!$B:$I,5,FALSE))+IF($U35="",0,$U35*VLOOKUP($O35,怪物!$B:$I,5,FALSE))+IF($V35="",0,$V35*VLOOKUP($P35,怪物!$B:$I,5,FALSE))+IF($W35="",0,$W35*VLOOKUP($Q35,怪物!$B:$I,5,FALSE))+IF($X35="",0,$X35*VLOOKUP($R35,怪物!$B:$I,5,FALSE))+IF($Y35="",0,$Y35*VLOOKUP($S35,怪物!$B:$I,5,FALSE)))*VLOOKUP(N35,怪物!$B:$I,5,FALSE),0))</f>
        <v>18</v>
      </c>
      <c r="AM35" s="1" t="str">
        <f>IF(O35="","",ROUND($M35/(IF($T35="",0,$T35*VLOOKUP($N35,怪物!$B:$I,5,FALSE))+IF($U35="",0,$U35*VLOOKUP($O35,怪物!$B:$I,5,FALSE))+IF($V35="",0,$V35*VLOOKUP($P35,怪物!$B:$I,5,FALSE))+IF($W35="",0,$W35*VLOOKUP($Q35,怪物!$B:$I,5,FALSE))+IF($X35="",0,$X35*VLOOKUP($R35,怪物!$B:$I,5,FALSE))+IF($Y35="",0,$Y35*VLOOKUP($S35,怪物!$B:$I,5,FALSE)))*VLOOKUP(O35,怪物!$B:$I,5,FALSE),0))</f>
        <v/>
      </c>
      <c r="AN35" s="1" t="str">
        <f>IF(P35="","",ROUND($M35/(IF($T35="",0,$T35*VLOOKUP($N35,怪物!$B:$I,5,FALSE))+IF($U35="",0,$U35*VLOOKUP($O35,怪物!$B:$I,5,FALSE))+IF($V35="",0,$V35*VLOOKUP($P35,怪物!$B:$I,5,FALSE))+IF($W35="",0,$W35*VLOOKUP($Q35,怪物!$B:$I,5,FALSE))+IF($X35="",0,$X35*VLOOKUP($R35,怪物!$B:$I,5,FALSE))+IF($Y35="",0,$Y35*VLOOKUP($S35,怪物!$B:$I,5,FALSE)))*VLOOKUP(P35,怪物!$B:$I,5,FALSE),0))</f>
        <v/>
      </c>
      <c r="AO35" s="1" t="str">
        <f>IF(Q35="","",ROUND($M35/(IF($T35="",0,$T35*VLOOKUP($N35,怪物!$B:$I,5,FALSE))+IF($U35="",0,$U35*VLOOKUP($O35,怪物!$B:$I,5,FALSE))+IF($V35="",0,$V35*VLOOKUP($P35,怪物!$B:$I,5,FALSE))+IF($W35="",0,$W35*VLOOKUP($Q35,怪物!$B:$I,5,FALSE))+IF($X35="",0,$X35*VLOOKUP($R35,怪物!$B:$I,5,FALSE))+IF($Y35="",0,$Y35*VLOOKUP($S35,怪物!$B:$I,5,FALSE)))*VLOOKUP(Q35,怪物!$B:$I,5,FALSE),0))</f>
        <v/>
      </c>
      <c r="AP35" s="1" t="str">
        <f>IF(R35="","",ROUND($M35/(IF($T35="",0,$T35*VLOOKUP($N35,怪物!$B:$I,5,FALSE))+IF($U35="",0,$U35*VLOOKUP($O35,怪物!$B:$I,5,FALSE))+IF($V35="",0,$V35*VLOOKUP($P35,怪物!$B:$I,5,FALSE))+IF($W35="",0,$W35*VLOOKUP($Q35,怪物!$B:$I,5,FALSE))+IF($X35="",0,$X35*VLOOKUP($R35,怪物!$B:$I,5,FALSE))+IF($Y35="",0,$Y35*VLOOKUP($S35,怪物!$B:$I,5,FALSE)))*VLOOKUP(R35,怪物!$B:$I,5,FALSE),0))</f>
        <v/>
      </c>
      <c r="AQ35" s="1" t="str">
        <f>IF(S35="","",ROUND($M35/(IF($T35="",0,$T35*VLOOKUP($N35,怪物!$B:$I,5,FALSE))+IF($U35="",0,$U35*VLOOKUP($O35,怪物!$B:$I,5,FALSE))+IF($V35="",0,$V35*VLOOKUP($P35,怪物!$B:$I,5,FALSE))+IF($W35="",0,$W35*VLOOKUP($Q35,怪物!$B:$I,5,FALSE))+IF($X35="",0,$X35*VLOOKUP($R35,怪物!$B:$I,5,FALSE))+IF($Y35="",0,$Y35*VLOOKUP($S35,怪物!$B:$I,5,FALSE)))*VLOOKUP(S35,怪物!$B:$I,5,FALSE),0))</f>
        <v/>
      </c>
      <c r="AR35" s="1">
        <f t="shared" si="15"/>
        <v>6240</v>
      </c>
    </row>
    <row r="36" spans="1:44" x14ac:dyDescent="0.2">
      <c r="A36" s="1" t="str">
        <f t="shared" si="11"/>
        <v>2_14</v>
      </c>
      <c r="B36" s="1">
        <v>2</v>
      </c>
      <c r="C36" s="1">
        <v>14</v>
      </c>
      <c r="D36" s="1">
        <v>23</v>
      </c>
      <c r="E36" s="1">
        <f>ROUND(SUM($D$23:D36)/60,1)</f>
        <v>3.9</v>
      </c>
      <c r="F36" s="1">
        <v>14</v>
      </c>
      <c r="G36" s="1">
        <v>3</v>
      </c>
      <c r="H36" s="3">
        <f t="shared" si="12"/>
        <v>6511.02</v>
      </c>
      <c r="I36" s="1">
        <v>1.65</v>
      </c>
      <c r="J36" s="1">
        <f>J35+0.625</f>
        <v>1.125</v>
      </c>
      <c r="K36" s="1">
        <f>ROUND(H36/J36,0)</f>
        <v>5788</v>
      </c>
      <c r="L36" s="1">
        <v>300</v>
      </c>
      <c r="M36" s="1">
        <v>200</v>
      </c>
      <c r="N36" s="1" t="s">
        <v>26</v>
      </c>
      <c r="O36" s="1" t="s">
        <v>104</v>
      </c>
      <c r="T36" s="1">
        <f t="shared" si="14"/>
        <v>12</v>
      </c>
      <c r="U36" s="1">
        <v>14</v>
      </c>
      <c r="Z36" s="1">
        <f>IF(N36="","",ROUND($K36/($T36/$D36*IF($N36="",0,VLOOKUP($N36,怪物!$B:$I,4,FALSE))+$U36/$D36*IF($O36="",0,VLOOKUP($O36,怪物!$B:$I,4,FALSE))+$V36/$D36*IF($P36="",0,VLOOKUP($P36,怪物!$B:$I,4,FALSE))+$W36/$D36*IF($Q36="",0,VLOOKUP($Q36,怪物!$B:$I,4,FALSE))+$X36/$D36*IF($R36="",0,VLOOKUP($R36,怪物!$B:$I,4,FALSE))+$Y36/$D36*IF($S36="",0,VLOOKUP($S36,怪物!$B:$I,4,FALSE)))*VLOOKUP(N36,怪物!$B:$I,4,FALSE),0))</f>
        <v>1958</v>
      </c>
      <c r="AA36" s="1">
        <f>IF(O36="","",ROUND($K36/($T36/$D36*IF($N36="",0,VLOOKUP($N36,怪物!$B:$I,4,FALSE))+$U36/$D36*IF($O36="",0,VLOOKUP($O36,怪物!$B:$I,4,FALSE))+$V36/$D36*IF($P36="",0,VLOOKUP($P36,怪物!$B:$I,4,FALSE))+$W36/$D36*IF($Q36="",0,VLOOKUP($Q36,怪物!$B:$I,4,FALSE))+$X36/$D36*IF($R36="",0,VLOOKUP($R36,怪物!$B:$I,4,FALSE))+$Y36/$D36*IF($S36="",0,VLOOKUP($S36,怪物!$B:$I,4,FALSE)))*VLOOKUP(O36,怪物!$B:$I,4,FALSE),0))</f>
        <v>7831</v>
      </c>
      <c r="AB36" s="1" t="str">
        <f>IF(P36="","",ROUND($K36/($T36/$D36*IF($N36="",0,VLOOKUP($N36,怪物!$B:$I,4,FALSE))+$U36/$D36*IF($O36="",0,VLOOKUP($O36,怪物!$B:$I,4,FALSE))+$V36/$D36*IF($P36="",0,VLOOKUP($P36,怪物!$B:$I,4,FALSE))+$W36/$D36*IF($Q36="",0,VLOOKUP($Q36,怪物!$B:$I,4,FALSE))+$X36/$D36*IF($R36="",0,VLOOKUP($R36,怪物!$B:$I,4,FALSE))+$Y36/$D36*IF($S36="",0,VLOOKUP($S36,怪物!$B:$I,4,FALSE)))*VLOOKUP(P36,怪物!$B:$I,4,FALSE),0))</f>
        <v/>
      </c>
      <c r="AC36" s="1" t="str">
        <f>IF(Q36="","",ROUND($K36/($T36/$D36*IF($N36="",0,VLOOKUP($N36,怪物!$B:$I,4,FALSE))+$U36/$D36*IF($O36="",0,VLOOKUP($O36,怪物!$B:$I,4,FALSE))+$V36/$D36*IF($P36="",0,VLOOKUP($P36,怪物!$B:$I,4,FALSE))+$W36/$D36*IF($Q36="",0,VLOOKUP($Q36,怪物!$B:$I,4,FALSE))+$X36/$D36*IF($R36="",0,VLOOKUP($R36,怪物!$B:$I,4,FALSE))+$Y36/$D36*IF($S36="",0,VLOOKUP($S36,怪物!$B:$I,4,FALSE)))*VLOOKUP(Q36,怪物!$B:$I,4,FALSE),0))</f>
        <v/>
      </c>
      <c r="AD36" s="1" t="str">
        <f>IF(R36="","",ROUND($K36/($T36/$D36*IF($N36="",0,VLOOKUP($N36,怪物!$B:$I,4,FALSE))+$U36/$D36*IF($O36="",0,VLOOKUP($O36,怪物!$B:$I,4,FALSE))+$V36/$D36*IF($P36="",0,VLOOKUP($P36,怪物!$B:$I,4,FALSE))+$W36/$D36*IF($Q36="",0,VLOOKUP($Q36,怪物!$B:$I,4,FALSE))+$X36/$D36*IF($R36="",0,VLOOKUP($R36,怪物!$B:$I,4,FALSE))+$Y36/$D36*IF($S36="",0,VLOOKUP($S36,怪物!$B:$I,4,FALSE)))*VLOOKUP(R36,怪物!$B:$I,4,FALSE),0))</f>
        <v/>
      </c>
      <c r="AE36" s="1" t="str">
        <f>IF(S36="","",ROUND($K36/($T36/$D36*IF($N36="",0,VLOOKUP($N36,怪物!$B:$I,4,FALSE))+$U36/$D36*IF($O36="",0,VLOOKUP($O36,怪物!$B:$I,4,FALSE))+$V36/$D36*IF($P36="",0,VLOOKUP($P36,怪物!$B:$I,4,FALSE))+$W36/$D36*IF($Q36="",0,VLOOKUP($Q36,怪物!$B:$I,4,FALSE))+$X36/$D36*IF($R36="",0,VLOOKUP($R36,怪物!$B:$I,4,FALSE))+$Y36/$D36*IF($S36="",0,VLOOKUP($S36,怪物!$B:$I,4,FALSE)))*VLOOKUP(S36,怪物!$B:$I,4,FALSE),0))</f>
        <v/>
      </c>
      <c r="AF36" s="1">
        <f>IF(N36="","",VLOOKUP(N36,怪物!$B:$I,6,FALSE)*$I36)</f>
        <v>3.3</v>
      </c>
      <c r="AG36" s="1">
        <f>IF(O36="","",VLOOKUP(O36,怪物!$B:$I,6,FALSE)*$I36)</f>
        <v>3.3</v>
      </c>
      <c r="AH36" s="1" t="str">
        <f>IF(P36="","",VLOOKUP(P36,怪物!$B:$I,6,FALSE)*$I36)</f>
        <v/>
      </c>
      <c r="AI36" s="1" t="str">
        <f>IF(Q36="","",VLOOKUP(Q36,怪物!$B:$I,6,FALSE)*$I36)</f>
        <v/>
      </c>
      <c r="AJ36" s="1" t="str">
        <f>IF(R36="","",VLOOKUP(R36,怪物!$B:$I,6,FALSE)*$I36)</f>
        <v/>
      </c>
      <c r="AK36" s="1" t="str">
        <f>IF(S36="","",VLOOKUP(S36,怪物!$B:$I,6,FALSE)*$I36)</f>
        <v/>
      </c>
      <c r="AL36" s="1">
        <f>IF(N36="","",ROUND($M36/(IF($T36="",0,$T36*VLOOKUP($N36,怪物!$B:$I,5,FALSE))+IF($U36="",0,$U36*VLOOKUP($O36,怪物!$B:$I,5,FALSE))+IF($V36="",0,$V36*VLOOKUP($P36,怪物!$B:$I,5,FALSE))+IF($W36="",0,$W36*VLOOKUP($Q36,怪物!$B:$I,5,FALSE))+IF($X36="",0,$X36*VLOOKUP($R36,怪物!$B:$I,5,FALSE))+IF($Y36="",0,$Y36*VLOOKUP($S36,怪物!$B:$I,5,FALSE)))*VLOOKUP(N36,怪物!$B:$I,5,FALSE),0))</f>
        <v>5</v>
      </c>
      <c r="AM36" s="1">
        <f>IF(O36="","",ROUND($M36/(IF($T36="",0,$T36*VLOOKUP($N36,怪物!$B:$I,5,FALSE))+IF($U36="",0,$U36*VLOOKUP($O36,怪物!$B:$I,5,FALSE))+IF($V36="",0,$V36*VLOOKUP($P36,怪物!$B:$I,5,FALSE))+IF($W36="",0,$W36*VLOOKUP($Q36,怪物!$B:$I,5,FALSE))+IF($X36="",0,$X36*VLOOKUP($R36,怪物!$B:$I,5,FALSE))+IF($Y36="",0,$Y36*VLOOKUP($S36,怪物!$B:$I,5,FALSE)))*VLOOKUP(O36,怪物!$B:$I,5,FALSE),0))</f>
        <v>10</v>
      </c>
      <c r="AN36" s="1" t="str">
        <f>IF(P36="","",ROUND($M36/(IF($T36="",0,$T36*VLOOKUP($N36,怪物!$B:$I,5,FALSE))+IF($U36="",0,$U36*VLOOKUP($O36,怪物!$B:$I,5,FALSE))+IF($V36="",0,$V36*VLOOKUP($P36,怪物!$B:$I,5,FALSE))+IF($W36="",0,$W36*VLOOKUP($Q36,怪物!$B:$I,5,FALSE))+IF($X36="",0,$X36*VLOOKUP($R36,怪物!$B:$I,5,FALSE))+IF($Y36="",0,$Y36*VLOOKUP($S36,怪物!$B:$I,5,FALSE)))*VLOOKUP(P36,怪物!$B:$I,5,FALSE),0))</f>
        <v/>
      </c>
      <c r="AO36" s="1" t="str">
        <f>IF(Q36="","",ROUND($M36/(IF($T36="",0,$T36*VLOOKUP($N36,怪物!$B:$I,5,FALSE))+IF($U36="",0,$U36*VLOOKUP($O36,怪物!$B:$I,5,FALSE))+IF($V36="",0,$V36*VLOOKUP($P36,怪物!$B:$I,5,FALSE))+IF($W36="",0,$W36*VLOOKUP($Q36,怪物!$B:$I,5,FALSE))+IF($X36="",0,$X36*VLOOKUP($R36,怪物!$B:$I,5,FALSE))+IF($Y36="",0,$Y36*VLOOKUP($S36,怪物!$B:$I,5,FALSE)))*VLOOKUP(Q36,怪物!$B:$I,5,FALSE),0))</f>
        <v/>
      </c>
      <c r="AP36" s="1" t="str">
        <f>IF(R36="","",ROUND($M36/(IF($T36="",0,$T36*VLOOKUP($N36,怪物!$B:$I,5,FALSE))+IF($U36="",0,$U36*VLOOKUP($O36,怪物!$B:$I,5,FALSE))+IF($V36="",0,$V36*VLOOKUP($P36,怪物!$B:$I,5,FALSE))+IF($W36="",0,$W36*VLOOKUP($Q36,怪物!$B:$I,5,FALSE))+IF($X36="",0,$X36*VLOOKUP($R36,怪物!$B:$I,5,FALSE))+IF($Y36="",0,$Y36*VLOOKUP($S36,怪物!$B:$I,5,FALSE)))*VLOOKUP(R36,怪物!$B:$I,5,FALSE),0))</f>
        <v/>
      </c>
      <c r="AQ36" s="1" t="str">
        <f>IF(S36="","",ROUND($M36/(IF($T36="",0,$T36*VLOOKUP($N36,怪物!$B:$I,5,FALSE))+IF($U36="",0,$U36*VLOOKUP($O36,怪物!$B:$I,5,FALSE))+IF($V36="",0,$V36*VLOOKUP($P36,怪物!$B:$I,5,FALSE))+IF($W36="",0,$W36*VLOOKUP($Q36,怪物!$B:$I,5,FALSE))+IF($X36="",0,$X36*VLOOKUP($R36,怪物!$B:$I,5,FALSE))+IF($Y36="",0,$Y36*VLOOKUP($S36,怪物!$B:$I,5,FALSE)))*VLOOKUP(S36,怪物!$B:$I,5,FALSE),0))</f>
        <v/>
      </c>
      <c r="AR36" s="1">
        <f t="shared" si="15"/>
        <v>6930</v>
      </c>
    </row>
    <row r="37" spans="1:44" x14ac:dyDescent="0.2">
      <c r="A37" s="1" t="str">
        <f t="shared" si="11"/>
        <v>2_15</v>
      </c>
      <c r="B37" s="1">
        <v>2</v>
      </c>
      <c r="C37" s="1">
        <v>15</v>
      </c>
      <c r="D37" s="1">
        <v>24</v>
      </c>
      <c r="E37" s="1">
        <f>ROUND(SUM($D$23:D37)/60,1)</f>
        <v>4.3</v>
      </c>
      <c r="F37" s="1">
        <v>15</v>
      </c>
      <c r="G37" s="1">
        <v>3</v>
      </c>
      <c r="H37" s="3">
        <f t="shared" si="12"/>
        <v>15260</v>
      </c>
      <c r="I37" s="1">
        <v>1.7</v>
      </c>
      <c r="J37" s="1">
        <f t="shared" ref="J37:J38" si="19">J36+0.625</f>
        <v>1.75</v>
      </c>
      <c r="K37" s="1">
        <f t="shared" ref="K37:K48" si="20">ROUND(H37/J37,0)</f>
        <v>8720</v>
      </c>
      <c r="L37" s="1">
        <v>300</v>
      </c>
      <c r="M37" s="1">
        <v>200</v>
      </c>
      <c r="N37" s="1" t="s">
        <v>104</v>
      </c>
      <c r="O37" s="1" t="s">
        <v>28</v>
      </c>
      <c r="P37" s="1" t="s">
        <v>221</v>
      </c>
      <c r="T37" s="1">
        <f t="shared" si="14"/>
        <v>18</v>
      </c>
      <c r="U37" s="1">
        <v>12</v>
      </c>
      <c r="V37" s="1">
        <v>12</v>
      </c>
      <c r="Z37" s="1">
        <f>IF(N37="","",ROUND($K37/($T37/$D37*IF($N37="",0,VLOOKUP($N37,怪物!$B:$I,4,FALSE))+$U37/$D37*IF($O37="",0,VLOOKUP($O37,怪物!$B:$I,4,FALSE))+$V37/$D37*IF($P37="",0,VLOOKUP($P37,怪物!$B:$I,4,FALSE))+$W37/$D37*IF($Q37="",0,VLOOKUP($Q37,怪物!$B:$I,4,FALSE))+$X37/$D37*IF($R37="",0,VLOOKUP($R37,怪物!$B:$I,4,FALSE))+$Y37/$D37*IF($S37="",0,VLOOKUP($S37,怪物!$B:$I,4,FALSE)))*VLOOKUP(N37,怪物!$B:$I,4,FALSE),0))</f>
        <v>3876</v>
      </c>
      <c r="AA37" s="1">
        <f>IF(O37="","",ROUND($K37/($T37/$D37*IF($N37="",0,VLOOKUP($N37,怪物!$B:$I,4,FALSE))+$U37/$D37*IF($O37="",0,VLOOKUP($O37,怪物!$B:$I,4,FALSE))+$V37/$D37*IF($P37="",0,VLOOKUP($P37,怪物!$B:$I,4,FALSE))+$W37/$D37*IF($Q37="",0,VLOOKUP($Q37,怪物!$B:$I,4,FALSE))+$X37/$D37*IF($R37="",0,VLOOKUP($R37,怪物!$B:$I,4,FALSE))+$Y37/$D37*IF($S37="",0,VLOOKUP($S37,怪物!$B:$I,4,FALSE)))*VLOOKUP(O37,怪物!$B:$I,4,FALSE),0))</f>
        <v>3876</v>
      </c>
      <c r="AB37" s="1">
        <f>IF(P37="","",ROUND($K37/($T37/$D37*IF($N37="",0,VLOOKUP($N37,怪物!$B:$I,4,FALSE))+$U37/$D37*IF($O37="",0,VLOOKUP($O37,怪物!$B:$I,4,FALSE))+$V37/$D37*IF($P37="",0,VLOOKUP($P37,怪物!$B:$I,4,FALSE))+$W37/$D37*IF($Q37="",0,VLOOKUP($Q37,怪物!$B:$I,4,FALSE))+$X37/$D37*IF($R37="",0,VLOOKUP($R37,怪物!$B:$I,4,FALSE))+$Y37/$D37*IF($S37="",0,VLOOKUP($S37,怪物!$B:$I,4,FALSE)))*VLOOKUP(P37,怪物!$B:$I,4,FALSE),0))</f>
        <v>7751</v>
      </c>
      <c r="AC37" s="1" t="str">
        <f>IF(Q37="","",ROUND($K37/($T37/$D37*IF($N37="",0,VLOOKUP($N37,怪物!$B:$I,4,FALSE))+$U37/$D37*IF($O37="",0,VLOOKUP($O37,怪物!$B:$I,4,FALSE))+$V37/$D37*IF($P37="",0,VLOOKUP($P37,怪物!$B:$I,4,FALSE))+$W37/$D37*IF($Q37="",0,VLOOKUP($Q37,怪物!$B:$I,4,FALSE))+$X37/$D37*IF($R37="",0,VLOOKUP($R37,怪物!$B:$I,4,FALSE))+$Y37/$D37*IF($S37="",0,VLOOKUP($S37,怪物!$B:$I,4,FALSE)))*VLOOKUP(Q37,怪物!$B:$I,4,FALSE),0))</f>
        <v/>
      </c>
      <c r="AD37" s="1" t="str">
        <f>IF(R37="","",ROUND($K37/($T37/$D37*IF($N37="",0,VLOOKUP($N37,怪物!$B:$I,4,FALSE))+$U37/$D37*IF($O37="",0,VLOOKUP($O37,怪物!$B:$I,4,FALSE))+$V37/$D37*IF($P37="",0,VLOOKUP($P37,怪物!$B:$I,4,FALSE))+$W37/$D37*IF($Q37="",0,VLOOKUP($Q37,怪物!$B:$I,4,FALSE))+$X37/$D37*IF($R37="",0,VLOOKUP($R37,怪物!$B:$I,4,FALSE))+$Y37/$D37*IF($S37="",0,VLOOKUP($S37,怪物!$B:$I,4,FALSE)))*VLOOKUP(R37,怪物!$B:$I,4,FALSE),0))</f>
        <v/>
      </c>
      <c r="AE37" s="1" t="str">
        <f>IF(S37="","",ROUND($K37/($T37/$D37*IF($N37="",0,VLOOKUP($N37,怪物!$B:$I,4,FALSE))+$U37/$D37*IF($O37="",0,VLOOKUP($O37,怪物!$B:$I,4,FALSE))+$V37/$D37*IF($P37="",0,VLOOKUP($P37,怪物!$B:$I,4,FALSE))+$W37/$D37*IF($Q37="",0,VLOOKUP($Q37,怪物!$B:$I,4,FALSE))+$X37/$D37*IF($R37="",0,VLOOKUP($R37,怪物!$B:$I,4,FALSE))+$Y37/$D37*IF($S37="",0,VLOOKUP($S37,怪物!$B:$I,4,FALSE)))*VLOOKUP(S37,怪物!$B:$I,4,FALSE),0))</f>
        <v/>
      </c>
      <c r="AF37" s="1">
        <f>IF(N37="","",VLOOKUP(N37,怪物!$B:$I,6,FALSE)*$I37)</f>
        <v>3.4</v>
      </c>
      <c r="AG37" s="1">
        <f>IF(O37="","",VLOOKUP(O37,怪物!$B:$I,6,FALSE)*$I37)</f>
        <v>3.4</v>
      </c>
      <c r="AH37" s="1">
        <f>IF(P37="","",VLOOKUP(P37,怪物!$B:$I,6,FALSE)*$I37)</f>
        <v>3.4</v>
      </c>
      <c r="AI37" s="1" t="str">
        <f>IF(Q37="","",VLOOKUP(Q37,怪物!$B:$I,6,FALSE)*$I37)</f>
        <v/>
      </c>
      <c r="AJ37" s="1" t="str">
        <f>IF(R37="","",VLOOKUP(R37,怪物!$B:$I,6,FALSE)*$I37)</f>
        <v/>
      </c>
      <c r="AK37" s="1" t="str">
        <f>IF(S37="","",VLOOKUP(S37,怪物!$B:$I,6,FALSE)*$I37)</f>
        <v/>
      </c>
      <c r="AL37" s="1">
        <f>IF(N37="","",ROUND($M37/(IF($T37="",0,$T37*VLOOKUP($N37,怪物!$B:$I,5,FALSE))+IF($U37="",0,$U37*VLOOKUP($O37,怪物!$B:$I,5,FALSE))+IF($V37="",0,$V37*VLOOKUP($P37,怪物!$B:$I,5,FALSE))+IF($W37="",0,$W37*VLOOKUP($Q37,怪物!$B:$I,5,FALSE))+IF($X37="",0,$X37*VLOOKUP($R37,怪物!$B:$I,5,FALSE))+IF($Y37="",0,$Y37*VLOOKUP($S37,怪物!$B:$I,5,FALSE)))*VLOOKUP(N37,怪物!$B:$I,5,FALSE),0))</f>
        <v>4</v>
      </c>
      <c r="AM37" s="1">
        <f>IF(O37="","",ROUND($M37/(IF($T37="",0,$T37*VLOOKUP($N37,怪物!$B:$I,5,FALSE))+IF($U37="",0,$U37*VLOOKUP($O37,怪物!$B:$I,5,FALSE))+IF($V37="",0,$V37*VLOOKUP($P37,怪物!$B:$I,5,FALSE))+IF($W37="",0,$W37*VLOOKUP($Q37,怪物!$B:$I,5,FALSE))+IF($X37="",0,$X37*VLOOKUP($R37,怪物!$B:$I,5,FALSE))+IF($Y37="",0,$Y37*VLOOKUP($S37,怪物!$B:$I,5,FALSE)))*VLOOKUP(O37,怪物!$B:$I,5,FALSE),0))</f>
        <v>4</v>
      </c>
      <c r="AN37" s="1">
        <f>IF(P37="","",ROUND($M37/(IF($T37="",0,$T37*VLOOKUP($N37,怪物!$B:$I,5,FALSE))+IF($U37="",0,$U37*VLOOKUP($O37,怪物!$B:$I,5,FALSE))+IF($V37="",0,$V37*VLOOKUP($P37,怪物!$B:$I,5,FALSE))+IF($W37="",0,$W37*VLOOKUP($Q37,怪物!$B:$I,5,FALSE))+IF($X37="",0,$X37*VLOOKUP($R37,怪物!$B:$I,5,FALSE))+IF($Y37="",0,$Y37*VLOOKUP($S37,怪物!$B:$I,5,FALSE)))*VLOOKUP(P37,怪物!$B:$I,5,FALSE),0))</f>
        <v>6</v>
      </c>
      <c r="AO37" s="1" t="str">
        <f>IF(Q37="","",ROUND($M37/(IF($T37="",0,$T37*VLOOKUP($N37,怪物!$B:$I,5,FALSE))+IF($U37="",0,$U37*VLOOKUP($O37,怪物!$B:$I,5,FALSE))+IF($V37="",0,$V37*VLOOKUP($P37,怪物!$B:$I,5,FALSE))+IF($W37="",0,$W37*VLOOKUP($Q37,怪物!$B:$I,5,FALSE))+IF($X37="",0,$X37*VLOOKUP($R37,怪物!$B:$I,5,FALSE))+IF($Y37="",0,$Y37*VLOOKUP($S37,怪物!$B:$I,5,FALSE)))*VLOOKUP(Q37,怪物!$B:$I,5,FALSE),0))</f>
        <v/>
      </c>
      <c r="AP37" s="1" t="str">
        <f>IF(R37="","",ROUND($M37/(IF($T37="",0,$T37*VLOOKUP($N37,怪物!$B:$I,5,FALSE))+IF($U37="",0,$U37*VLOOKUP($O37,怪物!$B:$I,5,FALSE))+IF($V37="",0,$V37*VLOOKUP($P37,怪物!$B:$I,5,FALSE))+IF($W37="",0,$W37*VLOOKUP($Q37,怪物!$B:$I,5,FALSE))+IF($X37="",0,$X37*VLOOKUP($R37,怪物!$B:$I,5,FALSE))+IF($Y37="",0,$Y37*VLOOKUP($S37,怪物!$B:$I,5,FALSE)))*VLOOKUP(R37,怪物!$B:$I,5,FALSE),0))</f>
        <v/>
      </c>
      <c r="AQ37" s="1" t="str">
        <f>IF(S37="","",ROUND($M37/(IF($T37="",0,$T37*VLOOKUP($N37,怪物!$B:$I,5,FALSE))+IF($U37="",0,$U37*VLOOKUP($O37,怪物!$B:$I,5,FALSE))+IF($V37="",0,$V37*VLOOKUP($P37,怪物!$B:$I,5,FALSE))+IF($W37="",0,$W37*VLOOKUP($Q37,怪物!$B:$I,5,FALSE))+IF($X37="",0,$X37*VLOOKUP($R37,怪物!$B:$I,5,FALSE))+IF($Y37="",0,$Y37*VLOOKUP($S37,怪物!$B:$I,5,FALSE)))*VLOOKUP(S37,怪物!$B:$I,5,FALSE),0))</f>
        <v/>
      </c>
      <c r="AR37" s="1">
        <f t="shared" si="15"/>
        <v>7650</v>
      </c>
    </row>
    <row r="38" spans="1:44" x14ac:dyDescent="0.2">
      <c r="A38" s="1" t="str">
        <f t="shared" si="11"/>
        <v>2_16</v>
      </c>
      <c r="B38" s="1">
        <v>2</v>
      </c>
      <c r="C38" s="1">
        <v>16</v>
      </c>
      <c r="D38" s="1">
        <v>25</v>
      </c>
      <c r="E38" s="1">
        <f>ROUND(SUM($D$23:D38)/60,1)</f>
        <v>4.7</v>
      </c>
      <c r="F38" s="1">
        <v>16</v>
      </c>
      <c r="G38" s="1">
        <v>3</v>
      </c>
      <c r="H38" s="3">
        <f t="shared" si="12"/>
        <v>28900.63</v>
      </c>
      <c r="I38" s="1">
        <v>1.75</v>
      </c>
      <c r="J38" s="1">
        <f t="shared" si="19"/>
        <v>2.375</v>
      </c>
      <c r="K38" s="1">
        <f t="shared" si="20"/>
        <v>12169</v>
      </c>
      <c r="L38" s="1">
        <v>300</v>
      </c>
      <c r="M38" s="1">
        <v>200</v>
      </c>
      <c r="N38" s="1" t="s">
        <v>104</v>
      </c>
      <c r="O38" s="1" t="s">
        <v>28</v>
      </c>
      <c r="P38" s="1" t="s">
        <v>221</v>
      </c>
      <c r="Q38" s="1" t="s">
        <v>30</v>
      </c>
      <c r="T38" s="1">
        <f t="shared" si="14"/>
        <v>34</v>
      </c>
      <c r="U38" s="1">
        <v>12</v>
      </c>
      <c r="V38" s="1">
        <v>12</v>
      </c>
      <c r="W38" s="1">
        <v>1</v>
      </c>
      <c r="Z38" s="1">
        <f>IF(N38="","",ROUND($K38/($T38/$D38*IF($N38="",0,VLOOKUP($N38,怪物!$B:$I,4,FALSE))+$U38/$D38*IF($O38="",0,VLOOKUP($O38,怪物!$B:$I,4,FALSE))+$V38/$D38*IF($P38="",0,VLOOKUP($P38,怪物!$B:$I,4,FALSE))+$W38/$D38*IF($Q38="",0,VLOOKUP($Q38,怪物!$B:$I,4,FALSE))+$X38/$D38*IF($R38="",0,VLOOKUP($R38,怪物!$B:$I,4,FALSE))+$Y38/$D38*IF($S38="",0,VLOOKUP($S38,怪物!$B:$I,4,FALSE)))*VLOOKUP(N38,怪物!$B:$I,4,FALSE),0))</f>
        <v>4111</v>
      </c>
      <c r="AA38" s="1">
        <f>IF(O38="","",ROUND($K38/($T38/$D38*IF($N38="",0,VLOOKUP($N38,怪物!$B:$I,4,FALSE))+$U38/$D38*IF($O38="",0,VLOOKUP($O38,怪物!$B:$I,4,FALSE))+$V38/$D38*IF($P38="",0,VLOOKUP($P38,怪物!$B:$I,4,FALSE))+$W38/$D38*IF($Q38="",0,VLOOKUP($Q38,怪物!$B:$I,4,FALSE))+$X38/$D38*IF($R38="",0,VLOOKUP($R38,怪物!$B:$I,4,FALSE))+$Y38/$D38*IF($S38="",0,VLOOKUP($S38,怪物!$B:$I,4,FALSE)))*VLOOKUP(O38,怪物!$B:$I,4,FALSE),0))</f>
        <v>4111</v>
      </c>
      <c r="AB38" s="1">
        <f>IF(P38="","",ROUND($K38/($T38/$D38*IF($N38="",0,VLOOKUP($N38,怪物!$B:$I,4,FALSE))+$U38/$D38*IF($O38="",0,VLOOKUP($O38,怪物!$B:$I,4,FALSE))+$V38/$D38*IF($P38="",0,VLOOKUP($P38,怪物!$B:$I,4,FALSE))+$W38/$D38*IF($Q38="",0,VLOOKUP($Q38,怪物!$B:$I,4,FALSE))+$X38/$D38*IF($R38="",0,VLOOKUP($R38,怪物!$B:$I,4,FALSE))+$Y38/$D38*IF($S38="",0,VLOOKUP($S38,怪物!$B:$I,4,FALSE)))*VLOOKUP(P38,怪物!$B:$I,4,FALSE),0))</f>
        <v>8222</v>
      </c>
      <c r="AC38" s="1">
        <f>IF(Q38="","",ROUND($K38/($T38/$D38*IF($N38="",0,VLOOKUP($N38,怪物!$B:$I,4,FALSE))+$U38/$D38*IF($O38="",0,VLOOKUP($O38,怪物!$B:$I,4,FALSE))+$V38/$D38*IF($P38="",0,VLOOKUP($P38,怪物!$B:$I,4,FALSE))+$W38/$D38*IF($Q38="",0,VLOOKUP($Q38,怪物!$B:$I,4,FALSE))+$X38/$D38*IF($R38="",0,VLOOKUP($R38,怪物!$B:$I,4,FALSE))+$Y38/$D38*IF($S38="",0,VLOOKUP($S38,怪物!$B:$I,4,FALSE)))*VLOOKUP(Q38,怪物!$B:$I,4,FALSE),0))</f>
        <v>16445</v>
      </c>
      <c r="AD38" s="1" t="str">
        <f>IF(R38="","",ROUND($K38/($T38/$D38*IF($N38="",0,VLOOKUP($N38,怪物!$B:$I,4,FALSE))+$U38/$D38*IF($O38="",0,VLOOKUP($O38,怪物!$B:$I,4,FALSE))+$V38/$D38*IF($P38="",0,VLOOKUP($P38,怪物!$B:$I,4,FALSE))+$W38/$D38*IF($Q38="",0,VLOOKUP($Q38,怪物!$B:$I,4,FALSE))+$X38/$D38*IF($R38="",0,VLOOKUP($R38,怪物!$B:$I,4,FALSE))+$Y38/$D38*IF($S38="",0,VLOOKUP($S38,怪物!$B:$I,4,FALSE)))*VLOOKUP(R38,怪物!$B:$I,4,FALSE),0))</f>
        <v/>
      </c>
      <c r="AE38" s="1" t="str">
        <f>IF(S38="","",ROUND($K38/($T38/$D38*IF($N38="",0,VLOOKUP($N38,怪物!$B:$I,4,FALSE))+$U38/$D38*IF($O38="",0,VLOOKUP($O38,怪物!$B:$I,4,FALSE))+$V38/$D38*IF($P38="",0,VLOOKUP($P38,怪物!$B:$I,4,FALSE))+$W38/$D38*IF($Q38="",0,VLOOKUP($Q38,怪物!$B:$I,4,FALSE))+$X38/$D38*IF($R38="",0,VLOOKUP($R38,怪物!$B:$I,4,FALSE))+$Y38/$D38*IF($S38="",0,VLOOKUP($S38,怪物!$B:$I,4,FALSE)))*VLOOKUP(S38,怪物!$B:$I,4,FALSE),0))</f>
        <v/>
      </c>
      <c r="AF38" s="1">
        <f>IF(N38="","",VLOOKUP(N38,怪物!$B:$I,6,FALSE)*$I38)</f>
        <v>3.5</v>
      </c>
      <c r="AG38" s="1">
        <f>IF(O38="","",VLOOKUP(O38,怪物!$B:$I,6,FALSE)*$I38)</f>
        <v>3.5</v>
      </c>
      <c r="AH38" s="1">
        <f>IF(P38="","",VLOOKUP(P38,怪物!$B:$I,6,FALSE)*$I38)</f>
        <v>3.5</v>
      </c>
      <c r="AI38" s="1">
        <f>IF(Q38="","",VLOOKUP(Q38,怪物!$B:$I,6,FALSE)*$I38)</f>
        <v>2.1875</v>
      </c>
      <c r="AJ38" s="1" t="str">
        <f>IF(R38="","",VLOOKUP(R38,怪物!$B:$I,6,FALSE)*$I38)</f>
        <v/>
      </c>
      <c r="AK38" s="1" t="str">
        <f>IF(S38="","",VLOOKUP(S38,怪物!$B:$I,6,FALSE)*$I38)</f>
        <v/>
      </c>
      <c r="AL38" s="1">
        <f>IF(N38="","",ROUND($M38/(IF($T38="",0,$T38*VLOOKUP($N38,怪物!$B:$I,5,FALSE))+IF($U38="",0,$U38*VLOOKUP($O38,怪物!$B:$I,5,FALSE))+IF($V38="",0,$V38*VLOOKUP($P38,怪物!$B:$I,5,FALSE))+IF($W38="",0,$W38*VLOOKUP($Q38,怪物!$B:$I,5,FALSE))+IF($X38="",0,$X38*VLOOKUP($R38,怪物!$B:$I,5,FALSE))+IF($Y38="",0,$Y38*VLOOKUP($S38,怪物!$B:$I,5,FALSE)))*VLOOKUP(N38,怪物!$B:$I,5,FALSE),0))</f>
        <v>3</v>
      </c>
      <c r="AM38" s="1">
        <f>IF(O38="","",ROUND($M38/(IF($T38="",0,$T38*VLOOKUP($N38,怪物!$B:$I,5,FALSE))+IF($U38="",0,$U38*VLOOKUP($O38,怪物!$B:$I,5,FALSE))+IF($V38="",0,$V38*VLOOKUP($P38,怪物!$B:$I,5,FALSE))+IF($W38="",0,$W38*VLOOKUP($Q38,怪物!$B:$I,5,FALSE))+IF($X38="",0,$X38*VLOOKUP($R38,怪物!$B:$I,5,FALSE))+IF($Y38="",0,$Y38*VLOOKUP($S38,怪物!$B:$I,5,FALSE)))*VLOOKUP(O38,怪物!$B:$I,5,FALSE),0))</f>
        <v>3</v>
      </c>
      <c r="AN38" s="1">
        <f>IF(P38="","",ROUND($M38/(IF($T38="",0,$T38*VLOOKUP($N38,怪物!$B:$I,5,FALSE))+IF($U38="",0,$U38*VLOOKUP($O38,怪物!$B:$I,5,FALSE))+IF($V38="",0,$V38*VLOOKUP($P38,怪物!$B:$I,5,FALSE))+IF($W38="",0,$W38*VLOOKUP($Q38,怪物!$B:$I,5,FALSE))+IF($X38="",0,$X38*VLOOKUP($R38,怪物!$B:$I,5,FALSE))+IF($Y38="",0,$Y38*VLOOKUP($S38,怪物!$B:$I,5,FALSE)))*VLOOKUP(P38,怪物!$B:$I,5,FALSE),0))</f>
        <v>5</v>
      </c>
      <c r="AO38" s="1">
        <f>IF(Q38="","",ROUND($M38/(IF($T38="",0,$T38*VLOOKUP($N38,怪物!$B:$I,5,FALSE))+IF($U38="",0,$U38*VLOOKUP($O38,怪物!$B:$I,5,FALSE))+IF($V38="",0,$V38*VLOOKUP($P38,怪物!$B:$I,5,FALSE))+IF($W38="",0,$W38*VLOOKUP($Q38,怪物!$B:$I,5,FALSE))+IF($X38="",0,$X38*VLOOKUP($R38,怪物!$B:$I,5,FALSE))+IF($Y38="",0,$Y38*VLOOKUP($S38,怪物!$B:$I,5,FALSE)))*VLOOKUP(Q38,怪物!$B:$I,5,FALSE),0))</f>
        <v>8</v>
      </c>
      <c r="AP38" s="1" t="str">
        <f>IF(R38="","",ROUND($M38/(IF($T38="",0,$T38*VLOOKUP($N38,怪物!$B:$I,5,FALSE))+IF($U38="",0,$U38*VLOOKUP($O38,怪物!$B:$I,5,FALSE))+IF($V38="",0,$V38*VLOOKUP($P38,怪物!$B:$I,5,FALSE))+IF($W38="",0,$W38*VLOOKUP($Q38,怪物!$B:$I,5,FALSE))+IF($X38="",0,$X38*VLOOKUP($R38,怪物!$B:$I,5,FALSE))+IF($Y38="",0,$Y38*VLOOKUP($S38,怪物!$B:$I,5,FALSE)))*VLOOKUP(R38,怪物!$B:$I,5,FALSE),0))</f>
        <v/>
      </c>
      <c r="AQ38" s="1" t="str">
        <f>IF(S38="","",ROUND($M38/(IF($T38="",0,$T38*VLOOKUP($N38,怪物!$B:$I,5,FALSE))+IF($U38="",0,$U38*VLOOKUP($O38,怪物!$B:$I,5,FALSE))+IF($V38="",0,$V38*VLOOKUP($P38,怪物!$B:$I,5,FALSE))+IF($W38="",0,$W38*VLOOKUP($Q38,怪物!$B:$I,5,FALSE))+IF($X38="",0,$X38*VLOOKUP($R38,怪物!$B:$I,5,FALSE))+IF($Y38="",0,$Y38*VLOOKUP($S38,怪物!$B:$I,5,FALSE)))*VLOOKUP(S38,怪物!$B:$I,5,FALSE),0))</f>
        <v/>
      </c>
      <c r="AR38" s="1">
        <f t="shared" si="15"/>
        <v>8400</v>
      </c>
    </row>
    <row r="39" spans="1:44" x14ac:dyDescent="0.2">
      <c r="A39" s="1" t="str">
        <f t="shared" si="11"/>
        <v>2_17</v>
      </c>
      <c r="B39" s="1">
        <v>2</v>
      </c>
      <c r="C39" s="1">
        <v>17</v>
      </c>
      <c r="D39" s="1">
        <v>26</v>
      </c>
      <c r="E39" s="1">
        <f>ROUND(SUM($D$23:D39)/60,1)</f>
        <v>5.0999999999999996</v>
      </c>
      <c r="F39" s="1">
        <v>17</v>
      </c>
      <c r="G39" s="1">
        <v>4</v>
      </c>
      <c r="H39" s="3">
        <f t="shared" si="12"/>
        <v>2541.88</v>
      </c>
      <c r="I39" s="1">
        <v>1.8</v>
      </c>
      <c r="J39" s="1">
        <v>0.5</v>
      </c>
      <c r="K39" s="1">
        <f t="shared" si="20"/>
        <v>5084</v>
      </c>
      <c r="L39" s="1">
        <v>300</v>
      </c>
      <c r="M39" s="1">
        <v>200</v>
      </c>
      <c r="N39" s="1" t="s">
        <v>136</v>
      </c>
      <c r="T39" s="1">
        <f t="shared" si="14"/>
        <v>13</v>
      </c>
      <c r="Z39" s="1">
        <f>IF(N39="","",ROUND($K39/($T39/$D39*IF($N39="",0,VLOOKUP($N39,怪物!$B:$I,4,FALSE))+$U39/$D39*IF($O39="",0,VLOOKUP($O39,怪物!$B:$I,4,FALSE))+$V39/$D39*IF($P39="",0,VLOOKUP($P39,怪物!$B:$I,4,FALSE))+$W39/$D39*IF($Q39="",0,VLOOKUP($Q39,怪物!$B:$I,4,FALSE))+$X39/$D39*IF($R39="",0,VLOOKUP($R39,怪物!$B:$I,4,FALSE))+$Y39/$D39*IF($S39="",0,VLOOKUP($S39,怪物!$B:$I,4,FALSE)))*VLOOKUP(N39,怪物!$B:$I,4,FALSE),0))</f>
        <v>10168</v>
      </c>
      <c r="AA39" s="1" t="str">
        <f>IF(O39="","",ROUND($K39/($T39/$D39*IF($N39="",0,VLOOKUP($N39,怪物!$B:$I,4,FALSE))+$U39/$D39*IF($O39="",0,VLOOKUP($O39,怪物!$B:$I,4,FALSE))+$V39/$D39*IF($P39="",0,VLOOKUP($P39,怪物!$B:$I,4,FALSE))+$W39/$D39*IF($Q39="",0,VLOOKUP($Q39,怪物!$B:$I,4,FALSE))+$X39/$D39*IF($R39="",0,VLOOKUP($R39,怪物!$B:$I,4,FALSE))+$Y39/$D39*IF($S39="",0,VLOOKUP($S39,怪物!$B:$I,4,FALSE)))*VLOOKUP(O39,怪物!$B:$I,4,FALSE),0))</f>
        <v/>
      </c>
      <c r="AB39" s="1" t="str">
        <f>IF(P39="","",ROUND($K39/($T39/$D39*IF($N39="",0,VLOOKUP($N39,怪物!$B:$I,4,FALSE))+$U39/$D39*IF($O39="",0,VLOOKUP($O39,怪物!$B:$I,4,FALSE))+$V39/$D39*IF($P39="",0,VLOOKUP($P39,怪物!$B:$I,4,FALSE))+$W39/$D39*IF($Q39="",0,VLOOKUP($Q39,怪物!$B:$I,4,FALSE))+$X39/$D39*IF($R39="",0,VLOOKUP($R39,怪物!$B:$I,4,FALSE))+$Y39/$D39*IF($S39="",0,VLOOKUP($S39,怪物!$B:$I,4,FALSE)))*VLOOKUP(P39,怪物!$B:$I,4,FALSE),0))</f>
        <v/>
      </c>
      <c r="AC39" s="1" t="str">
        <f>IF(Q39="","",ROUND($K39/($T39/$D39*IF($N39="",0,VLOOKUP($N39,怪物!$B:$I,4,FALSE))+$U39/$D39*IF($O39="",0,VLOOKUP($O39,怪物!$B:$I,4,FALSE))+$V39/$D39*IF($P39="",0,VLOOKUP($P39,怪物!$B:$I,4,FALSE))+$W39/$D39*IF($Q39="",0,VLOOKUP($Q39,怪物!$B:$I,4,FALSE))+$X39/$D39*IF($R39="",0,VLOOKUP($R39,怪物!$B:$I,4,FALSE))+$Y39/$D39*IF($S39="",0,VLOOKUP($S39,怪物!$B:$I,4,FALSE)))*VLOOKUP(Q39,怪物!$B:$I,4,FALSE),0))</f>
        <v/>
      </c>
      <c r="AD39" s="1" t="str">
        <f>IF(R39="","",ROUND($K39/($T39/$D39*IF($N39="",0,VLOOKUP($N39,怪物!$B:$I,4,FALSE))+$U39/$D39*IF($O39="",0,VLOOKUP($O39,怪物!$B:$I,4,FALSE))+$V39/$D39*IF($P39="",0,VLOOKUP($P39,怪物!$B:$I,4,FALSE))+$W39/$D39*IF($Q39="",0,VLOOKUP($Q39,怪物!$B:$I,4,FALSE))+$X39/$D39*IF($R39="",0,VLOOKUP($R39,怪物!$B:$I,4,FALSE))+$Y39/$D39*IF($S39="",0,VLOOKUP($S39,怪物!$B:$I,4,FALSE)))*VLOOKUP(R39,怪物!$B:$I,4,FALSE),0))</f>
        <v/>
      </c>
      <c r="AE39" s="1" t="str">
        <f>IF(S39="","",ROUND($K39/($T39/$D39*IF($N39="",0,VLOOKUP($N39,怪物!$B:$I,4,FALSE))+$U39/$D39*IF($O39="",0,VLOOKUP($O39,怪物!$B:$I,4,FALSE))+$V39/$D39*IF($P39="",0,VLOOKUP($P39,怪物!$B:$I,4,FALSE))+$W39/$D39*IF($Q39="",0,VLOOKUP($Q39,怪物!$B:$I,4,FALSE))+$X39/$D39*IF($R39="",0,VLOOKUP($R39,怪物!$B:$I,4,FALSE))+$Y39/$D39*IF($S39="",0,VLOOKUP($S39,怪物!$B:$I,4,FALSE)))*VLOOKUP(S39,怪物!$B:$I,4,FALSE),0))</f>
        <v/>
      </c>
      <c r="AF39" s="1">
        <f>IF(N39="","",VLOOKUP(N39,怪物!$B:$I,6,FALSE)*$I39)</f>
        <v>3.6</v>
      </c>
      <c r="AG39" s="1" t="str">
        <f>IF(O39="","",VLOOKUP(O39,怪物!$B:$I,6,FALSE)*$I39)</f>
        <v/>
      </c>
      <c r="AH39" s="1" t="str">
        <f>IF(P39="","",VLOOKUP(P39,怪物!$B:$I,6,FALSE)*$I39)</f>
        <v/>
      </c>
      <c r="AI39" s="1" t="str">
        <f>IF(Q39="","",VLOOKUP(Q39,怪物!$B:$I,6,FALSE)*$I39)</f>
        <v/>
      </c>
      <c r="AJ39" s="1" t="str">
        <f>IF(R39="","",VLOOKUP(R39,怪物!$B:$I,6,FALSE)*$I39)</f>
        <v/>
      </c>
      <c r="AK39" s="1" t="str">
        <f>IF(S39="","",VLOOKUP(S39,怪物!$B:$I,6,FALSE)*$I39)</f>
        <v/>
      </c>
      <c r="AL39" s="1">
        <f>IF(N39="","",ROUND($M39/(IF($T39="",0,$T39*VLOOKUP($N39,怪物!$B:$I,5,FALSE))+IF($U39="",0,$U39*VLOOKUP($O39,怪物!$B:$I,5,FALSE))+IF($V39="",0,$V39*VLOOKUP($P39,怪物!$B:$I,5,FALSE))+IF($W39="",0,$W39*VLOOKUP($Q39,怪物!$B:$I,5,FALSE))+IF($X39="",0,$X39*VLOOKUP($R39,怪物!$B:$I,5,FALSE))+IF($Y39="",0,$Y39*VLOOKUP($S39,怪物!$B:$I,5,FALSE)))*VLOOKUP(N39,怪物!$B:$I,5,FALSE),0))</f>
        <v>15</v>
      </c>
      <c r="AM39" s="1" t="str">
        <f>IF(O39="","",ROUND($M39/(IF($T39="",0,$T39*VLOOKUP($N39,怪物!$B:$I,5,FALSE))+IF($U39="",0,$U39*VLOOKUP($O39,怪物!$B:$I,5,FALSE))+IF($V39="",0,$V39*VLOOKUP($P39,怪物!$B:$I,5,FALSE))+IF($W39="",0,$W39*VLOOKUP($Q39,怪物!$B:$I,5,FALSE))+IF($X39="",0,$X39*VLOOKUP($R39,怪物!$B:$I,5,FALSE))+IF($Y39="",0,$Y39*VLOOKUP($S39,怪物!$B:$I,5,FALSE)))*VLOOKUP(O39,怪物!$B:$I,5,FALSE),0))</f>
        <v/>
      </c>
      <c r="AN39" s="1" t="str">
        <f>IF(P39="","",ROUND($M39/(IF($T39="",0,$T39*VLOOKUP($N39,怪物!$B:$I,5,FALSE))+IF($U39="",0,$U39*VLOOKUP($O39,怪物!$B:$I,5,FALSE))+IF($V39="",0,$V39*VLOOKUP($P39,怪物!$B:$I,5,FALSE))+IF($W39="",0,$W39*VLOOKUP($Q39,怪物!$B:$I,5,FALSE))+IF($X39="",0,$X39*VLOOKUP($R39,怪物!$B:$I,5,FALSE))+IF($Y39="",0,$Y39*VLOOKUP($S39,怪物!$B:$I,5,FALSE)))*VLOOKUP(P39,怪物!$B:$I,5,FALSE),0))</f>
        <v/>
      </c>
      <c r="AO39" s="1" t="str">
        <f>IF(Q39="","",ROUND($M39/(IF($T39="",0,$T39*VLOOKUP($N39,怪物!$B:$I,5,FALSE))+IF($U39="",0,$U39*VLOOKUP($O39,怪物!$B:$I,5,FALSE))+IF($V39="",0,$V39*VLOOKUP($P39,怪物!$B:$I,5,FALSE))+IF($W39="",0,$W39*VLOOKUP($Q39,怪物!$B:$I,5,FALSE))+IF($X39="",0,$X39*VLOOKUP($R39,怪物!$B:$I,5,FALSE))+IF($Y39="",0,$Y39*VLOOKUP($S39,怪物!$B:$I,5,FALSE)))*VLOOKUP(Q39,怪物!$B:$I,5,FALSE),0))</f>
        <v/>
      </c>
      <c r="AP39" s="1" t="str">
        <f>IF(R39="","",ROUND($M39/(IF($T39="",0,$T39*VLOOKUP($N39,怪物!$B:$I,5,FALSE))+IF($U39="",0,$U39*VLOOKUP($O39,怪物!$B:$I,5,FALSE))+IF($V39="",0,$V39*VLOOKUP($P39,怪物!$B:$I,5,FALSE))+IF($W39="",0,$W39*VLOOKUP($Q39,怪物!$B:$I,5,FALSE))+IF($X39="",0,$X39*VLOOKUP($R39,怪物!$B:$I,5,FALSE))+IF($Y39="",0,$Y39*VLOOKUP($S39,怪物!$B:$I,5,FALSE)))*VLOOKUP(R39,怪物!$B:$I,5,FALSE),0))</f>
        <v/>
      </c>
      <c r="AQ39" s="1" t="str">
        <f>IF(S39="","",ROUND($M39/(IF($T39="",0,$T39*VLOOKUP($N39,怪物!$B:$I,5,FALSE))+IF($U39="",0,$U39*VLOOKUP($O39,怪物!$B:$I,5,FALSE))+IF($V39="",0,$V39*VLOOKUP($P39,怪物!$B:$I,5,FALSE))+IF($W39="",0,$W39*VLOOKUP($Q39,怪物!$B:$I,5,FALSE))+IF($X39="",0,$X39*VLOOKUP($R39,怪物!$B:$I,5,FALSE))+IF($Y39="",0,$Y39*VLOOKUP($S39,怪物!$B:$I,5,FALSE)))*VLOOKUP(S39,怪物!$B:$I,5,FALSE),0))</f>
        <v/>
      </c>
      <c r="AR39" s="1">
        <f t="shared" si="15"/>
        <v>9180</v>
      </c>
    </row>
    <row r="40" spans="1:44" x14ac:dyDescent="0.2">
      <c r="A40" s="1" t="str">
        <f t="shared" si="11"/>
        <v>2_18</v>
      </c>
      <c r="B40" s="1">
        <v>2</v>
      </c>
      <c r="C40" s="1">
        <v>18</v>
      </c>
      <c r="D40" s="1">
        <v>27</v>
      </c>
      <c r="E40" s="1">
        <f>ROUND(SUM($D$23:D40)/60,1)</f>
        <v>5.6</v>
      </c>
      <c r="F40" s="1">
        <v>18</v>
      </c>
      <c r="G40" s="1">
        <v>4</v>
      </c>
      <c r="H40" s="3">
        <f t="shared" si="12"/>
        <v>11198.75</v>
      </c>
      <c r="I40" s="1">
        <v>1.85</v>
      </c>
      <c r="J40" s="1">
        <f>J39+0.75</f>
        <v>1.25</v>
      </c>
      <c r="K40" s="1">
        <f t="shared" si="20"/>
        <v>8959</v>
      </c>
      <c r="L40" s="1">
        <v>300</v>
      </c>
      <c r="M40" s="1">
        <v>200</v>
      </c>
      <c r="N40" s="1" t="s">
        <v>137</v>
      </c>
      <c r="O40" s="1" t="s">
        <v>136</v>
      </c>
      <c r="T40" s="1">
        <f t="shared" si="14"/>
        <v>21</v>
      </c>
      <c r="U40" s="1">
        <v>13</v>
      </c>
      <c r="Z40" s="1">
        <f>IF(N40="","",ROUND($K40/($T40/$D40*IF($N40="",0,VLOOKUP($N40,怪物!$B:$I,4,FALSE))+$U40/$D40*IF($O40="",0,VLOOKUP($O40,怪物!$B:$I,4,FALSE))+$V40/$D40*IF($P40="",0,VLOOKUP($P40,怪物!$B:$I,4,FALSE))+$W40/$D40*IF($Q40="",0,VLOOKUP($Q40,怪物!$B:$I,4,FALSE))+$X40/$D40*IF($R40="",0,VLOOKUP($R40,怪物!$B:$I,4,FALSE))+$Y40/$D40*IF($S40="",0,VLOOKUP($S40,怪物!$B:$I,4,FALSE)))*VLOOKUP(N40,怪物!$B:$I,4,FALSE),0))</f>
        <v>3314</v>
      </c>
      <c r="AA40" s="1">
        <f>IF(O40="","",ROUND($K40/($T40/$D40*IF($N40="",0,VLOOKUP($N40,怪物!$B:$I,4,FALSE))+$U40/$D40*IF($O40="",0,VLOOKUP($O40,怪物!$B:$I,4,FALSE))+$V40/$D40*IF($P40="",0,VLOOKUP($P40,怪物!$B:$I,4,FALSE))+$W40/$D40*IF($Q40="",0,VLOOKUP($Q40,怪物!$B:$I,4,FALSE))+$X40/$D40*IF($R40="",0,VLOOKUP($R40,怪物!$B:$I,4,FALSE))+$Y40/$D40*IF($S40="",0,VLOOKUP($S40,怪物!$B:$I,4,FALSE)))*VLOOKUP(O40,怪物!$B:$I,4,FALSE),0))</f>
        <v>13254</v>
      </c>
      <c r="AB40" s="1" t="str">
        <f>IF(P40="","",ROUND($K40/($T40/$D40*IF($N40="",0,VLOOKUP($N40,怪物!$B:$I,4,FALSE))+$U40/$D40*IF($O40="",0,VLOOKUP($O40,怪物!$B:$I,4,FALSE))+$V40/$D40*IF($P40="",0,VLOOKUP($P40,怪物!$B:$I,4,FALSE))+$W40/$D40*IF($Q40="",0,VLOOKUP($Q40,怪物!$B:$I,4,FALSE))+$X40/$D40*IF($R40="",0,VLOOKUP($R40,怪物!$B:$I,4,FALSE))+$Y40/$D40*IF($S40="",0,VLOOKUP($S40,怪物!$B:$I,4,FALSE)))*VLOOKUP(P40,怪物!$B:$I,4,FALSE),0))</f>
        <v/>
      </c>
      <c r="AC40" s="1" t="str">
        <f>IF(Q40="","",ROUND($K40/($T40/$D40*IF($N40="",0,VLOOKUP($N40,怪物!$B:$I,4,FALSE))+$U40/$D40*IF($O40="",0,VLOOKUP($O40,怪物!$B:$I,4,FALSE))+$V40/$D40*IF($P40="",0,VLOOKUP($P40,怪物!$B:$I,4,FALSE))+$W40/$D40*IF($Q40="",0,VLOOKUP($Q40,怪物!$B:$I,4,FALSE))+$X40/$D40*IF($R40="",0,VLOOKUP($R40,怪物!$B:$I,4,FALSE))+$Y40/$D40*IF($S40="",0,VLOOKUP($S40,怪物!$B:$I,4,FALSE)))*VLOOKUP(Q40,怪物!$B:$I,4,FALSE),0))</f>
        <v/>
      </c>
      <c r="AD40" s="1" t="str">
        <f>IF(R40="","",ROUND($K40/($T40/$D40*IF($N40="",0,VLOOKUP($N40,怪物!$B:$I,4,FALSE))+$U40/$D40*IF($O40="",0,VLOOKUP($O40,怪物!$B:$I,4,FALSE))+$V40/$D40*IF($P40="",0,VLOOKUP($P40,怪物!$B:$I,4,FALSE))+$W40/$D40*IF($Q40="",0,VLOOKUP($Q40,怪物!$B:$I,4,FALSE))+$X40/$D40*IF($R40="",0,VLOOKUP($R40,怪物!$B:$I,4,FALSE))+$Y40/$D40*IF($S40="",0,VLOOKUP($S40,怪物!$B:$I,4,FALSE)))*VLOOKUP(R40,怪物!$B:$I,4,FALSE),0))</f>
        <v/>
      </c>
      <c r="AE40" s="1" t="str">
        <f>IF(S40="","",ROUND($K40/($T40/$D40*IF($N40="",0,VLOOKUP($N40,怪物!$B:$I,4,FALSE))+$U40/$D40*IF($O40="",0,VLOOKUP($O40,怪物!$B:$I,4,FALSE))+$V40/$D40*IF($P40="",0,VLOOKUP($P40,怪物!$B:$I,4,FALSE))+$W40/$D40*IF($Q40="",0,VLOOKUP($Q40,怪物!$B:$I,4,FALSE))+$X40/$D40*IF($R40="",0,VLOOKUP($R40,怪物!$B:$I,4,FALSE))+$Y40/$D40*IF($S40="",0,VLOOKUP($S40,怪物!$B:$I,4,FALSE)))*VLOOKUP(S40,怪物!$B:$I,4,FALSE),0))</f>
        <v/>
      </c>
      <c r="AF40" s="1">
        <f>IF(N40="","",VLOOKUP(N40,怪物!$B:$I,6,FALSE)*$I40)</f>
        <v>3.7</v>
      </c>
      <c r="AG40" s="1">
        <f>IF(O40="","",VLOOKUP(O40,怪物!$B:$I,6,FALSE)*$I40)</f>
        <v>3.7</v>
      </c>
      <c r="AH40" s="1" t="str">
        <f>IF(P40="","",VLOOKUP(P40,怪物!$B:$I,6,FALSE)*$I40)</f>
        <v/>
      </c>
      <c r="AI40" s="1" t="str">
        <f>IF(Q40="","",VLOOKUP(Q40,怪物!$B:$I,6,FALSE)*$I40)</f>
        <v/>
      </c>
      <c r="AJ40" s="1" t="str">
        <f>IF(R40="","",VLOOKUP(R40,怪物!$B:$I,6,FALSE)*$I40)</f>
        <v/>
      </c>
      <c r="AK40" s="1" t="str">
        <f>IF(S40="","",VLOOKUP(S40,怪物!$B:$I,6,FALSE)*$I40)</f>
        <v/>
      </c>
      <c r="AL40" s="1">
        <f>IF(N40="","",ROUND($M40/(IF($T40="",0,$T40*VLOOKUP($N40,怪物!$B:$I,5,FALSE))+IF($U40="",0,$U40*VLOOKUP($O40,怪物!$B:$I,5,FALSE))+IF($V40="",0,$V40*VLOOKUP($P40,怪物!$B:$I,5,FALSE))+IF($W40="",0,$W40*VLOOKUP($Q40,怪物!$B:$I,5,FALSE))+IF($X40="",0,$X40*VLOOKUP($R40,怪物!$B:$I,5,FALSE))+IF($Y40="",0,$Y40*VLOOKUP($S40,怪物!$B:$I,5,FALSE)))*VLOOKUP(N40,怪物!$B:$I,5,FALSE),0))</f>
        <v>4</v>
      </c>
      <c r="AM40" s="1">
        <f>IF(O40="","",ROUND($M40/(IF($T40="",0,$T40*VLOOKUP($N40,怪物!$B:$I,5,FALSE))+IF($U40="",0,$U40*VLOOKUP($O40,怪物!$B:$I,5,FALSE))+IF($V40="",0,$V40*VLOOKUP($P40,怪物!$B:$I,5,FALSE))+IF($W40="",0,$W40*VLOOKUP($Q40,怪物!$B:$I,5,FALSE))+IF($X40="",0,$X40*VLOOKUP($R40,怪物!$B:$I,5,FALSE))+IF($Y40="",0,$Y40*VLOOKUP($S40,怪物!$B:$I,5,FALSE)))*VLOOKUP(O40,怪物!$B:$I,5,FALSE),0))</f>
        <v>9</v>
      </c>
      <c r="AN40" s="1" t="str">
        <f>IF(P40="","",ROUND($M40/(IF($T40="",0,$T40*VLOOKUP($N40,怪物!$B:$I,5,FALSE))+IF($U40="",0,$U40*VLOOKUP($O40,怪物!$B:$I,5,FALSE))+IF($V40="",0,$V40*VLOOKUP($P40,怪物!$B:$I,5,FALSE))+IF($W40="",0,$W40*VLOOKUP($Q40,怪物!$B:$I,5,FALSE))+IF($X40="",0,$X40*VLOOKUP($R40,怪物!$B:$I,5,FALSE))+IF($Y40="",0,$Y40*VLOOKUP($S40,怪物!$B:$I,5,FALSE)))*VLOOKUP(P40,怪物!$B:$I,5,FALSE),0))</f>
        <v/>
      </c>
      <c r="AO40" s="1" t="str">
        <f>IF(Q40="","",ROUND($M40/(IF($T40="",0,$T40*VLOOKUP($N40,怪物!$B:$I,5,FALSE))+IF($U40="",0,$U40*VLOOKUP($O40,怪物!$B:$I,5,FALSE))+IF($V40="",0,$V40*VLOOKUP($P40,怪物!$B:$I,5,FALSE))+IF($W40="",0,$W40*VLOOKUP($Q40,怪物!$B:$I,5,FALSE))+IF($X40="",0,$X40*VLOOKUP($R40,怪物!$B:$I,5,FALSE))+IF($Y40="",0,$Y40*VLOOKUP($S40,怪物!$B:$I,5,FALSE)))*VLOOKUP(Q40,怪物!$B:$I,5,FALSE),0))</f>
        <v/>
      </c>
      <c r="AP40" s="1" t="str">
        <f>IF(R40="","",ROUND($M40/(IF($T40="",0,$T40*VLOOKUP($N40,怪物!$B:$I,5,FALSE))+IF($U40="",0,$U40*VLOOKUP($O40,怪物!$B:$I,5,FALSE))+IF($V40="",0,$V40*VLOOKUP($P40,怪物!$B:$I,5,FALSE))+IF($W40="",0,$W40*VLOOKUP($Q40,怪物!$B:$I,5,FALSE))+IF($X40="",0,$X40*VLOOKUP($R40,怪物!$B:$I,5,FALSE))+IF($Y40="",0,$Y40*VLOOKUP($S40,怪物!$B:$I,5,FALSE)))*VLOOKUP(R40,怪物!$B:$I,5,FALSE),0))</f>
        <v/>
      </c>
      <c r="AQ40" s="1" t="str">
        <f>IF(S40="","",ROUND($M40/(IF($T40="",0,$T40*VLOOKUP($N40,怪物!$B:$I,5,FALSE))+IF($U40="",0,$U40*VLOOKUP($O40,怪物!$B:$I,5,FALSE))+IF($V40="",0,$V40*VLOOKUP($P40,怪物!$B:$I,5,FALSE))+IF($W40="",0,$W40*VLOOKUP($Q40,怪物!$B:$I,5,FALSE))+IF($X40="",0,$X40*VLOOKUP($R40,怪物!$B:$I,5,FALSE))+IF($Y40="",0,$Y40*VLOOKUP($S40,怪物!$B:$I,5,FALSE)))*VLOOKUP(S40,怪物!$B:$I,5,FALSE),0))</f>
        <v/>
      </c>
      <c r="AR40" s="1">
        <f t="shared" si="15"/>
        <v>9990</v>
      </c>
    </row>
    <row r="41" spans="1:44" x14ac:dyDescent="0.2">
      <c r="A41" s="1" t="str">
        <f t="shared" si="11"/>
        <v>2_19</v>
      </c>
      <c r="B41" s="1">
        <v>2</v>
      </c>
      <c r="C41" s="1">
        <v>19</v>
      </c>
      <c r="D41" s="1">
        <v>28</v>
      </c>
      <c r="E41" s="1">
        <f>ROUND(SUM($D$23:D41)/60,1)</f>
        <v>6</v>
      </c>
      <c r="F41" s="1">
        <v>19</v>
      </c>
      <c r="G41" s="1">
        <v>4</v>
      </c>
      <c r="H41" s="3">
        <f t="shared" si="12"/>
        <v>27373.439999999999</v>
      </c>
      <c r="I41" s="1">
        <v>1.9</v>
      </c>
      <c r="J41" s="1">
        <f t="shared" ref="J41:J42" si="21">J40+0.75</f>
        <v>2</v>
      </c>
      <c r="K41" s="1">
        <f t="shared" si="20"/>
        <v>13687</v>
      </c>
      <c r="L41" s="1">
        <v>300</v>
      </c>
      <c r="M41" s="1">
        <v>200</v>
      </c>
      <c r="N41" s="1" t="s">
        <v>104</v>
      </c>
      <c r="O41" s="1" t="s">
        <v>40</v>
      </c>
      <c r="P41" s="1" t="s">
        <v>221</v>
      </c>
      <c r="T41" s="1">
        <f t="shared" si="14"/>
        <v>28</v>
      </c>
      <c r="U41" s="1">
        <v>14</v>
      </c>
      <c r="V41" s="1">
        <v>14</v>
      </c>
      <c r="Z41" s="1">
        <f>IF(N41="","",ROUND($K41/($T41/$D41*IF($N41="",0,VLOOKUP($N41,怪物!$B:$I,4,FALSE))+$U41/$D41*IF($O41="",0,VLOOKUP($O41,怪物!$B:$I,4,FALSE))+$V41/$D41*IF($P41="",0,VLOOKUP($P41,怪物!$B:$I,4,FALSE))+$W41/$D41*IF($Q41="",0,VLOOKUP($Q41,怪物!$B:$I,4,FALSE))+$X41/$D41*IF($R41="",0,VLOOKUP($R41,怪物!$B:$I,4,FALSE))+$Y41/$D41*IF($S41="",0,VLOOKUP($S41,怪物!$B:$I,4,FALSE)))*VLOOKUP(N41,怪物!$B:$I,4,FALSE),0))</f>
        <v>5475</v>
      </c>
      <c r="AA41" s="1">
        <f>IF(O41="","",ROUND($K41/($T41/$D41*IF($N41="",0,VLOOKUP($N41,怪物!$B:$I,4,FALSE))+$U41/$D41*IF($O41="",0,VLOOKUP($O41,怪物!$B:$I,4,FALSE))+$V41/$D41*IF($P41="",0,VLOOKUP($P41,怪物!$B:$I,4,FALSE))+$W41/$D41*IF($Q41="",0,VLOOKUP($Q41,怪物!$B:$I,4,FALSE))+$X41/$D41*IF($R41="",0,VLOOKUP($R41,怪物!$B:$I,4,FALSE))+$Y41/$D41*IF($S41="",0,VLOOKUP($S41,怪物!$B:$I,4,FALSE)))*VLOOKUP(O41,怪物!$B:$I,4,FALSE),0))</f>
        <v>5475</v>
      </c>
      <c r="AB41" s="1">
        <f>IF(P41="","",ROUND($K41/($T41/$D41*IF($N41="",0,VLOOKUP($N41,怪物!$B:$I,4,FALSE))+$U41/$D41*IF($O41="",0,VLOOKUP($O41,怪物!$B:$I,4,FALSE))+$V41/$D41*IF($P41="",0,VLOOKUP($P41,怪物!$B:$I,4,FALSE))+$W41/$D41*IF($Q41="",0,VLOOKUP($Q41,怪物!$B:$I,4,FALSE))+$X41/$D41*IF($R41="",0,VLOOKUP($R41,怪物!$B:$I,4,FALSE))+$Y41/$D41*IF($S41="",0,VLOOKUP($S41,怪物!$B:$I,4,FALSE)))*VLOOKUP(P41,怪物!$B:$I,4,FALSE),0))</f>
        <v>10950</v>
      </c>
      <c r="AC41" s="1" t="str">
        <f>IF(Q41="","",ROUND($K41/($T41/$D41*IF($N41="",0,VLOOKUP($N41,怪物!$B:$I,4,FALSE))+$U41/$D41*IF($O41="",0,VLOOKUP($O41,怪物!$B:$I,4,FALSE))+$V41/$D41*IF($P41="",0,VLOOKUP($P41,怪物!$B:$I,4,FALSE))+$W41/$D41*IF($Q41="",0,VLOOKUP($Q41,怪物!$B:$I,4,FALSE))+$X41/$D41*IF($R41="",0,VLOOKUP($R41,怪物!$B:$I,4,FALSE))+$Y41/$D41*IF($S41="",0,VLOOKUP($S41,怪物!$B:$I,4,FALSE)))*VLOOKUP(Q41,怪物!$B:$I,4,FALSE),0))</f>
        <v/>
      </c>
      <c r="AD41" s="1" t="str">
        <f>IF(R41="","",ROUND($K41/($T41/$D41*IF($N41="",0,VLOOKUP($N41,怪物!$B:$I,4,FALSE))+$U41/$D41*IF($O41="",0,VLOOKUP($O41,怪物!$B:$I,4,FALSE))+$V41/$D41*IF($P41="",0,VLOOKUP($P41,怪物!$B:$I,4,FALSE))+$W41/$D41*IF($Q41="",0,VLOOKUP($Q41,怪物!$B:$I,4,FALSE))+$X41/$D41*IF($R41="",0,VLOOKUP($R41,怪物!$B:$I,4,FALSE))+$Y41/$D41*IF($S41="",0,VLOOKUP($S41,怪物!$B:$I,4,FALSE)))*VLOOKUP(R41,怪物!$B:$I,4,FALSE),0))</f>
        <v/>
      </c>
      <c r="AE41" s="1" t="str">
        <f>IF(S41="","",ROUND($K41/($T41/$D41*IF($N41="",0,VLOOKUP($N41,怪物!$B:$I,4,FALSE))+$U41/$D41*IF($O41="",0,VLOOKUP($O41,怪物!$B:$I,4,FALSE))+$V41/$D41*IF($P41="",0,VLOOKUP($P41,怪物!$B:$I,4,FALSE))+$W41/$D41*IF($Q41="",0,VLOOKUP($Q41,怪物!$B:$I,4,FALSE))+$X41/$D41*IF($R41="",0,VLOOKUP($R41,怪物!$B:$I,4,FALSE))+$Y41/$D41*IF($S41="",0,VLOOKUP($S41,怪物!$B:$I,4,FALSE)))*VLOOKUP(S41,怪物!$B:$I,4,FALSE),0))</f>
        <v/>
      </c>
      <c r="AF41" s="1">
        <f>IF(N41="","",VLOOKUP(N41,怪物!$B:$I,6,FALSE)*$I41)</f>
        <v>3.8</v>
      </c>
      <c r="AG41" s="1">
        <f>IF(O41="","",VLOOKUP(O41,怪物!$B:$I,6,FALSE)*$I41)</f>
        <v>3.8</v>
      </c>
      <c r="AH41" s="1">
        <f>IF(P41="","",VLOOKUP(P41,怪物!$B:$I,6,FALSE)*$I41)</f>
        <v>3.8</v>
      </c>
      <c r="AI41" s="1" t="str">
        <f>IF(Q41="","",VLOOKUP(Q41,怪物!$B:$I,6,FALSE)*$I41)</f>
        <v/>
      </c>
      <c r="AJ41" s="1" t="str">
        <f>IF(R41="","",VLOOKUP(R41,怪物!$B:$I,6,FALSE)*$I41)</f>
        <v/>
      </c>
      <c r="AK41" s="1" t="str">
        <f>IF(S41="","",VLOOKUP(S41,怪物!$B:$I,6,FALSE)*$I41)</f>
        <v/>
      </c>
      <c r="AL41" s="1">
        <f>IF(N41="","",ROUND($M41/(IF($T41="",0,$T41*VLOOKUP($N41,怪物!$B:$I,5,FALSE))+IF($U41="",0,$U41*VLOOKUP($O41,怪物!$B:$I,5,FALSE))+IF($V41="",0,$V41*VLOOKUP($P41,怪物!$B:$I,5,FALSE))+IF($W41="",0,$W41*VLOOKUP($Q41,怪物!$B:$I,5,FALSE))+IF($X41="",0,$X41*VLOOKUP($R41,怪物!$B:$I,5,FALSE))+IF($Y41="",0,$Y41*VLOOKUP($S41,怪物!$B:$I,5,FALSE)))*VLOOKUP(N41,怪物!$B:$I,5,FALSE),0))</f>
        <v>3</v>
      </c>
      <c r="AM41" s="1">
        <f>IF(O41="","",ROUND($M41/(IF($T41="",0,$T41*VLOOKUP($N41,怪物!$B:$I,5,FALSE))+IF($U41="",0,$U41*VLOOKUP($O41,怪物!$B:$I,5,FALSE))+IF($V41="",0,$V41*VLOOKUP($P41,怪物!$B:$I,5,FALSE))+IF($W41="",0,$W41*VLOOKUP($Q41,怪物!$B:$I,5,FALSE))+IF($X41="",0,$X41*VLOOKUP($R41,怪物!$B:$I,5,FALSE))+IF($Y41="",0,$Y41*VLOOKUP($S41,怪物!$B:$I,5,FALSE)))*VLOOKUP(O41,怪物!$B:$I,5,FALSE),0))</f>
        <v>3</v>
      </c>
      <c r="AN41" s="1">
        <f>IF(P41="","",ROUND($M41/(IF($T41="",0,$T41*VLOOKUP($N41,怪物!$B:$I,5,FALSE))+IF($U41="",0,$U41*VLOOKUP($O41,怪物!$B:$I,5,FALSE))+IF($V41="",0,$V41*VLOOKUP($P41,怪物!$B:$I,5,FALSE))+IF($W41="",0,$W41*VLOOKUP($Q41,怪物!$B:$I,5,FALSE))+IF($X41="",0,$X41*VLOOKUP($R41,怪物!$B:$I,5,FALSE))+IF($Y41="",0,$Y41*VLOOKUP($S41,怪物!$B:$I,5,FALSE)))*VLOOKUP(P41,怪物!$B:$I,5,FALSE),0))</f>
        <v>5</v>
      </c>
      <c r="AO41" s="1" t="str">
        <f>IF(Q41="","",ROUND($M41/(IF($T41="",0,$T41*VLOOKUP($N41,怪物!$B:$I,5,FALSE))+IF($U41="",0,$U41*VLOOKUP($O41,怪物!$B:$I,5,FALSE))+IF($V41="",0,$V41*VLOOKUP($P41,怪物!$B:$I,5,FALSE))+IF($W41="",0,$W41*VLOOKUP($Q41,怪物!$B:$I,5,FALSE))+IF($X41="",0,$X41*VLOOKUP($R41,怪物!$B:$I,5,FALSE))+IF($Y41="",0,$Y41*VLOOKUP($S41,怪物!$B:$I,5,FALSE)))*VLOOKUP(Q41,怪物!$B:$I,5,FALSE),0))</f>
        <v/>
      </c>
      <c r="AP41" s="1" t="str">
        <f>IF(R41="","",ROUND($M41/(IF($T41="",0,$T41*VLOOKUP($N41,怪物!$B:$I,5,FALSE))+IF($U41="",0,$U41*VLOOKUP($O41,怪物!$B:$I,5,FALSE))+IF($V41="",0,$V41*VLOOKUP($P41,怪物!$B:$I,5,FALSE))+IF($W41="",0,$W41*VLOOKUP($Q41,怪物!$B:$I,5,FALSE))+IF($X41="",0,$X41*VLOOKUP($R41,怪物!$B:$I,5,FALSE))+IF($Y41="",0,$Y41*VLOOKUP($S41,怪物!$B:$I,5,FALSE)))*VLOOKUP(R41,怪物!$B:$I,5,FALSE),0))</f>
        <v/>
      </c>
      <c r="AQ41" s="1" t="str">
        <f>IF(S41="","",ROUND($M41/(IF($T41="",0,$T41*VLOOKUP($N41,怪物!$B:$I,5,FALSE))+IF($U41="",0,$U41*VLOOKUP($O41,怪物!$B:$I,5,FALSE))+IF($V41="",0,$V41*VLOOKUP($P41,怪物!$B:$I,5,FALSE))+IF($W41="",0,$W41*VLOOKUP($Q41,怪物!$B:$I,5,FALSE))+IF($X41="",0,$X41*VLOOKUP($R41,怪物!$B:$I,5,FALSE))+IF($Y41="",0,$Y41*VLOOKUP($S41,怪物!$B:$I,5,FALSE)))*VLOOKUP(S41,怪物!$B:$I,5,FALSE),0))</f>
        <v/>
      </c>
      <c r="AR41" s="1">
        <f t="shared" si="15"/>
        <v>10830</v>
      </c>
    </row>
    <row r="42" spans="1:44" x14ac:dyDescent="0.2">
      <c r="A42" s="1" t="str">
        <f t="shared" si="11"/>
        <v>2_20</v>
      </c>
      <c r="B42" s="1">
        <v>2</v>
      </c>
      <c r="C42" s="1">
        <v>20</v>
      </c>
      <c r="D42" s="1">
        <v>29</v>
      </c>
      <c r="E42" s="1">
        <f>ROUND(SUM($D$23:D42)/60,1)</f>
        <v>6.5</v>
      </c>
      <c r="F42" s="1">
        <v>20</v>
      </c>
      <c r="G42" s="1">
        <v>4</v>
      </c>
      <c r="H42" s="3">
        <f t="shared" si="12"/>
        <v>52610</v>
      </c>
      <c r="I42" s="1">
        <v>1.95</v>
      </c>
      <c r="J42" s="1">
        <f t="shared" si="21"/>
        <v>2.75</v>
      </c>
      <c r="K42" s="1">
        <f t="shared" si="20"/>
        <v>19131</v>
      </c>
      <c r="L42" s="1">
        <v>300</v>
      </c>
      <c r="M42" s="1">
        <v>200</v>
      </c>
      <c r="N42" s="1" t="s">
        <v>104</v>
      </c>
      <c r="O42" s="1" t="s">
        <v>136</v>
      </c>
      <c r="P42" s="1" t="s">
        <v>138</v>
      </c>
      <c r="Q42" s="1" t="s">
        <v>42</v>
      </c>
      <c r="T42" s="1">
        <f t="shared" si="14"/>
        <v>49</v>
      </c>
      <c r="U42" s="1">
        <v>15</v>
      </c>
      <c r="V42" s="1">
        <v>15</v>
      </c>
      <c r="W42" s="1">
        <v>1</v>
      </c>
      <c r="Z42" s="1">
        <f>IF(N42="","",ROUND($K42/($T42/$D42*IF($N42="",0,VLOOKUP($N42,怪物!$B:$I,4,FALSE))+$U42/$D42*IF($O42="",0,VLOOKUP($O42,怪物!$B:$I,4,FALSE))+$V42/$D42*IF($P42="",0,VLOOKUP($P42,怪物!$B:$I,4,FALSE))+$W42/$D42*IF($Q42="",0,VLOOKUP($Q42,怪物!$B:$I,4,FALSE))+$X42/$D42*IF($R42="",0,VLOOKUP($R42,怪物!$B:$I,4,FALSE))+$Y42/$D42*IF($S42="",0,VLOOKUP($S42,怪物!$B:$I,4,FALSE)))*VLOOKUP(N42,怪物!$B:$I,4,FALSE),0))</f>
        <v>6684</v>
      </c>
      <c r="AA42" s="1">
        <f>IF(O42="","",ROUND($K42/($T42/$D42*IF($N42="",0,VLOOKUP($N42,怪物!$B:$I,4,FALSE))+$U42/$D42*IF($O42="",0,VLOOKUP($O42,怪物!$B:$I,4,FALSE))+$V42/$D42*IF($P42="",0,VLOOKUP($P42,怪物!$B:$I,4,FALSE))+$W42/$D42*IF($Q42="",0,VLOOKUP($Q42,怪物!$B:$I,4,FALSE))+$X42/$D42*IF($R42="",0,VLOOKUP($R42,怪物!$B:$I,4,FALSE))+$Y42/$D42*IF($S42="",0,VLOOKUP($S42,怪物!$B:$I,4,FALSE)))*VLOOKUP(O42,怪物!$B:$I,4,FALSE),0))</f>
        <v>6684</v>
      </c>
      <c r="AB42" s="1">
        <f>IF(P42="","",ROUND($K42/($T42/$D42*IF($N42="",0,VLOOKUP($N42,怪物!$B:$I,4,FALSE))+$U42/$D42*IF($O42="",0,VLOOKUP($O42,怪物!$B:$I,4,FALSE))+$V42/$D42*IF($P42="",0,VLOOKUP($P42,怪物!$B:$I,4,FALSE))+$W42/$D42*IF($Q42="",0,VLOOKUP($Q42,怪物!$B:$I,4,FALSE))+$X42/$D42*IF($R42="",0,VLOOKUP($R42,怪物!$B:$I,4,FALSE))+$Y42/$D42*IF($S42="",0,VLOOKUP($S42,怪物!$B:$I,4,FALSE)))*VLOOKUP(P42,怪物!$B:$I,4,FALSE),0))</f>
        <v>6684</v>
      </c>
      <c r="AC42" s="1">
        <f>IF(Q42="","",ROUND($K42/($T42/$D42*IF($N42="",0,VLOOKUP($N42,怪物!$B:$I,4,FALSE))+$U42/$D42*IF($O42="",0,VLOOKUP($O42,怪物!$B:$I,4,FALSE))+$V42/$D42*IF($P42="",0,VLOOKUP($P42,怪物!$B:$I,4,FALSE))+$W42/$D42*IF($Q42="",0,VLOOKUP($Q42,怪物!$B:$I,4,FALSE))+$X42/$D42*IF($R42="",0,VLOOKUP($R42,怪物!$B:$I,4,FALSE))+$Y42/$D42*IF($S42="",0,VLOOKUP($S42,怪物!$B:$I,4,FALSE)))*VLOOKUP(Q42,怪物!$B:$I,4,FALSE),0))</f>
        <v>26737</v>
      </c>
      <c r="AD42" s="1" t="str">
        <f>IF(R42="","",ROUND($K42/($T42/$D42*IF($N42="",0,VLOOKUP($N42,怪物!$B:$I,4,FALSE))+$U42/$D42*IF($O42="",0,VLOOKUP($O42,怪物!$B:$I,4,FALSE))+$V42/$D42*IF($P42="",0,VLOOKUP($P42,怪物!$B:$I,4,FALSE))+$W42/$D42*IF($Q42="",0,VLOOKUP($Q42,怪物!$B:$I,4,FALSE))+$X42/$D42*IF($R42="",0,VLOOKUP($R42,怪物!$B:$I,4,FALSE))+$Y42/$D42*IF($S42="",0,VLOOKUP($S42,怪物!$B:$I,4,FALSE)))*VLOOKUP(R42,怪物!$B:$I,4,FALSE),0))</f>
        <v/>
      </c>
      <c r="AE42" s="1" t="str">
        <f>IF(S42="","",ROUND($K42/($T42/$D42*IF($N42="",0,VLOOKUP($N42,怪物!$B:$I,4,FALSE))+$U42/$D42*IF($O42="",0,VLOOKUP($O42,怪物!$B:$I,4,FALSE))+$V42/$D42*IF($P42="",0,VLOOKUP($P42,怪物!$B:$I,4,FALSE))+$W42/$D42*IF($Q42="",0,VLOOKUP($Q42,怪物!$B:$I,4,FALSE))+$X42/$D42*IF($R42="",0,VLOOKUP($R42,怪物!$B:$I,4,FALSE))+$Y42/$D42*IF($S42="",0,VLOOKUP($S42,怪物!$B:$I,4,FALSE)))*VLOOKUP(S42,怪物!$B:$I,4,FALSE),0))</f>
        <v/>
      </c>
      <c r="AF42" s="1">
        <f>IF(N42="","",VLOOKUP(N42,怪物!$B:$I,6,FALSE)*$I42)</f>
        <v>3.9</v>
      </c>
      <c r="AG42" s="1">
        <f>IF(O42="","",VLOOKUP(O42,怪物!$B:$I,6,FALSE)*$I42)</f>
        <v>3.9</v>
      </c>
      <c r="AH42" s="1">
        <f>IF(P42="","",VLOOKUP(P42,怪物!$B:$I,6,FALSE)*$I42)</f>
        <v>3.9</v>
      </c>
      <c r="AI42" s="1">
        <f>IF(Q42="","",VLOOKUP(Q42,怪物!$B:$I,6,FALSE)*$I42)</f>
        <v>2.4375</v>
      </c>
      <c r="AJ42" s="1" t="str">
        <f>IF(R42="","",VLOOKUP(R42,怪物!$B:$I,6,FALSE)*$I42)</f>
        <v/>
      </c>
      <c r="AK42" s="1" t="str">
        <f>IF(S42="","",VLOOKUP(S42,怪物!$B:$I,6,FALSE)*$I42)</f>
        <v/>
      </c>
      <c r="AL42" s="1">
        <f>IF(N42="","",ROUND($M42/(IF($T42="",0,$T42*VLOOKUP($N42,怪物!$B:$I,5,FALSE))+IF($U42="",0,$U42*VLOOKUP($O42,怪物!$B:$I,5,FALSE))+IF($V42="",0,$V42*VLOOKUP($P42,怪物!$B:$I,5,FALSE))+IF($W42="",0,$W42*VLOOKUP($Q42,怪物!$B:$I,5,FALSE))+IF($X42="",0,$X42*VLOOKUP($R42,怪物!$B:$I,5,FALSE))+IF($Y42="",0,$Y42*VLOOKUP($S42,怪物!$B:$I,5,FALSE)))*VLOOKUP(N42,怪物!$B:$I,5,FALSE),0))</f>
        <v>2</v>
      </c>
      <c r="AM42" s="1">
        <f>IF(O42="","",ROUND($M42/(IF($T42="",0,$T42*VLOOKUP($N42,怪物!$B:$I,5,FALSE))+IF($U42="",0,$U42*VLOOKUP($O42,怪物!$B:$I,5,FALSE))+IF($V42="",0,$V42*VLOOKUP($P42,怪物!$B:$I,5,FALSE))+IF($W42="",0,$W42*VLOOKUP($Q42,怪物!$B:$I,5,FALSE))+IF($X42="",0,$X42*VLOOKUP($R42,怪物!$B:$I,5,FALSE))+IF($Y42="",0,$Y42*VLOOKUP($S42,怪物!$B:$I,5,FALSE)))*VLOOKUP(O42,怪物!$B:$I,5,FALSE),0))</f>
        <v>2</v>
      </c>
      <c r="AN42" s="1">
        <f>IF(P42="","",ROUND($M42/(IF($T42="",0,$T42*VLOOKUP($N42,怪物!$B:$I,5,FALSE))+IF($U42="",0,$U42*VLOOKUP($O42,怪物!$B:$I,5,FALSE))+IF($V42="",0,$V42*VLOOKUP($P42,怪物!$B:$I,5,FALSE))+IF($W42="",0,$W42*VLOOKUP($Q42,怪物!$B:$I,5,FALSE))+IF($X42="",0,$X42*VLOOKUP($R42,怪物!$B:$I,5,FALSE))+IF($Y42="",0,$Y42*VLOOKUP($S42,怪物!$B:$I,5,FALSE)))*VLOOKUP(P42,怪物!$B:$I,5,FALSE),0))</f>
        <v>2</v>
      </c>
      <c r="AO42" s="1">
        <f>IF(Q42="","",ROUND($M42/(IF($T42="",0,$T42*VLOOKUP($N42,怪物!$B:$I,5,FALSE))+IF($U42="",0,$U42*VLOOKUP($O42,怪物!$B:$I,5,FALSE))+IF($V42="",0,$V42*VLOOKUP($P42,怪物!$B:$I,5,FALSE))+IF($W42="",0,$W42*VLOOKUP($Q42,怪物!$B:$I,5,FALSE))+IF($X42="",0,$X42*VLOOKUP($R42,怪物!$B:$I,5,FALSE))+IF($Y42="",0,$Y42*VLOOKUP($S42,怪物!$B:$I,5,FALSE)))*VLOOKUP(Q42,怪物!$B:$I,5,FALSE),0))</f>
        <v>6</v>
      </c>
      <c r="AP42" s="1" t="str">
        <f>IF(R42="","",ROUND($M42/(IF($T42="",0,$T42*VLOOKUP($N42,怪物!$B:$I,5,FALSE))+IF($U42="",0,$U42*VLOOKUP($O42,怪物!$B:$I,5,FALSE))+IF($V42="",0,$V42*VLOOKUP($P42,怪物!$B:$I,5,FALSE))+IF($W42="",0,$W42*VLOOKUP($Q42,怪物!$B:$I,5,FALSE))+IF($X42="",0,$X42*VLOOKUP($R42,怪物!$B:$I,5,FALSE))+IF($Y42="",0,$Y42*VLOOKUP($S42,怪物!$B:$I,5,FALSE)))*VLOOKUP(R42,怪物!$B:$I,5,FALSE),0))</f>
        <v/>
      </c>
      <c r="AQ42" s="1" t="str">
        <f>IF(S42="","",ROUND($M42/(IF($T42="",0,$T42*VLOOKUP($N42,怪物!$B:$I,5,FALSE))+IF($U42="",0,$U42*VLOOKUP($O42,怪物!$B:$I,5,FALSE))+IF($V42="",0,$V42*VLOOKUP($P42,怪物!$B:$I,5,FALSE))+IF($W42="",0,$W42*VLOOKUP($Q42,怪物!$B:$I,5,FALSE))+IF($X42="",0,$X42*VLOOKUP($R42,怪物!$B:$I,5,FALSE))+IF($Y42="",0,$Y42*VLOOKUP($S42,怪物!$B:$I,5,FALSE)))*VLOOKUP(S42,怪物!$B:$I,5,FALSE),0))</f>
        <v/>
      </c>
      <c r="AR42" s="1">
        <f t="shared" si="15"/>
        <v>11700</v>
      </c>
    </row>
    <row r="43" spans="1:44" x14ac:dyDescent="0.2">
      <c r="H43" s="3"/>
    </row>
    <row r="44" spans="1:44" x14ac:dyDescent="0.2">
      <c r="A44" s="1" t="str">
        <f>B44&amp;"_"&amp;C44</f>
        <v>3_1</v>
      </c>
      <c r="B44" s="1">
        <v>3</v>
      </c>
      <c r="C44" s="1">
        <v>1</v>
      </c>
      <c r="D44" s="1">
        <v>10</v>
      </c>
      <c r="E44" s="1">
        <f>ROUND(SUM($D$44:D44)/60,1)</f>
        <v>0.2</v>
      </c>
      <c r="F44" s="1">
        <v>1</v>
      </c>
      <c r="G44" s="1">
        <v>0</v>
      </c>
      <c r="H44" s="3">
        <f>ROUND(AR44*(J44+0.25)^2*0.5-40,2)</f>
        <v>44.38</v>
      </c>
      <c r="I44" s="1">
        <v>1</v>
      </c>
      <c r="J44" s="1">
        <v>0.5</v>
      </c>
      <c r="K44" s="1">
        <f t="shared" si="20"/>
        <v>89</v>
      </c>
      <c r="L44" s="1">
        <v>300</v>
      </c>
      <c r="M44" s="1">
        <v>200</v>
      </c>
      <c r="N44" s="1" t="s">
        <v>106</v>
      </c>
      <c r="T44" s="1">
        <f>ROUND(D44*J44-SUM(U44:Y44),0)</f>
        <v>5</v>
      </c>
      <c r="Z44" s="1">
        <f>IF(N44="","",ROUND($K44/($T44/$D44*IF($N44="",0,VLOOKUP($N44,怪物!$B:$I,4,FALSE))+$U44/$D44*IF($O44="",0,VLOOKUP($O44,怪物!$B:$I,4,FALSE))+$V44/$D44*IF($P44="",0,VLOOKUP($P44,怪物!$B:$I,4,FALSE))+$W44/$D44*IF($Q44="",0,VLOOKUP($Q44,怪物!$B:$I,4,FALSE))+$X44/$D44*IF($R44="",0,VLOOKUP($R44,怪物!$B:$I,4,FALSE))+$Y44/$D44*IF($S44="",0,VLOOKUP($S44,怪物!$B:$I,4,FALSE)))*VLOOKUP(N44,怪物!$B:$I,4,FALSE),0))</f>
        <v>178</v>
      </c>
      <c r="AA44" s="1" t="str">
        <f>IF(O44="","",ROUND($K44/($T44/$D44*IF($N44="",0,VLOOKUP($N44,怪物!$B:$I,4,FALSE))+$U44/$D44*IF($O44="",0,VLOOKUP($O44,怪物!$B:$I,4,FALSE))+$V44/$D44*IF($P44="",0,VLOOKUP($P44,怪物!$B:$I,4,FALSE))+$W44/$D44*IF($Q44="",0,VLOOKUP($Q44,怪物!$B:$I,4,FALSE))+$X44/$D44*IF($R44="",0,VLOOKUP($R44,怪物!$B:$I,4,FALSE))+$Y44/$D44*IF($S44="",0,VLOOKUP($S44,怪物!$B:$I,4,FALSE)))*VLOOKUP(O44,怪物!$B:$I,4,FALSE),0))</f>
        <v/>
      </c>
      <c r="AB44" s="1" t="str">
        <f>IF(P44="","",ROUND($K44/($T44/$D44*IF($N44="",0,VLOOKUP($N44,怪物!$B:$I,4,FALSE))+$U44/$D44*IF($O44="",0,VLOOKUP($O44,怪物!$B:$I,4,FALSE))+$V44/$D44*IF($P44="",0,VLOOKUP($P44,怪物!$B:$I,4,FALSE))+$W44/$D44*IF($Q44="",0,VLOOKUP($Q44,怪物!$B:$I,4,FALSE))+$X44/$D44*IF($R44="",0,VLOOKUP($R44,怪物!$B:$I,4,FALSE))+$Y44/$D44*IF($S44="",0,VLOOKUP($S44,怪物!$B:$I,4,FALSE)))*VLOOKUP(P44,怪物!$B:$I,4,FALSE),0))</f>
        <v/>
      </c>
      <c r="AC44" s="1" t="str">
        <f>IF(Q44="","",ROUND($K44/($T44/$D44*IF($N44="",0,VLOOKUP($N44,怪物!$B:$I,4,FALSE))+$U44/$D44*IF($O44="",0,VLOOKUP($O44,怪物!$B:$I,4,FALSE))+$V44/$D44*IF($P44="",0,VLOOKUP($P44,怪物!$B:$I,4,FALSE))+$W44/$D44*IF($Q44="",0,VLOOKUP($Q44,怪物!$B:$I,4,FALSE))+$X44/$D44*IF($R44="",0,VLOOKUP($R44,怪物!$B:$I,4,FALSE))+$Y44/$D44*IF($S44="",0,VLOOKUP($S44,怪物!$B:$I,4,FALSE)))*VLOOKUP(Q44,怪物!$B:$I,4,FALSE),0))</f>
        <v/>
      </c>
      <c r="AD44" s="1" t="str">
        <f>IF(R44="","",ROUND($K44/($T44/$D44*IF($N44="",0,VLOOKUP($N44,怪物!$B:$I,4,FALSE))+$U44/$D44*IF($O44="",0,VLOOKUP($O44,怪物!$B:$I,4,FALSE))+$V44/$D44*IF($P44="",0,VLOOKUP($P44,怪物!$B:$I,4,FALSE))+$W44/$D44*IF($Q44="",0,VLOOKUP($Q44,怪物!$B:$I,4,FALSE))+$X44/$D44*IF($R44="",0,VLOOKUP($R44,怪物!$B:$I,4,FALSE))+$Y44/$D44*IF($S44="",0,VLOOKUP($S44,怪物!$B:$I,4,FALSE)))*VLOOKUP(R44,怪物!$B:$I,4,FALSE),0))</f>
        <v/>
      </c>
      <c r="AE44" s="1" t="str">
        <f>IF(S44="","",ROUND($K44/($T44/$D44*IF($N44="",0,VLOOKUP($N44,怪物!$B:$I,4,FALSE))+$U44/$D44*IF($O44="",0,VLOOKUP($O44,怪物!$B:$I,4,FALSE))+$V44/$D44*IF($P44="",0,VLOOKUP($P44,怪物!$B:$I,4,FALSE))+$W44/$D44*IF($Q44="",0,VLOOKUP($Q44,怪物!$B:$I,4,FALSE))+$X44/$D44*IF($R44="",0,VLOOKUP($R44,怪物!$B:$I,4,FALSE))+$Y44/$D44*IF($S44="",0,VLOOKUP($S44,怪物!$B:$I,4,FALSE)))*VLOOKUP(S44,怪物!$B:$I,4,FALSE),0))</f>
        <v/>
      </c>
      <c r="AF44" s="1">
        <f>IF(N44="","",VLOOKUP(N44,怪物!$B:$I,6,FALSE)*$I44)</f>
        <v>2</v>
      </c>
      <c r="AG44" s="1" t="str">
        <f>IF(O44="","",VLOOKUP(O44,怪物!$B:$I,6,FALSE)*$I44)</f>
        <v/>
      </c>
      <c r="AH44" s="1" t="str">
        <f>IF(P44="","",VLOOKUP(P44,怪物!$B:$I,6,FALSE)*$I44)</f>
        <v/>
      </c>
      <c r="AI44" s="1" t="str">
        <f>IF(Q44="","",VLOOKUP(Q44,怪物!$B:$I,6,FALSE)*$I44)</f>
        <v/>
      </c>
      <c r="AJ44" s="1" t="str">
        <f>IF(R44="","",VLOOKUP(R44,怪物!$B:$I,6,FALSE)*$I44)</f>
        <v/>
      </c>
      <c r="AK44" s="1" t="str">
        <f>IF(S44="","",VLOOKUP(S44,怪物!$B:$I,6,FALSE)*$I44)</f>
        <v/>
      </c>
      <c r="AL44" s="1">
        <f>IF(N44="","",ROUND($M44/(IF($T44="",0,$T44*VLOOKUP($N44,怪物!$B:$I,5,FALSE))+IF($U44="",0,$U44*VLOOKUP($O44,怪物!$B:$I,5,FALSE))+IF($V44="",0,$V44*VLOOKUP($P44,怪物!$B:$I,5,FALSE))+IF($W44="",0,$W44*VLOOKUP($Q44,怪物!$B:$I,5,FALSE))+IF($X44="",0,$X44*VLOOKUP($R44,怪物!$B:$I,5,FALSE))+IF($Y44="",0,$Y44*VLOOKUP($S44,怪物!$B:$I,5,FALSE)))*VLOOKUP(N44,怪物!$B:$I,5,FALSE),0))</f>
        <v>40</v>
      </c>
      <c r="AM44" s="1" t="str">
        <f>IF(O44="","",ROUND($M44/(IF($T44="",0,$T44*VLOOKUP($N44,怪物!$B:$I,5,FALSE))+IF($U44="",0,$U44*VLOOKUP($O44,怪物!$B:$I,5,FALSE))+IF($V44="",0,$V44*VLOOKUP($P44,怪物!$B:$I,5,FALSE))+IF($W44="",0,$W44*VLOOKUP($Q44,怪物!$B:$I,5,FALSE))+IF($X44="",0,$X44*VLOOKUP($R44,怪物!$B:$I,5,FALSE))+IF($Y44="",0,$Y44*VLOOKUP($S44,怪物!$B:$I,5,FALSE)))*VLOOKUP(O44,怪物!$B:$I,5,FALSE),0))</f>
        <v/>
      </c>
      <c r="AN44" s="1" t="str">
        <f>IF(P44="","",ROUND($M44/(IF($T44="",0,$T44*VLOOKUP($N44,怪物!$B:$I,5,FALSE))+IF($U44="",0,$U44*VLOOKUP($O44,怪物!$B:$I,5,FALSE))+IF($V44="",0,$V44*VLOOKUP($P44,怪物!$B:$I,5,FALSE))+IF($W44="",0,$W44*VLOOKUP($Q44,怪物!$B:$I,5,FALSE))+IF($X44="",0,$X44*VLOOKUP($R44,怪物!$B:$I,5,FALSE))+IF($Y44="",0,$Y44*VLOOKUP($S44,怪物!$B:$I,5,FALSE)))*VLOOKUP(P44,怪物!$B:$I,5,FALSE),0))</f>
        <v/>
      </c>
      <c r="AO44" s="1" t="str">
        <f>IF(Q44="","",ROUND($M44/(IF($T44="",0,$T44*VLOOKUP($N44,怪物!$B:$I,5,FALSE))+IF($U44="",0,$U44*VLOOKUP($O44,怪物!$B:$I,5,FALSE))+IF($V44="",0,$V44*VLOOKUP($P44,怪物!$B:$I,5,FALSE))+IF($W44="",0,$W44*VLOOKUP($Q44,怪物!$B:$I,5,FALSE))+IF($X44="",0,$X44*VLOOKUP($R44,怪物!$B:$I,5,FALSE))+IF($Y44="",0,$Y44*VLOOKUP($S44,怪物!$B:$I,5,FALSE)))*VLOOKUP(Q44,怪物!$B:$I,5,FALSE),0))</f>
        <v/>
      </c>
      <c r="AP44" s="1" t="str">
        <f>IF(R44="","",ROUND($M44/(IF($T44="",0,$T44*VLOOKUP($N44,怪物!$B:$I,5,FALSE))+IF($U44="",0,$U44*VLOOKUP($O44,怪物!$B:$I,5,FALSE))+IF($V44="",0,$V44*VLOOKUP($P44,怪物!$B:$I,5,FALSE))+IF($W44="",0,$W44*VLOOKUP($Q44,怪物!$B:$I,5,FALSE))+IF($X44="",0,$X44*VLOOKUP($R44,怪物!$B:$I,5,FALSE))+IF($Y44="",0,$Y44*VLOOKUP($S44,怪物!$B:$I,5,FALSE)))*VLOOKUP(R44,怪物!$B:$I,5,FALSE),0))</f>
        <v/>
      </c>
      <c r="AQ44" s="1" t="str">
        <f>IF(S44="","",ROUND($M44/(IF($T44="",0,$T44*VLOOKUP($N44,怪物!$B:$I,5,FALSE))+IF($U44="",0,$U44*VLOOKUP($O44,怪物!$B:$I,5,FALSE))+IF($V44="",0,$V44*VLOOKUP($P44,怪物!$B:$I,5,FALSE))+IF($W44="",0,$W44*VLOOKUP($Q44,怪物!$B:$I,5,FALSE))+IF($X44="",0,$X44*VLOOKUP($R44,怪物!$B:$I,5,FALSE))+IF($Y44="",0,$Y44*VLOOKUP($S44,怪物!$B:$I,5,FALSE)))*VLOOKUP(S44,怪物!$B:$I,5,FALSE),0))</f>
        <v/>
      </c>
      <c r="AR44" s="1">
        <v>300</v>
      </c>
    </row>
    <row r="45" spans="1:44" x14ac:dyDescent="0.2">
      <c r="A45" s="1" t="str">
        <f t="shared" ref="A45:A63" si="22">B45&amp;"_"&amp;C45</f>
        <v>3_2</v>
      </c>
      <c r="B45" s="1">
        <v>3</v>
      </c>
      <c r="C45" s="1">
        <v>2</v>
      </c>
      <c r="D45" s="1">
        <v>11</v>
      </c>
      <c r="E45" s="1">
        <f>ROUND(SUM($D$44:D45)/60,1)</f>
        <v>0.4</v>
      </c>
      <c r="F45" s="1">
        <v>2</v>
      </c>
      <c r="G45" s="1">
        <v>0</v>
      </c>
      <c r="H45" s="3">
        <f t="shared" ref="H45:H63" si="23">ROUND(AR45*(J45+0.25)^2*0.5-40,2)</f>
        <v>275</v>
      </c>
      <c r="I45" s="1">
        <v>1.05</v>
      </c>
      <c r="J45" s="1">
        <f>J44+0.25</f>
        <v>0.75</v>
      </c>
      <c r="K45" s="1">
        <f t="shared" si="20"/>
        <v>367</v>
      </c>
      <c r="L45" s="1">
        <v>300</v>
      </c>
      <c r="M45" s="1">
        <v>200</v>
      </c>
      <c r="N45" s="1" t="s">
        <v>106</v>
      </c>
      <c r="O45" s="1" t="s">
        <v>98</v>
      </c>
      <c r="T45" s="1">
        <v>7</v>
      </c>
      <c r="U45" s="1">
        <v>7</v>
      </c>
      <c r="Z45" s="1">
        <f>IF(N45="","",ROUND($K45/($T45/$D45*IF($N45="",0,VLOOKUP($N45,怪物!$B:$I,4,FALSE))+$U45/$D45*IF($O45="",0,VLOOKUP($O45,怪物!$B:$I,4,FALSE))+$V45/$D45*IF($P45="",0,VLOOKUP($P45,怪物!$B:$I,4,FALSE))+$W45/$D45*IF($Q45="",0,VLOOKUP($Q45,怪物!$B:$I,4,FALSE))+$X45/$D45*IF($R45="",0,VLOOKUP($R45,怪物!$B:$I,4,FALSE))+$Y45/$D45*IF($S45="",0,VLOOKUP($S45,怪物!$B:$I,4,FALSE)))*VLOOKUP(N45,怪物!$B:$I,4,FALSE),0))</f>
        <v>192</v>
      </c>
      <c r="AA45" s="1">
        <f>IF(O45="","",ROUND($K45/($T45/$D45*IF($N45="",0,VLOOKUP($N45,怪物!$B:$I,4,FALSE))+$U45/$D45*IF($O45="",0,VLOOKUP($O45,怪物!$B:$I,4,FALSE))+$V45/$D45*IF($P45="",0,VLOOKUP($P45,怪物!$B:$I,4,FALSE))+$W45/$D45*IF($Q45="",0,VLOOKUP($Q45,怪物!$B:$I,4,FALSE))+$X45/$D45*IF($R45="",0,VLOOKUP($R45,怪物!$B:$I,4,FALSE))+$Y45/$D45*IF($S45="",0,VLOOKUP($S45,怪物!$B:$I,4,FALSE)))*VLOOKUP(O45,怪物!$B:$I,4,FALSE),0))</f>
        <v>384</v>
      </c>
      <c r="AB45" s="1" t="str">
        <f>IF(P45="","",ROUND($K45/($T45/$D45*IF($N45="",0,VLOOKUP($N45,怪物!$B:$I,4,FALSE))+$U45/$D45*IF($O45="",0,VLOOKUP($O45,怪物!$B:$I,4,FALSE))+$V45/$D45*IF($P45="",0,VLOOKUP($P45,怪物!$B:$I,4,FALSE))+$W45/$D45*IF($Q45="",0,VLOOKUP($Q45,怪物!$B:$I,4,FALSE))+$X45/$D45*IF($R45="",0,VLOOKUP($R45,怪物!$B:$I,4,FALSE))+$Y45/$D45*IF($S45="",0,VLOOKUP($S45,怪物!$B:$I,4,FALSE)))*VLOOKUP(P45,怪物!$B:$I,4,FALSE),0))</f>
        <v/>
      </c>
      <c r="AC45" s="1" t="str">
        <f>IF(Q45="","",ROUND($K45/($T45/$D45*IF($N45="",0,VLOOKUP($N45,怪物!$B:$I,4,FALSE))+$U45/$D45*IF($O45="",0,VLOOKUP($O45,怪物!$B:$I,4,FALSE))+$V45/$D45*IF($P45="",0,VLOOKUP($P45,怪物!$B:$I,4,FALSE))+$W45/$D45*IF($Q45="",0,VLOOKUP($Q45,怪物!$B:$I,4,FALSE))+$X45/$D45*IF($R45="",0,VLOOKUP($R45,怪物!$B:$I,4,FALSE))+$Y45/$D45*IF($S45="",0,VLOOKUP($S45,怪物!$B:$I,4,FALSE)))*VLOOKUP(Q45,怪物!$B:$I,4,FALSE),0))</f>
        <v/>
      </c>
      <c r="AD45" s="1" t="str">
        <f>IF(R45="","",ROUND($K45/($T45/$D45*IF($N45="",0,VLOOKUP($N45,怪物!$B:$I,4,FALSE))+$U45/$D45*IF($O45="",0,VLOOKUP($O45,怪物!$B:$I,4,FALSE))+$V45/$D45*IF($P45="",0,VLOOKUP($P45,怪物!$B:$I,4,FALSE))+$W45/$D45*IF($Q45="",0,VLOOKUP($Q45,怪物!$B:$I,4,FALSE))+$X45/$D45*IF($R45="",0,VLOOKUP($R45,怪物!$B:$I,4,FALSE))+$Y45/$D45*IF($S45="",0,VLOOKUP($S45,怪物!$B:$I,4,FALSE)))*VLOOKUP(R45,怪物!$B:$I,4,FALSE),0))</f>
        <v/>
      </c>
      <c r="AE45" s="1" t="str">
        <f>IF(S45="","",ROUND($K45/($T45/$D45*IF($N45="",0,VLOOKUP($N45,怪物!$B:$I,4,FALSE))+$U45/$D45*IF($O45="",0,VLOOKUP($O45,怪物!$B:$I,4,FALSE))+$V45/$D45*IF($P45="",0,VLOOKUP($P45,怪物!$B:$I,4,FALSE))+$W45/$D45*IF($Q45="",0,VLOOKUP($Q45,怪物!$B:$I,4,FALSE))+$X45/$D45*IF($R45="",0,VLOOKUP($R45,怪物!$B:$I,4,FALSE))+$Y45/$D45*IF($S45="",0,VLOOKUP($S45,怪物!$B:$I,4,FALSE)))*VLOOKUP(S45,怪物!$B:$I,4,FALSE),0))</f>
        <v/>
      </c>
      <c r="AF45" s="1">
        <f>IF(N45="","",VLOOKUP(N45,怪物!$B:$I,6,FALSE)*$I45)</f>
        <v>2.1</v>
      </c>
      <c r="AG45" s="1">
        <f>IF(O45="","",VLOOKUP(O45,怪物!$B:$I,6,FALSE)*$I45)</f>
        <v>2.1</v>
      </c>
      <c r="AH45" s="1" t="str">
        <f>IF(P45="","",VLOOKUP(P45,怪物!$B:$I,6,FALSE)*$I45)</f>
        <v/>
      </c>
      <c r="AI45" s="1" t="str">
        <f>IF(Q45="","",VLOOKUP(Q45,怪物!$B:$I,6,FALSE)*$I45)</f>
        <v/>
      </c>
      <c r="AJ45" s="1" t="str">
        <f>IF(R45="","",VLOOKUP(R45,怪物!$B:$I,6,FALSE)*$I45)</f>
        <v/>
      </c>
      <c r="AK45" s="1" t="str">
        <f>IF(S45="","",VLOOKUP(S45,怪物!$B:$I,6,FALSE)*$I45)</f>
        <v/>
      </c>
      <c r="AL45" s="1">
        <f>IF(N45="","",ROUND($M45/(IF($T45="",0,$T45*VLOOKUP($N45,怪物!$B:$I,5,FALSE))+IF($U45="",0,$U45*VLOOKUP($O45,怪物!$B:$I,5,FALSE))+IF($V45="",0,$V45*VLOOKUP($P45,怪物!$B:$I,5,FALSE))+IF($W45="",0,$W45*VLOOKUP($Q45,怪物!$B:$I,5,FALSE))+IF($X45="",0,$X45*VLOOKUP($R45,怪物!$B:$I,5,FALSE))+IF($Y45="",0,$Y45*VLOOKUP($S45,怪物!$B:$I,5,FALSE)))*VLOOKUP(N45,怪物!$B:$I,5,FALSE),0))</f>
        <v>14</v>
      </c>
      <c r="AM45" s="1">
        <f>IF(O45="","",ROUND($M45/(IF($T45="",0,$T45*VLOOKUP($N45,怪物!$B:$I,5,FALSE))+IF($U45="",0,$U45*VLOOKUP($O45,怪物!$B:$I,5,FALSE))+IF($V45="",0,$V45*VLOOKUP($P45,怪物!$B:$I,5,FALSE))+IF($W45="",0,$W45*VLOOKUP($Q45,怪物!$B:$I,5,FALSE))+IF($X45="",0,$X45*VLOOKUP($R45,怪物!$B:$I,5,FALSE))+IF($Y45="",0,$Y45*VLOOKUP($S45,怪物!$B:$I,5,FALSE)))*VLOOKUP(O45,怪物!$B:$I,5,FALSE),0))</f>
        <v>14</v>
      </c>
      <c r="AN45" s="1" t="str">
        <f>IF(P45="","",ROUND($M45/(IF($T45="",0,$T45*VLOOKUP($N45,怪物!$B:$I,5,FALSE))+IF($U45="",0,$U45*VLOOKUP($O45,怪物!$B:$I,5,FALSE))+IF($V45="",0,$V45*VLOOKUP($P45,怪物!$B:$I,5,FALSE))+IF($W45="",0,$W45*VLOOKUP($Q45,怪物!$B:$I,5,FALSE))+IF($X45="",0,$X45*VLOOKUP($R45,怪物!$B:$I,5,FALSE))+IF($Y45="",0,$Y45*VLOOKUP($S45,怪物!$B:$I,5,FALSE)))*VLOOKUP(P45,怪物!$B:$I,5,FALSE),0))</f>
        <v/>
      </c>
      <c r="AO45" s="1" t="str">
        <f>IF(Q45="","",ROUND($M45/(IF($T45="",0,$T45*VLOOKUP($N45,怪物!$B:$I,5,FALSE))+IF($U45="",0,$U45*VLOOKUP($O45,怪物!$B:$I,5,FALSE))+IF($V45="",0,$V45*VLOOKUP($P45,怪物!$B:$I,5,FALSE))+IF($W45="",0,$W45*VLOOKUP($Q45,怪物!$B:$I,5,FALSE))+IF($X45="",0,$X45*VLOOKUP($R45,怪物!$B:$I,5,FALSE))+IF($Y45="",0,$Y45*VLOOKUP($S45,怪物!$B:$I,5,FALSE)))*VLOOKUP(Q45,怪物!$B:$I,5,FALSE),0))</f>
        <v/>
      </c>
      <c r="AP45" s="1" t="str">
        <f>IF(R45="","",ROUND($M45/(IF($T45="",0,$T45*VLOOKUP($N45,怪物!$B:$I,5,FALSE))+IF($U45="",0,$U45*VLOOKUP($O45,怪物!$B:$I,5,FALSE))+IF($V45="",0,$V45*VLOOKUP($P45,怪物!$B:$I,5,FALSE))+IF($W45="",0,$W45*VLOOKUP($Q45,怪物!$B:$I,5,FALSE))+IF($X45="",0,$X45*VLOOKUP($R45,怪物!$B:$I,5,FALSE))+IF($Y45="",0,$Y45*VLOOKUP($S45,怪物!$B:$I,5,FALSE)))*VLOOKUP(R45,怪物!$B:$I,5,FALSE),0))</f>
        <v/>
      </c>
      <c r="AQ45" s="1" t="str">
        <f>IF(S45="","",ROUND($M45/(IF($T45="",0,$T45*VLOOKUP($N45,怪物!$B:$I,5,FALSE))+IF($U45="",0,$U45*VLOOKUP($O45,怪物!$B:$I,5,FALSE))+IF($V45="",0,$V45*VLOOKUP($P45,怪物!$B:$I,5,FALSE))+IF($W45="",0,$W45*VLOOKUP($Q45,怪物!$B:$I,5,FALSE))+IF($X45="",0,$X45*VLOOKUP($R45,怪物!$B:$I,5,FALSE))+IF($Y45="",0,$Y45*VLOOKUP($S45,怪物!$B:$I,5,FALSE)))*VLOOKUP(S45,怪物!$B:$I,5,FALSE),0))</f>
        <v/>
      </c>
      <c r="AR45" s="1">
        <f>ROUND((AR44+L44)+30*(C45-1),2)</f>
        <v>630</v>
      </c>
    </row>
    <row r="46" spans="1:44" x14ac:dyDescent="0.2">
      <c r="A46" s="1" t="str">
        <f t="shared" si="22"/>
        <v>3_3</v>
      </c>
      <c r="B46" s="1">
        <v>3</v>
      </c>
      <c r="C46" s="1">
        <v>3</v>
      </c>
      <c r="D46" s="1">
        <v>12</v>
      </c>
      <c r="E46" s="1">
        <f>ROUND(SUM($D$44:D46)/60,1)</f>
        <v>0.6</v>
      </c>
      <c r="F46" s="1">
        <v>3</v>
      </c>
      <c r="G46" s="1">
        <v>0</v>
      </c>
      <c r="H46" s="3">
        <f t="shared" si="23"/>
        <v>733.44</v>
      </c>
      <c r="I46" s="1">
        <v>1.1000000000000001</v>
      </c>
      <c r="J46" s="1">
        <f t="shared" ref="J46:J47" si="24">J45+0.25</f>
        <v>1</v>
      </c>
      <c r="K46" s="1">
        <f t="shared" si="20"/>
        <v>733</v>
      </c>
      <c r="L46" s="1">
        <v>300</v>
      </c>
      <c r="M46" s="1">
        <v>200</v>
      </c>
      <c r="N46" s="1" t="s">
        <v>106</v>
      </c>
      <c r="O46" s="1" t="s">
        <v>98</v>
      </c>
      <c r="P46" s="1" t="s">
        <v>99</v>
      </c>
      <c r="T46" s="1">
        <f t="shared" ref="T46:T63" si="25">ROUND(D46*J46-SUM(U46:Y46),0)</f>
        <v>6</v>
      </c>
      <c r="U46" s="1">
        <v>3</v>
      </c>
      <c r="V46" s="1">
        <v>3</v>
      </c>
      <c r="Z46" s="1">
        <f>IF(N46="","",ROUND($K46/($T46/$D46*IF($N46="",0,VLOOKUP($N46,怪物!$B:$I,4,FALSE))+$U46/$D46*IF($O46="",0,VLOOKUP($O46,怪物!$B:$I,4,FALSE))+$V46/$D46*IF($P46="",0,VLOOKUP($P46,怪物!$B:$I,4,FALSE))+$W46/$D46*IF($Q46="",0,VLOOKUP($Q46,怪物!$B:$I,4,FALSE))+$X46/$D46*IF($R46="",0,VLOOKUP($R46,怪物!$B:$I,4,FALSE))+$Y46/$D46*IF($S46="",0,VLOOKUP($S46,怪物!$B:$I,4,FALSE)))*VLOOKUP(N46,怪物!$B:$I,4,FALSE),0))</f>
        <v>244</v>
      </c>
      <c r="AA46" s="1">
        <f>IF(O46="","",ROUND($K46/($T46/$D46*IF($N46="",0,VLOOKUP($N46,怪物!$B:$I,4,FALSE))+$U46/$D46*IF($O46="",0,VLOOKUP($O46,怪物!$B:$I,4,FALSE))+$V46/$D46*IF($P46="",0,VLOOKUP($P46,怪物!$B:$I,4,FALSE))+$W46/$D46*IF($Q46="",0,VLOOKUP($Q46,怪物!$B:$I,4,FALSE))+$X46/$D46*IF($R46="",0,VLOOKUP($R46,怪物!$B:$I,4,FALSE))+$Y46/$D46*IF($S46="",0,VLOOKUP($S46,怪物!$B:$I,4,FALSE)))*VLOOKUP(O46,怪物!$B:$I,4,FALSE),0))</f>
        <v>489</v>
      </c>
      <c r="AB46" s="1">
        <f>IF(P46="","",ROUND($K46/($T46/$D46*IF($N46="",0,VLOOKUP($N46,怪物!$B:$I,4,FALSE))+$U46/$D46*IF($O46="",0,VLOOKUP($O46,怪物!$B:$I,4,FALSE))+$V46/$D46*IF($P46="",0,VLOOKUP($P46,怪物!$B:$I,4,FALSE))+$W46/$D46*IF($Q46="",0,VLOOKUP($Q46,怪物!$B:$I,4,FALSE))+$X46/$D46*IF($R46="",0,VLOOKUP($R46,怪物!$B:$I,4,FALSE))+$Y46/$D46*IF($S46="",0,VLOOKUP($S46,怪物!$B:$I,4,FALSE)))*VLOOKUP(P46,怪物!$B:$I,4,FALSE),0))</f>
        <v>1955</v>
      </c>
      <c r="AC46" s="1" t="str">
        <f>IF(Q46="","",ROUND($K46/($T46/$D46*IF($N46="",0,VLOOKUP($N46,怪物!$B:$I,4,FALSE))+$U46/$D46*IF($O46="",0,VLOOKUP($O46,怪物!$B:$I,4,FALSE))+$V46/$D46*IF($P46="",0,VLOOKUP($P46,怪物!$B:$I,4,FALSE))+$W46/$D46*IF($Q46="",0,VLOOKUP($Q46,怪物!$B:$I,4,FALSE))+$X46/$D46*IF($R46="",0,VLOOKUP($R46,怪物!$B:$I,4,FALSE))+$Y46/$D46*IF($S46="",0,VLOOKUP($S46,怪物!$B:$I,4,FALSE)))*VLOOKUP(Q46,怪物!$B:$I,4,FALSE),0))</f>
        <v/>
      </c>
      <c r="AD46" s="1" t="str">
        <f>IF(R46="","",ROUND($K46/($T46/$D46*IF($N46="",0,VLOOKUP($N46,怪物!$B:$I,4,FALSE))+$U46/$D46*IF($O46="",0,VLOOKUP($O46,怪物!$B:$I,4,FALSE))+$V46/$D46*IF($P46="",0,VLOOKUP($P46,怪物!$B:$I,4,FALSE))+$W46/$D46*IF($Q46="",0,VLOOKUP($Q46,怪物!$B:$I,4,FALSE))+$X46/$D46*IF($R46="",0,VLOOKUP($R46,怪物!$B:$I,4,FALSE))+$Y46/$D46*IF($S46="",0,VLOOKUP($S46,怪物!$B:$I,4,FALSE)))*VLOOKUP(R46,怪物!$B:$I,4,FALSE),0))</f>
        <v/>
      </c>
      <c r="AE46" s="1" t="str">
        <f>IF(S46="","",ROUND($K46/($T46/$D46*IF($N46="",0,VLOOKUP($N46,怪物!$B:$I,4,FALSE))+$U46/$D46*IF($O46="",0,VLOOKUP($O46,怪物!$B:$I,4,FALSE))+$V46/$D46*IF($P46="",0,VLOOKUP($P46,怪物!$B:$I,4,FALSE))+$W46/$D46*IF($Q46="",0,VLOOKUP($Q46,怪物!$B:$I,4,FALSE))+$X46/$D46*IF($R46="",0,VLOOKUP($R46,怪物!$B:$I,4,FALSE))+$Y46/$D46*IF($S46="",0,VLOOKUP($S46,怪物!$B:$I,4,FALSE)))*VLOOKUP(S46,怪物!$B:$I,4,FALSE),0))</f>
        <v/>
      </c>
      <c r="AF46" s="1">
        <f>IF(N46="","",VLOOKUP(N46,怪物!$B:$I,6,FALSE)*$I46)</f>
        <v>2.2000000000000002</v>
      </c>
      <c r="AG46" s="1">
        <f>IF(O46="","",VLOOKUP(O46,怪物!$B:$I,6,FALSE)*$I46)</f>
        <v>2.2000000000000002</v>
      </c>
      <c r="AH46" s="1">
        <f>IF(P46="","",VLOOKUP(P46,怪物!$B:$I,6,FALSE)*$I46)</f>
        <v>2.2000000000000002</v>
      </c>
      <c r="AI46" s="1" t="str">
        <f>IF(Q46="","",VLOOKUP(Q46,怪物!$B:$I,6,FALSE)*$I46)</f>
        <v/>
      </c>
      <c r="AJ46" s="1" t="str">
        <f>IF(R46="","",VLOOKUP(R46,怪物!$B:$I,6,FALSE)*$I46)</f>
        <v/>
      </c>
      <c r="AK46" s="1" t="str">
        <f>IF(S46="","",VLOOKUP(S46,怪物!$B:$I,6,FALSE)*$I46)</f>
        <v/>
      </c>
      <c r="AL46" s="1">
        <f>IF(N46="","",ROUND($M46/(IF($T46="",0,$T46*VLOOKUP($N46,怪物!$B:$I,5,FALSE))+IF($U46="",0,$U46*VLOOKUP($O46,怪物!$B:$I,5,FALSE))+IF($V46="",0,$V46*VLOOKUP($P46,怪物!$B:$I,5,FALSE))+IF($W46="",0,$W46*VLOOKUP($Q46,怪物!$B:$I,5,FALSE))+IF($X46="",0,$X46*VLOOKUP($R46,怪物!$B:$I,5,FALSE))+IF($Y46="",0,$Y46*VLOOKUP($S46,怪物!$B:$I,5,FALSE)))*VLOOKUP(N46,怪物!$B:$I,5,FALSE),0))</f>
        <v>13</v>
      </c>
      <c r="AM46" s="1">
        <f>IF(O46="","",ROUND($M46/(IF($T46="",0,$T46*VLOOKUP($N46,怪物!$B:$I,5,FALSE))+IF($U46="",0,$U46*VLOOKUP($O46,怪物!$B:$I,5,FALSE))+IF($V46="",0,$V46*VLOOKUP($P46,怪物!$B:$I,5,FALSE))+IF($W46="",0,$W46*VLOOKUP($Q46,怪物!$B:$I,5,FALSE))+IF($X46="",0,$X46*VLOOKUP($R46,怪物!$B:$I,5,FALSE))+IF($Y46="",0,$Y46*VLOOKUP($S46,怪物!$B:$I,5,FALSE)))*VLOOKUP(O46,怪物!$B:$I,5,FALSE),0))</f>
        <v>13</v>
      </c>
      <c r="AN46" s="1">
        <f>IF(P46="","",ROUND($M46/(IF($T46="",0,$T46*VLOOKUP($N46,怪物!$B:$I,5,FALSE))+IF($U46="",0,$U46*VLOOKUP($O46,怪物!$B:$I,5,FALSE))+IF($V46="",0,$V46*VLOOKUP($P46,怪物!$B:$I,5,FALSE))+IF($W46="",0,$W46*VLOOKUP($Q46,怪物!$B:$I,5,FALSE))+IF($X46="",0,$X46*VLOOKUP($R46,怪物!$B:$I,5,FALSE))+IF($Y46="",0,$Y46*VLOOKUP($S46,怪物!$B:$I,5,FALSE)))*VLOOKUP(P46,怪物!$B:$I,5,FALSE),0))</f>
        <v>27</v>
      </c>
      <c r="AO46" s="1" t="str">
        <f>IF(Q46="","",ROUND($M46/(IF($T46="",0,$T46*VLOOKUP($N46,怪物!$B:$I,5,FALSE))+IF($U46="",0,$U46*VLOOKUP($O46,怪物!$B:$I,5,FALSE))+IF($V46="",0,$V46*VLOOKUP($P46,怪物!$B:$I,5,FALSE))+IF($W46="",0,$W46*VLOOKUP($Q46,怪物!$B:$I,5,FALSE))+IF($X46="",0,$X46*VLOOKUP($R46,怪物!$B:$I,5,FALSE))+IF($Y46="",0,$Y46*VLOOKUP($S46,怪物!$B:$I,5,FALSE)))*VLOOKUP(Q46,怪物!$B:$I,5,FALSE),0))</f>
        <v/>
      </c>
      <c r="AP46" s="1" t="str">
        <f>IF(R46="","",ROUND($M46/(IF($T46="",0,$T46*VLOOKUP($N46,怪物!$B:$I,5,FALSE))+IF($U46="",0,$U46*VLOOKUP($O46,怪物!$B:$I,5,FALSE))+IF($V46="",0,$V46*VLOOKUP($P46,怪物!$B:$I,5,FALSE))+IF($W46="",0,$W46*VLOOKUP($Q46,怪物!$B:$I,5,FALSE))+IF($X46="",0,$X46*VLOOKUP($R46,怪物!$B:$I,5,FALSE))+IF($Y46="",0,$Y46*VLOOKUP($S46,怪物!$B:$I,5,FALSE)))*VLOOKUP(R46,怪物!$B:$I,5,FALSE),0))</f>
        <v/>
      </c>
      <c r="AQ46" s="1" t="str">
        <f>IF(S46="","",ROUND($M46/(IF($T46="",0,$T46*VLOOKUP($N46,怪物!$B:$I,5,FALSE))+IF($U46="",0,$U46*VLOOKUP($O46,怪物!$B:$I,5,FALSE))+IF($V46="",0,$V46*VLOOKUP($P46,怪物!$B:$I,5,FALSE))+IF($W46="",0,$W46*VLOOKUP($Q46,怪物!$B:$I,5,FALSE))+IF($X46="",0,$X46*VLOOKUP($R46,怪物!$B:$I,5,FALSE))+IF($Y46="",0,$Y46*VLOOKUP($S46,怪物!$B:$I,5,FALSE)))*VLOOKUP(S46,怪物!$B:$I,5,FALSE),0))</f>
        <v/>
      </c>
      <c r="AR46" s="1">
        <f t="shared" ref="AR46:AR63" si="26">ROUND((AR45+L45)+30*(C46-1),2)</f>
        <v>990</v>
      </c>
    </row>
    <row r="47" spans="1:44" x14ac:dyDescent="0.2">
      <c r="A47" s="1" t="str">
        <f t="shared" si="22"/>
        <v>3_4</v>
      </c>
      <c r="B47" s="1">
        <v>3</v>
      </c>
      <c r="C47" s="1">
        <v>4</v>
      </c>
      <c r="D47" s="1">
        <v>13</v>
      </c>
      <c r="E47" s="1">
        <f>ROUND(SUM($D$44:D47)/60,1)</f>
        <v>0.8</v>
      </c>
      <c r="F47" s="1">
        <v>4</v>
      </c>
      <c r="G47" s="1">
        <v>0</v>
      </c>
      <c r="H47" s="3">
        <f t="shared" si="23"/>
        <v>1512.5</v>
      </c>
      <c r="I47" s="1">
        <v>1.1499999999999999</v>
      </c>
      <c r="J47" s="1">
        <f t="shared" si="24"/>
        <v>1.25</v>
      </c>
      <c r="K47" s="1">
        <f t="shared" si="20"/>
        <v>1210</v>
      </c>
      <c r="L47" s="1">
        <v>300</v>
      </c>
      <c r="M47" s="1">
        <v>200</v>
      </c>
      <c r="N47" s="1" t="s">
        <v>106</v>
      </c>
      <c r="O47" s="1" t="s">
        <v>98</v>
      </c>
      <c r="P47" s="1" t="s">
        <v>99</v>
      </c>
      <c r="Q47" s="1" t="s">
        <v>101</v>
      </c>
      <c r="T47" s="1">
        <f t="shared" si="25"/>
        <v>5</v>
      </c>
      <c r="U47" s="1">
        <v>5</v>
      </c>
      <c r="V47" s="1">
        <v>5</v>
      </c>
      <c r="W47" s="1">
        <v>1</v>
      </c>
      <c r="Z47" s="1">
        <f>IF(N47="","",ROUND($K47/($T47/$D47*IF($N47="",0,VLOOKUP($N47,怪物!$B:$I,4,FALSE))+$U47/$D47*IF($O47="",0,VLOOKUP($O47,怪物!$B:$I,4,FALSE))+$V47/$D47*IF($P47="",0,VLOOKUP($P47,怪物!$B:$I,4,FALSE))+$W47/$D47*IF($Q47="",0,VLOOKUP($Q47,怪物!$B:$I,4,FALSE))+$X47/$D47*IF($R47="",0,VLOOKUP($R47,怪物!$B:$I,4,FALSE))+$Y47/$D47*IF($S47="",0,VLOOKUP($S47,怪物!$B:$I,4,FALSE)))*VLOOKUP(N47,怪物!$B:$I,4,FALSE),0))</f>
        <v>181</v>
      </c>
      <c r="AA47" s="1">
        <f>IF(O47="","",ROUND($K47/($T47/$D47*IF($N47="",0,VLOOKUP($N47,怪物!$B:$I,4,FALSE))+$U47/$D47*IF($O47="",0,VLOOKUP($O47,怪物!$B:$I,4,FALSE))+$V47/$D47*IF($P47="",0,VLOOKUP($P47,怪物!$B:$I,4,FALSE))+$W47/$D47*IF($Q47="",0,VLOOKUP($Q47,怪物!$B:$I,4,FALSE))+$X47/$D47*IF($R47="",0,VLOOKUP($R47,怪物!$B:$I,4,FALSE))+$Y47/$D47*IF($S47="",0,VLOOKUP($S47,怪物!$B:$I,4,FALSE)))*VLOOKUP(O47,怪物!$B:$I,4,FALSE),0))</f>
        <v>362</v>
      </c>
      <c r="AB47" s="1">
        <f>IF(P47="","",ROUND($K47/($T47/$D47*IF($N47="",0,VLOOKUP($N47,怪物!$B:$I,4,FALSE))+$U47/$D47*IF($O47="",0,VLOOKUP($O47,怪物!$B:$I,4,FALSE))+$V47/$D47*IF($P47="",0,VLOOKUP($P47,怪物!$B:$I,4,FALSE))+$W47/$D47*IF($Q47="",0,VLOOKUP($Q47,怪物!$B:$I,4,FALSE))+$X47/$D47*IF($R47="",0,VLOOKUP($R47,怪物!$B:$I,4,FALSE))+$Y47/$D47*IF($S47="",0,VLOOKUP($S47,怪物!$B:$I,4,FALSE)))*VLOOKUP(P47,怪物!$B:$I,4,FALSE),0))</f>
        <v>1446</v>
      </c>
      <c r="AC47" s="1">
        <f>IF(Q47="","",ROUND($K47/($T47/$D47*IF($N47="",0,VLOOKUP($N47,怪物!$B:$I,4,FALSE))+$U47/$D47*IF($O47="",0,VLOOKUP($O47,怪物!$B:$I,4,FALSE))+$V47/$D47*IF($P47="",0,VLOOKUP($P47,怪物!$B:$I,4,FALSE))+$W47/$D47*IF($Q47="",0,VLOOKUP($Q47,怪物!$B:$I,4,FALSE))+$X47/$D47*IF($R47="",0,VLOOKUP($R47,怪物!$B:$I,4,FALSE))+$Y47/$D47*IF($S47="",0,VLOOKUP($S47,怪物!$B:$I,4,FALSE)))*VLOOKUP(Q47,怪物!$B:$I,4,FALSE),0))</f>
        <v>5786</v>
      </c>
      <c r="AD47" s="1" t="str">
        <f>IF(R47="","",ROUND($K47/($T47/$D47*IF($N47="",0,VLOOKUP($N47,怪物!$B:$I,4,FALSE))+$U47/$D47*IF($O47="",0,VLOOKUP($O47,怪物!$B:$I,4,FALSE))+$V47/$D47*IF($P47="",0,VLOOKUP($P47,怪物!$B:$I,4,FALSE))+$W47/$D47*IF($Q47="",0,VLOOKUP($Q47,怪物!$B:$I,4,FALSE))+$X47/$D47*IF($R47="",0,VLOOKUP($R47,怪物!$B:$I,4,FALSE))+$Y47/$D47*IF($S47="",0,VLOOKUP($S47,怪物!$B:$I,4,FALSE)))*VLOOKUP(R47,怪物!$B:$I,4,FALSE),0))</f>
        <v/>
      </c>
      <c r="AE47" s="1" t="str">
        <f>IF(S47="","",ROUND($K47/($T47/$D47*IF($N47="",0,VLOOKUP($N47,怪物!$B:$I,4,FALSE))+$U47/$D47*IF($O47="",0,VLOOKUP($O47,怪物!$B:$I,4,FALSE))+$V47/$D47*IF($P47="",0,VLOOKUP($P47,怪物!$B:$I,4,FALSE))+$W47/$D47*IF($Q47="",0,VLOOKUP($Q47,怪物!$B:$I,4,FALSE))+$X47/$D47*IF($R47="",0,VLOOKUP($R47,怪物!$B:$I,4,FALSE))+$Y47/$D47*IF($S47="",0,VLOOKUP($S47,怪物!$B:$I,4,FALSE)))*VLOOKUP(S47,怪物!$B:$I,4,FALSE),0))</f>
        <v/>
      </c>
      <c r="AF47" s="1">
        <f>IF(N47="","",VLOOKUP(N47,怪物!$B:$I,6,FALSE)*$I47)</f>
        <v>2.2999999999999998</v>
      </c>
      <c r="AG47" s="1">
        <f>IF(O47="","",VLOOKUP(O47,怪物!$B:$I,6,FALSE)*$I47)</f>
        <v>2.2999999999999998</v>
      </c>
      <c r="AH47" s="1">
        <f>IF(P47="","",VLOOKUP(P47,怪物!$B:$I,6,FALSE)*$I47)</f>
        <v>2.2999999999999998</v>
      </c>
      <c r="AI47" s="1">
        <f>IF(Q47="","",VLOOKUP(Q47,怪物!$B:$I,6,FALSE)*$I47)</f>
        <v>1.4375</v>
      </c>
      <c r="AJ47" s="1" t="str">
        <f>IF(R47="","",VLOOKUP(R47,怪物!$B:$I,6,FALSE)*$I47)</f>
        <v/>
      </c>
      <c r="AK47" s="1" t="str">
        <f>IF(S47="","",VLOOKUP(S47,怪物!$B:$I,6,FALSE)*$I47)</f>
        <v/>
      </c>
      <c r="AL47" s="1">
        <f>IF(N47="","",ROUND($M47/(IF($T47="",0,$T47*VLOOKUP($N47,怪物!$B:$I,5,FALSE))+IF($U47="",0,$U47*VLOOKUP($O47,怪物!$B:$I,5,FALSE))+IF($V47="",0,$V47*VLOOKUP($P47,怪物!$B:$I,5,FALSE))+IF($W47="",0,$W47*VLOOKUP($Q47,怪物!$B:$I,5,FALSE))+IF($X47="",0,$X47*VLOOKUP($R47,怪物!$B:$I,5,FALSE))+IF($Y47="",0,$Y47*VLOOKUP($S47,怪物!$B:$I,5,FALSE)))*VLOOKUP(N47,怪物!$B:$I,5,FALSE),0))</f>
        <v>8</v>
      </c>
      <c r="AM47" s="1">
        <f>IF(O47="","",ROUND($M47/(IF($T47="",0,$T47*VLOOKUP($N47,怪物!$B:$I,5,FALSE))+IF($U47="",0,$U47*VLOOKUP($O47,怪物!$B:$I,5,FALSE))+IF($V47="",0,$V47*VLOOKUP($P47,怪物!$B:$I,5,FALSE))+IF($W47="",0,$W47*VLOOKUP($Q47,怪物!$B:$I,5,FALSE))+IF($X47="",0,$X47*VLOOKUP($R47,怪物!$B:$I,5,FALSE))+IF($Y47="",0,$Y47*VLOOKUP($S47,怪物!$B:$I,5,FALSE)))*VLOOKUP(O47,怪物!$B:$I,5,FALSE),0))</f>
        <v>8</v>
      </c>
      <c r="AN47" s="1">
        <f>IF(P47="","",ROUND($M47/(IF($T47="",0,$T47*VLOOKUP($N47,怪物!$B:$I,5,FALSE))+IF($U47="",0,$U47*VLOOKUP($O47,怪物!$B:$I,5,FALSE))+IF($V47="",0,$V47*VLOOKUP($P47,怪物!$B:$I,5,FALSE))+IF($W47="",0,$W47*VLOOKUP($Q47,怪物!$B:$I,5,FALSE))+IF($X47="",0,$X47*VLOOKUP($R47,怪物!$B:$I,5,FALSE))+IF($Y47="",0,$Y47*VLOOKUP($S47,怪物!$B:$I,5,FALSE)))*VLOOKUP(P47,怪物!$B:$I,5,FALSE),0))</f>
        <v>16</v>
      </c>
      <c r="AO47" s="1">
        <f>IF(Q47="","",ROUND($M47/(IF($T47="",0,$T47*VLOOKUP($N47,怪物!$B:$I,5,FALSE))+IF($U47="",0,$U47*VLOOKUP($O47,怪物!$B:$I,5,FALSE))+IF($V47="",0,$V47*VLOOKUP($P47,怪物!$B:$I,5,FALSE))+IF($W47="",0,$W47*VLOOKUP($Q47,怪物!$B:$I,5,FALSE))+IF($X47="",0,$X47*VLOOKUP($R47,怪物!$B:$I,5,FALSE))+IF($Y47="",0,$Y47*VLOOKUP($S47,怪物!$B:$I,5,FALSE)))*VLOOKUP(Q47,怪物!$B:$I,5,FALSE),0))</f>
        <v>40</v>
      </c>
      <c r="AP47" s="1" t="str">
        <f>IF(R47="","",ROUND($M47/(IF($T47="",0,$T47*VLOOKUP($N47,怪物!$B:$I,5,FALSE))+IF($U47="",0,$U47*VLOOKUP($O47,怪物!$B:$I,5,FALSE))+IF($V47="",0,$V47*VLOOKUP($P47,怪物!$B:$I,5,FALSE))+IF($W47="",0,$W47*VLOOKUP($Q47,怪物!$B:$I,5,FALSE))+IF($X47="",0,$X47*VLOOKUP($R47,怪物!$B:$I,5,FALSE))+IF($Y47="",0,$Y47*VLOOKUP($S47,怪物!$B:$I,5,FALSE)))*VLOOKUP(R47,怪物!$B:$I,5,FALSE),0))</f>
        <v/>
      </c>
      <c r="AQ47" s="1" t="str">
        <f>IF(S47="","",ROUND($M47/(IF($T47="",0,$T47*VLOOKUP($N47,怪物!$B:$I,5,FALSE))+IF($U47="",0,$U47*VLOOKUP($O47,怪物!$B:$I,5,FALSE))+IF($V47="",0,$V47*VLOOKUP($P47,怪物!$B:$I,5,FALSE))+IF($W47="",0,$W47*VLOOKUP($Q47,怪物!$B:$I,5,FALSE))+IF($X47="",0,$X47*VLOOKUP($R47,怪物!$B:$I,5,FALSE))+IF($Y47="",0,$Y47*VLOOKUP($S47,怪物!$B:$I,5,FALSE)))*VLOOKUP(S47,怪物!$B:$I,5,FALSE),0))</f>
        <v/>
      </c>
      <c r="AR47" s="1">
        <f t="shared" si="26"/>
        <v>1380</v>
      </c>
    </row>
    <row r="48" spans="1:44" x14ac:dyDescent="0.2">
      <c r="A48" s="1" t="str">
        <f t="shared" si="22"/>
        <v>3_5</v>
      </c>
      <c r="B48" s="1">
        <v>3</v>
      </c>
      <c r="C48" s="1">
        <v>5</v>
      </c>
      <c r="D48" s="1">
        <v>14</v>
      </c>
      <c r="E48" s="1">
        <f>ROUND(SUM($D$44:D48)/60,1)</f>
        <v>1</v>
      </c>
      <c r="F48" s="1">
        <v>5</v>
      </c>
      <c r="G48" s="1">
        <v>1</v>
      </c>
      <c r="H48" s="3">
        <f t="shared" si="23"/>
        <v>466.25</v>
      </c>
      <c r="I48" s="1">
        <v>1.2</v>
      </c>
      <c r="J48" s="1">
        <v>0.5</v>
      </c>
      <c r="K48" s="1">
        <f t="shared" si="20"/>
        <v>933</v>
      </c>
      <c r="L48" s="1">
        <v>300</v>
      </c>
      <c r="M48" s="1">
        <v>200</v>
      </c>
      <c r="N48" s="1" t="s">
        <v>57</v>
      </c>
      <c r="T48" s="1">
        <f t="shared" si="25"/>
        <v>7</v>
      </c>
      <c r="Z48" s="1">
        <f>IF(N48="","",ROUND($K48/($T48/$D48*IF($N48="",0,VLOOKUP($N48,怪物!$B:$I,4,FALSE))+$U48/$D48*IF($O48="",0,VLOOKUP($O48,怪物!$B:$I,4,FALSE))+$V48/$D48*IF($P48="",0,VLOOKUP($P48,怪物!$B:$I,4,FALSE))+$W48/$D48*IF($Q48="",0,VLOOKUP($Q48,怪物!$B:$I,4,FALSE))+$X48/$D48*IF($R48="",0,VLOOKUP($R48,怪物!$B:$I,4,FALSE))+$Y48/$D48*IF($S48="",0,VLOOKUP($S48,怪物!$B:$I,4,FALSE)))*VLOOKUP(N48,怪物!$B:$I,4,FALSE),0))</f>
        <v>1866</v>
      </c>
      <c r="AA48" s="1" t="str">
        <f>IF(O48="","",ROUND($K48/($T48/$D48*IF($N48="",0,VLOOKUP($N48,怪物!$B:$I,4,FALSE))+$U48/$D48*IF($O48="",0,VLOOKUP($O48,怪物!$B:$I,4,FALSE))+$V48/$D48*IF($P48="",0,VLOOKUP($P48,怪物!$B:$I,4,FALSE))+$W48/$D48*IF($Q48="",0,VLOOKUP($Q48,怪物!$B:$I,4,FALSE))+$X48/$D48*IF($R48="",0,VLOOKUP($R48,怪物!$B:$I,4,FALSE))+$Y48/$D48*IF($S48="",0,VLOOKUP($S48,怪物!$B:$I,4,FALSE)))*VLOOKUP(O48,怪物!$B:$I,4,FALSE),0))</f>
        <v/>
      </c>
      <c r="AB48" s="1" t="str">
        <f>IF(P48="","",ROUND($K48/($T48/$D48*IF($N48="",0,VLOOKUP($N48,怪物!$B:$I,4,FALSE))+$U48/$D48*IF($O48="",0,VLOOKUP($O48,怪物!$B:$I,4,FALSE))+$V48/$D48*IF($P48="",0,VLOOKUP($P48,怪物!$B:$I,4,FALSE))+$W48/$D48*IF($Q48="",0,VLOOKUP($Q48,怪物!$B:$I,4,FALSE))+$X48/$D48*IF($R48="",0,VLOOKUP($R48,怪物!$B:$I,4,FALSE))+$Y48/$D48*IF($S48="",0,VLOOKUP($S48,怪物!$B:$I,4,FALSE)))*VLOOKUP(P48,怪物!$B:$I,4,FALSE),0))</f>
        <v/>
      </c>
      <c r="AC48" s="1" t="str">
        <f>IF(Q48="","",ROUND($K48/($T48/$D48*IF($N48="",0,VLOOKUP($N48,怪物!$B:$I,4,FALSE))+$U48/$D48*IF($O48="",0,VLOOKUP($O48,怪物!$B:$I,4,FALSE))+$V48/$D48*IF($P48="",0,VLOOKUP($P48,怪物!$B:$I,4,FALSE))+$W48/$D48*IF($Q48="",0,VLOOKUP($Q48,怪物!$B:$I,4,FALSE))+$X48/$D48*IF($R48="",0,VLOOKUP($R48,怪物!$B:$I,4,FALSE))+$Y48/$D48*IF($S48="",0,VLOOKUP($S48,怪物!$B:$I,4,FALSE)))*VLOOKUP(Q48,怪物!$B:$I,4,FALSE),0))</f>
        <v/>
      </c>
      <c r="AD48" s="1" t="str">
        <f>IF(R48="","",ROUND($K48/($T48/$D48*IF($N48="",0,VLOOKUP($N48,怪物!$B:$I,4,FALSE))+$U48/$D48*IF($O48="",0,VLOOKUP($O48,怪物!$B:$I,4,FALSE))+$V48/$D48*IF($P48="",0,VLOOKUP($P48,怪物!$B:$I,4,FALSE))+$W48/$D48*IF($Q48="",0,VLOOKUP($Q48,怪物!$B:$I,4,FALSE))+$X48/$D48*IF($R48="",0,VLOOKUP($R48,怪物!$B:$I,4,FALSE))+$Y48/$D48*IF($S48="",0,VLOOKUP($S48,怪物!$B:$I,4,FALSE)))*VLOOKUP(R48,怪物!$B:$I,4,FALSE),0))</f>
        <v/>
      </c>
      <c r="AE48" s="1" t="str">
        <f>IF(S48="","",ROUND($K48/($T48/$D48*IF($N48="",0,VLOOKUP($N48,怪物!$B:$I,4,FALSE))+$U48/$D48*IF($O48="",0,VLOOKUP($O48,怪物!$B:$I,4,FALSE))+$V48/$D48*IF($P48="",0,VLOOKUP($P48,怪物!$B:$I,4,FALSE))+$W48/$D48*IF($Q48="",0,VLOOKUP($Q48,怪物!$B:$I,4,FALSE))+$X48/$D48*IF($R48="",0,VLOOKUP($R48,怪物!$B:$I,4,FALSE))+$Y48/$D48*IF($S48="",0,VLOOKUP($S48,怪物!$B:$I,4,FALSE)))*VLOOKUP(S48,怪物!$B:$I,4,FALSE),0))</f>
        <v/>
      </c>
      <c r="AF48" s="1">
        <f>IF(N48="","",VLOOKUP(N48,怪物!$B:$I,6,FALSE)*$I48)</f>
        <v>2.4</v>
      </c>
      <c r="AG48" s="1" t="str">
        <f>IF(O48="","",VLOOKUP(O48,怪物!$B:$I,6,FALSE)*$I48)</f>
        <v/>
      </c>
      <c r="AH48" s="1" t="str">
        <f>IF(P48="","",VLOOKUP(P48,怪物!$B:$I,6,FALSE)*$I48)</f>
        <v/>
      </c>
      <c r="AI48" s="1" t="str">
        <f>IF(Q48="","",VLOOKUP(Q48,怪物!$B:$I,6,FALSE)*$I48)</f>
        <v/>
      </c>
      <c r="AJ48" s="1" t="str">
        <f>IF(R48="","",VLOOKUP(R48,怪物!$B:$I,6,FALSE)*$I48)</f>
        <v/>
      </c>
      <c r="AK48" s="1" t="str">
        <f>IF(S48="","",VLOOKUP(S48,怪物!$B:$I,6,FALSE)*$I48)</f>
        <v/>
      </c>
      <c r="AL48" s="1">
        <f>IF(N48="","",ROUND($M48/(IF($T48="",0,$T48*VLOOKUP($N48,怪物!$B:$I,5,FALSE))+IF($U48="",0,$U48*VLOOKUP($O48,怪物!$B:$I,5,FALSE))+IF($V48="",0,$V48*VLOOKUP($P48,怪物!$B:$I,5,FALSE))+IF($W48="",0,$W48*VLOOKUP($Q48,怪物!$B:$I,5,FALSE))+IF($X48="",0,$X48*VLOOKUP($R48,怪物!$B:$I,5,FALSE))+IF($Y48="",0,$Y48*VLOOKUP($S48,怪物!$B:$I,5,FALSE)))*VLOOKUP(N48,怪物!$B:$I,5,FALSE),0))</f>
        <v>29</v>
      </c>
      <c r="AM48" s="1" t="str">
        <f>IF(O48="","",ROUND($M48/(IF($T48="",0,$T48*VLOOKUP($N48,怪物!$B:$I,5,FALSE))+IF($U48="",0,$U48*VLOOKUP($O48,怪物!$B:$I,5,FALSE))+IF($V48="",0,$V48*VLOOKUP($P48,怪物!$B:$I,5,FALSE))+IF($W48="",0,$W48*VLOOKUP($Q48,怪物!$B:$I,5,FALSE))+IF($X48="",0,$X48*VLOOKUP($R48,怪物!$B:$I,5,FALSE))+IF($Y48="",0,$Y48*VLOOKUP($S48,怪物!$B:$I,5,FALSE)))*VLOOKUP(O48,怪物!$B:$I,5,FALSE),0))</f>
        <v/>
      </c>
      <c r="AN48" s="1" t="str">
        <f>IF(P48="","",ROUND($M48/(IF($T48="",0,$T48*VLOOKUP($N48,怪物!$B:$I,5,FALSE))+IF($U48="",0,$U48*VLOOKUP($O48,怪物!$B:$I,5,FALSE))+IF($V48="",0,$V48*VLOOKUP($P48,怪物!$B:$I,5,FALSE))+IF($W48="",0,$W48*VLOOKUP($Q48,怪物!$B:$I,5,FALSE))+IF($X48="",0,$X48*VLOOKUP($R48,怪物!$B:$I,5,FALSE))+IF($Y48="",0,$Y48*VLOOKUP($S48,怪物!$B:$I,5,FALSE)))*VLOOKUP(P48,怪物!$B:$I,5,FALSE),0))</f>
        <v/>
      </c>
      <c r="AO48" s="1" t="str">
        <f>IF(Q48="","",ROUND($M48/(IF($T48="",0,$T48*VLOOKUP($N48,怪物!$B:$I,5,FALSE))+IF($U48="",0,$U48*VLOOKUP($O48,怪物!$B:$I,5,FALSE))+IF($V48="",0,$V48*VLOOKUP($P48,怪物!$B:$I,5,FALSE))+IF($W48="",0,$W48*VLOOKUP($Q48,怪物!$B:$I,5,FALSE))+IF($X48="",0,$X48*VLOOKUP($R48,怪物!$B:$I,5,FALSE))+IF($Y48="",0,$Y48*VLOOKUP($S48,怪物!$B:$I,5,FALSE)))*VLOOKUP(Q48,怪物!$B:$I,5,FALSE),0))</f>
        <v/>
      </c>
      <c r="AP48" s="1" t="str">
        <f>IF(R48="","",ROUND($M48/(IF($T48="",0,$T48*VLOOKUP($N48,怪物!$B:$I,5,FALSE))+IF($U48="",0,$U48*VLOOKUP($O48,怪物!$B:$I,5,FALSE))+IF($V48="",0,$V48*VLOOKUP($P48,怪物!$B:$I,5,FALSE))+IF($W48="",0,$W48*VLOOKUP($Q48,怪物!$B:$I,5,FALSE))+IF($X48="",0,$X48*VLOOKUP($R48,怪物!$B:$I,5,FALSE))+IF($Y48="",0,$Y48*VLOOKUP($S48,怪物!$B:$I,5,FALSE)))*VLOOKUP(R48,怪物!$B:$I,5,FALSE),0))</f>
        <v/>
      </c>
      <c r="AQ48" s="1" t="str">
        <f>IF(S48="","",ROUND($M48/(IF($T48="",0,$T48*VLOOKUP($N48,怪物!$B:$I,5,FALSE))+IF($U48="",0,$U48*VLOOKUP($O48,怪物!$B:$I,5,FALSE))+IF($V48="",0,$V48*VLOOKUP($P48,怪物!$B:$I,5,FALSE))+IF($W48="",0,$W48*VLOOKUP($Q48,怪物!$B:$I,5,FALSE))+IF($X48="",0,$X48*VLOOKUP($R48,怪物!$B:$I,5,FALSE))+IF($Y48="",0,$Y48*VLOOKUP($S48,怪物!$B:$I,5,FALSE)))*VLOOKUP(S48,怪物!$B:$I,5,FALSE),0))</f>
        <v/>
      </c>
      <c r="AR48" s="1">
        <f t="shared" si="26"/>
        <v>1800</v>
      </c>
    </row>
    <row r="49" spans="1:44" x14ac:dyDescent="0.2">
      <c r="A49" s="1" t="str">
        <f t="shared" si="22"/>
        <v>3_6</v>
      </c>
      <c r="B49" s="1">
        <v>3</v>
      </c>
      <c r="C49" s="1">
        <v>6</v>
      </c>
      <c r="D49" s="1">
        <v>15</v>
      </c>
      <c r="E49" s="1">
        <f>ROUND(SUM($D$44:D49)/60,1)</f>
        <v>1.3</v>
      </c>
      <c r="F49" s="1">
        <v>6</v>
      </c>
      <c r="G49" s="1">
        <v>1</v>
      </c>
      <c r="H49" s="3">
        <f t="shared" si="23"/>
        <v>1383.83</v>
      </c>
      <c r="I49" s="1">
        <v>1.25</v>
      </c>
      <c r="J49" s="1">
        <f>J48+0.375</f>
        <v>0.875</v>
      </c>
      <c r="K49" s="1">
        <f>ROUND(H49/J49,0)</f>
        <v>1582</v>
      </c>
      <c r="L49" s="1">
        <v>300</v>
      </c>
      <c r="M49" s="1">
        <v>200</v>
      </c>
      <c r="N49" s="1" t="s">
        <v>57</v>
      </c>
      <c r="O49" s="1" t="s">
        <v>100</v>
      </c>
      <c r="T49" s="1">
        <f t="shared" si="25"/>
        <v>7</v>
      </c>
      <c r="U49" s="1">
        <v>6</v>
      </c>
      <c r="Z49" s="1">
        <f>IF(N49="","",ROUND($K49/($T49/$D49*IF($N49="",0,VLOOKUP($N49,怪物!$B:$I,4,FALSE))+$U49/$D49*IF($O49="",0,VLOOKUP($O49,怪物!$B:$I,4,FALSE))+$V49/$D49*IF($P49="",0,VLOOKUP($P49,怪物!$B:$I,4,FALSE))+$W49/$D49*IF($Q49="",0,VLOOKUP($Q49,怪物!$B:$I,4,FALSE))+$X49/$D49*IF($R49="",0,VLOOKUP($R49,怪物!$B:$I,4,FALSE))+$Y49/$D49*IF($S49="",0,VLOOKUP($S49,怪物!$B:$I,4,FALSE)))*VLOOKUP(N49,怪物!$B:$I,4,FALSE),0))</f>
        <v>2637</v>
      </c>
      <c r="AA49" s="1">
        <f>IF(O49="","",ROUND($K49/($T49/$D49*IF($N49="",0,VLOOKUP($N49,怪物!$B:$I,4,FALSE))+$U49/$D49*IF($O49="",0,VLOOKUP($O49,怪物!$B:$I,4,FALSE))+$V49/$D49*IF($P49="",0,VLOOKUP($P49,怪物!$B:$I,4,FALSE))+$W49/$D49*IF($Q49="",0,VLOOKUP($Q49,怪物!$B:$I,4,FALSE))+$X49/$D49*IF($R49="",0,VLOOKUP($R49,怪物!$B:$I,4,FALSE))+$Y49/$D49*IF($S49="",0,VLOOKUP($S49,怪物!$B:$I,4,FALSE)))*VLOOKUP(O49,怪物!$B:$I,4,FALSE),0))</f>
        <v>879</v>
      </c>
      <c r="AB49" s="1" t="str">
        <f>IF(P49="","",ROUND($K49/($T49/$D49*IF($N49="",0,VLOOKUP($N49,怪物!$B:$I,4,FALSE))+$U49/$D49*IF($O49="",0,VLOOKUP($O49,怪物!$B:$I,4,FALSE))+$V49/$D49*IF($P49="",0,VLOOKUP($P49,怪物!$B:$I,4,FALSE))+$W49/$D49*IF($Q49="",0,VLOOKUP($Q49,怪物!$B:$I,4,FALSE))+$X49/$D49*IF($R49="",0,VLOOKUP($R49,怪物!$B:$I,4,FALSE))+$Y49/$D49*IF($S49="",0,VLOOKUP($S49,怪物!$B:$I,4,FALSE)))*VLOOKUP(P49,怪物!$B:$I,4,FALSE),0))</f>
        <v/>
      </c>
      <c r="AC49" s="1" t="str">
        <f>IF(Q49="","",ROUND($K49/($T49/$D49*IF($N49="",0,VLOOKUP($N49,怪物!$B:$I,4,FALSE))+$U49/$D49*IF($O49="",0,VLOOKUP($O49,怪物!$B:$I,4,FALSE))+$V49/$D49*IF($P49="",0,VLOOKUP($P49,怪物!$B:$I,4,FALSE))+$W49/$D49*IF($Q49="",0,VLOOKUP($Q49,怪物!$B:$I,4,FALSE))+$X49/$D49*IF($R49="",0,VLOOKUP($R49,怪物!$B:$I,4,FALSE))+$Y49/$D49*IF($S49="",0,VLOOKUP($S49,怪物!$B:$I,4,FALSE)))*VLOOKUP(Q49,怪物!$B:$I,4,FALSE),0))</f>
        <v/>
      </c>
      <c r="AD49" s="1" t="str">
        <f>IF(R49="","",ROUND($K49/($T49/$D49*IF($N49="",0,VLOOKUP($N49,怪物!$B:$I,4,FALSE))+$U49/$D49*IF($O49="",0,VLOOKUP($O49,怪物!$B:$I,4,FALSE))+$V49/$D49*IF($P49="",0,VLOOKUP($P49,怪物!$B:$I,4,FALSE))+$W49/$D49*IF($Q49="",0,VLOOKUP($Q49,怪物!$B:$I,4,FALSE))+$X49/$D49*IF($R49="",0,VLOOKUP($R49,怪物!$B:$I,4,FALSE))+$Y49/$D49*IF($S49="",0,VLOOKUP($S49,怪物!$B:$I,4,FALSE)))*VLOOKUP(R49,怪物!$B:$I,4,FALSE),0))</f>
        <v/>
      </c>
      <c r="AE49" s="1" t="str">
        <f>IF(S49="","",ROUND($K49/($T49/$D49*IF($N49="",0,VLOOKUP($N49,怪物!$B:$I,4,FALSE))+$U49/$D49*IF($O49="",0,VLOOKUP($O49,怪物!$B:$I,4,FALSE))+$V49/$D49*IF($P49="",0,VLOOKUP($P49,怪物!$B:$I,4,FALSE))+$W49/$D49*IF($Q49="",0,VLOOKUP($Q49,怪物!$B:$I,4,FALSE))+$X49/$D49*IF($R49="",0,VLOOKUP($R49,怪物!$B:$I,4,FALSE))+$Y49/$D49*IF($S49="",0,VLOOKUP($S49,怪物!$B:$I,4,FALSE)))*VLOOKUP(S49,怪物!$B:$I,4,FALSE),0))</f>
        <v/>
      </c>
      <c r="AF49" s="1">
        <f>IF(N49="","",VLOOKUP(N49,怪物!$B:$I,6,FALSE)*$I49)</f>
        <v>2.5</v>
      </c>
      <c r="AG49" s="1">
        <f>IF(O49="","",VLOOKUP(O49,怪物!$B:$I,6,FALSE)*$I49)</f>
        <v>5</v>
      </c>
      <c r="AH49" s="1" t="str">
        <f>IF(P49="","",VLOOKUP(P49,怪物!$B:$I,6,FALSE)*$I49)</f>
        <v/>
      </c>
      <c r="AI49" s="1" t="str">
        <f>IF(Q49="","",VLOOKUP(Q49,怪物!$B:$I,6,FALSE)*$I49)</f>
        <v/>
      </c>
      <c r="AJ49" s="1" t="str">
        <f>IF(R49="","",VLOOKUP(R49,怪物!$B:$I,6,FALSE)*$I49)</f>
        <v/>
      </c>
      <c r="AK49" s="1" t="str">
        <f>IF(S49="","",VLOOKUP(S49,怪物!$B:$I,6,FALSE)*$I49)</f>
        <v/>
      </c>
      <c r="AL49" s="1">
        <f>IF(N49="","",ROUND($M49/(IF($T49="",0,$T49*VLOOKUP($N49,怪物!$B:$I,5,FALSE))+IF($U49="",0,$U49*VLOOKUP($O49,怪物!$B:$I,5,FALSE))+IF($V49="",0,$V49*VLOOKUP($P49,怪物!$B:$I,5,FALSE))+IF($W49="",0,$W49*VLOOKUP($Q49,怪物!$B:$I,5,FALSE))+IF($X49="",0,$X49*VLOOKUP($R49,怪物!$B:$I,5,FALSE))+IF($Y49="",0,$Y49*VLOOKUP($S49,怪物!$B:$I,5,FALSE)))*VLOOKUP(N49,怪物!$B:$I,5,FALSE),0))</f>
        <v>15</v>
      </c>
      <c r="AM49" s="1">
        <f>IF(O49="","",ROUND($M49/(IF($T49="",0,$T49*VLOOKUP($N49,怪物!$B:$I,5,FALSE))+IF($U49="",0,$U49*VLOOKUP($O49,怪物!$B:$I,5,FALSE))+IF($V49="",0,$V49*VLOOKUP($P49,怪物!$B:$I,5,FALSE))+IF($W49="",0,$W49*VLOOKUP($Q49,怪物!$B:$I,5,FALSE))+IF($X49="",0,$X49*VLOOKUP($R49,怪物!$B:$I,5,FALSE))+IF($Y49="",0,$Y49*VLOOKUP($S49,怪物!$B:$I,5,FALSE)))*VLOOKUP(O49,怪物!$B:$I,5,FALSE),0))</f>
        <v>15</v>
      </c>
      <c r="AN49" s="1" t="str">
        <f>IF(P49="","",ROUND($M49/(IF($T49="",0,$T49*VLOOKUP($N49,怪物!$B:$I,5,FALSE))+IF($U49="",0,$U49*VLOOKUP($O49,怪物!$B:$I,5,FALSE))+IF($V49="",0,$V49*VLOOKUP($P49,怪物!$B:$I,5,FALSE))+IF($W49="",0,$W49*VLOOKUP($Q49,怪物!$B:$I,5,FALSE))+IF($X49="",0,$X49*VLOOKUP($R49,怪物!$B:$I,5,FALSE))+IF($Y49="",0,$Y49*VLOOKUP($S49,怪物!$B:$I,5,FALSE)))*VLOOKUP(P49,怪物!$B:$I,5,FALSE),0))</f>
        <v/>
      </c>
      <c r="AO49" s="1" t="str">
        <f>IF(Q49="","",ROUND($M49/(IF($T49="",0,$T49*VLOOKUP($N49,怪物!$B:$I,5,FALSE))+IF($U49="",0,$U49*VLOOKUP($O49,怪物!$B:$I,5,FALSE))+IF($V49="",0,$V49*VLOOKUP($P49,怪物!$B:$I,5,FALSE))+IF($W49="",0,$W49*VLOOKUP($Q49,怪物!$B:$I,5,FALSE))+IF($X49="",0,$X49*VLOOKUP($R49,怪物!$B:$I,5,FALSE))+IF($Y49="",0,$Y49*VLOOKUP($S49,怪物!$B:$I,5,FALSE)))*VLOOKUP(Q49,怪物!$B:$I,5,FALSE),0))</f>
        <v/>
      </c>
      <c r="AP49" s="1" t="str">
        <f>IF(R49="","",ROUND($M49/(IF($T49="",0,$T49*VLOOKUP($N49,怪物!$B:$I,5,FALSE))+IF($U49="",0,$U49*VLOOKUP($O49,怪物!$B:$I,5,FALSE))+IF($V49="",0,$V49*VLOOKUP($P49,怪物!$B:$I,5,FALSE))+IF($W49="",0,$W49*VLOOKUP($Q49,怪物!$B:$I,5,FALSE))+IF($X49="",0,$X49*VLOOKUP($R49,怪物!$B:$I,5,FALSE))+IF($Y49="",0,$Y49*VLOOKUP($S49,怪物!$B:$I,5,FALSE)))*VLOOKUP(R49,怪物!$B:$I,5,FALSE),0))</f>
        <v/>
      </c>
      <c r="AQ49" s="1" t="str">
        <f>IF(S49="","",ROUND($M49/(IF($T49="",0,$T49*VLOOKUP($N49,怪物!$B:$I,5,FALSE))+IF($U49="",0,$U49*VLOOKUP($O49,怪物!$B:$I,5,FALSE))+IF($V49="",0,$V49*VLOOKUP($P49,怪物!$B:$I,5,FALSE))+IF($W49="",0,$W49*VLOOKUP($Q49,怪物!$B:$I,5,FALSE))+IF($X49="",0,$X49*VLOOKUP($R49,怪物!$B:$I,5,FALSE))+IF($Y49="",0,$Y49*VLOOKUP($S49,怪物!$B:$I,5,FALSE)))*VLOOKUP(S49,怪物!$B:$I,5,FALSE),0))</f>
        <v/>
      </c>
      <c r="AR49" s="1">
        <f t="shared" si="26"/>
        <v>2250</v>
      </c>
    </row>
    <row r="50" spans="1:44" x14ac:dyDescent="0.2">
      <c r="A50" s="1" t="str">
        <f t="shared" si="22"/>
        <v>3_7</v>
      </c>
      <c r="B50" s="1">
        <v>3</v>
      </c>
      <c r="C50" s="1">
        <v>7</v>
      </c>
      <c r="D50" s="1">
        <v>16</v>
      </c>
      <c r="E50" s="1">
        <f>ROUND(SUM($D$44:D50)/60,1)</f>
        <v>1.5</v>
      </c>
      <c r="F50" s="1">
        <v>7</v>
      </c>
      <c r="G50" s="1">
        <v>1</v>
      </c>
      <c r="H50" s="3">
        <f t="shared" si="23"/>
        <v>3031.25</v>
      </c>
      <c r="I50" s="1">
        <v>1.3</v>
      </c>
      <c r="J50" s="1">
        <f t="shared" ref="J50:J51" si="27">J49+0.375</f>
        <v>1.25</v>
      </c>
      <c r="K50" s="1">
        <f t="shared" ref="K50:K56" si="28">ROUND(H50/J50,0)</f>
        <v>2425</v>
      </c>
      <c r="L50" s="1">
        <v>300</v>
      </c>
      <c r="M50" s="1">
        <v>200</v>
      </c>
      <c r="N50" s="1" t="s">
        <v>57</v>
      </c>
      <c r="O50" s="1" t="s">
        <v>100</v>
      </c>
      <c r="P50" s="1" t="s">
        <v>103</v>
      </c>
      <c r="T50" s="1">
        <f t="shared" si="25"/>
        <v>6</v>
      </c>
      <c r="U50" s="1">
        <v>7</v>
      </c>
      <c r="V50" s="1">
        <v>7</v>
      </c>
      <c r="Z50" s="1">
        <f>IF(N50="","",ROUND($K50/($T50/$D50*IF($N50="",0,VLOOKUP($N50,怪物!$B:$I,4,FALSE))+$U50/$D50*IF($O50="",0,VLOOKUP($O50,怪物!$B:$I,4,FALSE))+$V50/$D50*IF($P50="",0,VLOOKUP($P50,怪物!$B:$I,4,FALSE))+$W50/$D50*IF($Q50="",0,VLOOKUP($Q50,怪物!$B:$I,4,FALSE))+$X50/$D50*IF($R50="",0,VLOOKUP($R50,怪物!$B:$I,4,FALSE))+$Y50/$D50*IF($S50="",0,VLOOKUP($S50,怪物!$B:$I,4,FALSE)))*VLOOKUP(N50,怪物!$B:$I,4,FALSE),0))</f>
        <v>2196</v>
      </c>
      <c r="AA50" s="1">
        <f>IF(O50="","",ROUND($K50/($T50/$D50*IF($N50="",0,VLOOKUP($N50,怪物!$B:$I,4,FALSE))+$U50/$D50*IF($O50="",0,VLOOKUP($O50,怪物!$B:$I,4,FALSE))+$V50/$D50*IF($P50="",0,VLOOKUP($P50,怪物!$B:$I,4,FALSE))+$W50/$D50*IF($Q50="",0,VLOOKUP($Q50,怪物!$B:$I,4,FALSE))+$X50/$D50*IF($R50="",0,VLOOKUP($R50,怪物!$B:$I,4,FALSE))+$Y50/$D50*IF($S50="",0,VLOOKUP($S50,怪物!$B:$I,4,FALSE)))*VLOOKUP(O50,怪物!$B:$I,4,FALSE),0))</f>
        <v>732</v>
      </c>
      <c r="AB50" s="1">
        <f>IF(P50="","",ROUND($K50/($T50/$D50*IF($N50="",0,VLOOKUP($N50,怪物!$B:$I,4,FALSE))+$U50/$D50*IF($O50="",0,VLOOKUP($O50,怪物!$B:$I,4,FALSE))+$V50/$D50*IF($P50="",0,VLOOKUP($P50,怪物!$B:$I,4,FALSE))+$W50/$D50*IF($Q50="",0,VLOOKUP($Q50,怪物!$B:$I,4,FALSE))+$X50/$D50*IF($R50="",0,VLOOKUP($R50,怪物!$B:$I,4,FALSE))+$Y50/$D50*IF($S50="",0,VLOOKUP($S50,怪物!$B:$I,4,FALSE)))*VLOOKUP(P50,怪物!$B:$I,4,FALSE),0))</f>
        <v>2928</v>
      </c>
      <c r="AC50" s="1" t="str">
        <f>IF(Q50="","",ROUND($K50/($T50/$D50*IF($N50="",0,VLOOKUP($N50,怪物!$B:$I,4,FALSE))+$U50/$D50*IF($O50="",0,VLOOKUP($O50,怪物!$B:$I,4,FALSE))+$V50/$D50*IF($P50="",0,VLOOKUP($P50,怪物!$B:$I,4,FALSE))+$W50/$D50*IF($Q50="",0,VLOOKUP($Q50,怪物!$B:$I,4,FALSE))+$X50/$D50*IF($R50="",0,VLOOKUP($R50,怪物!$B:$I,4,FALSE))+$Y50/$D50*IF($S50="",0,VLOOKUP($S50,怪物!$B:$I,4,FALSE)))*VLOOKUP(Q50,怪物!$B:$I,4,FALSE),0))</f>
        <v/>
      </c>
      <c r="AD50" s="1" t="str">
        <f>IF(R50="","",ROUND($K50/($T50/$D50*IF($N50="",0,VLOOKUP($N50,怪物!$B:$I,4,FALSE))+$U50/$D50*IF($O50="",0,VLOOKUP($O50,怪物!$B:$I,4,FALSE))+$V50/$D50*IF($P50="",0,VLOOKUP($P50,怪物!$B:$I,4,FALSE))+$W50/$D50*IF($Q50="",0,VLOOKUP($Q50,怪物!$B:$I,4,FALSE))+$X50/$D50*IF($R50="",0,VLOOKUP($R50,怪物!$B:$I,4,FALSE))+$Y50/$D50*IF($S50="",0,VLOOKUP($S50,怪物!$B:$I,4,FALSE)))*VLOOKUP(R50,怪物!$B:$I,4,FALSE),0))</f>
        <v/>
      </c>
      <c r="AE50" s="1" t="str">
        <f>IF(S50="","",ROUND($K50/($T50/$D50*IF($N50="",0,VLOOKUP($N50,怪物!$B:$I,4,FALSE))+$U50/$D50*IF($O50="",0,VLOOKUP($O50,怪物!$B:$I,4,FALSE))+$V50/$D50*IF($P50="",0,VLOOKUP($P50,怪物!$B:$I,4,FALSE))+$W50/$D50*IF($Q50="",0,VLOOKUP($Q50,怪物!$B:$I,4,FALSE))+$X50/$D50*IF($R50="",0,VLOOKUP($R50,怪物!$B:$I,4,FALSE))+$Y50/$D50*IF($S50="",0,VLOOKUP($S50,怪物!$B:$I,4,FALSE)))*VLOOKUP(S50,怪物!$B:$I,4,FALSE),0))</f>
        <v/>
      </c>
      <c r="AF50" s="1">
        <f>IF(N50="","",VLOOKUP(N50,怪物!$B:$I,6,FALSE)*$I50)</f>
        <v>2.6</v>
      </c>
      <c r="AG50" s="1">
        <f>IF(O50="","",VLOOKUP(O50,怪物!$B:$I,6,FALSE)*$I50)</f>
        <v>5.2</v>
      </c>
      <c r="AH50" s="1">
        <f>IF(P50="","",VLOOKUP(P50,怪物!$B:$I,6,FALSE)*$I50)</f>
        <v>5.2</v>
      </c>
      <c r="AI50" s="1" t="str">
        <f>IF(Q50="","",VLOOKUP(Q50,怪物!$B:$I,6,FALSE)*$I50)</f>
        <v/>
      </c>
      <c r="AJ50" s="1" t="str">
        <f>IF(R50="","",VLOOKUP(R50,怪物!$B:$I,6,FALSE)*$I50)</f>
        <v/>
      </c>
      <c r="AK50" s="1" t="str">
        <f>IF(S50="","",VLOOKUP(S50,怪物!$B:$I,6,FALSE)*$I50)</f>
        <v/>
      </c>
      <c r="AL50" s="1">
        <f>IF(N50="","",ROUND($M50/(IF($T50="",0,$T50*VLOOKUP($N50,怪物!$B:$I,5,FALSE))+IF($U50="",0,$U50*VLOOKUP($O50,怪物!$B:$I,5,FALSE))+IF($V50="",0,$V50*VLOOKUP($P50,怪物!$B:$I,5,FALSE))+IF($W50="",0,$W50*VLOOKUP($Q50,怪物!$B:$I,5,FALSE))+IF($X50="",0,$X50*VLOOKUP($R50,怪物!$B:$I,5,FALSE))+IF($Y50="",0,$Y50*VLOOKUP($S50,怪物!$B:$I,5,FALSE)))*VLOOKUP(N50,怪物!$B:$I,5,FALSE),0))</f>
        <v>7</v>
      </c>
      <c r="AM50" s="1">
        <f>IF(O50="","",ROUND($M50/(IF($T50="",0,$T50*VLOOKUP($N50,怪物!$B:$I,5,FALSE))+IF($U50="",0,$U50*VLOOKUP($O50,怪物!$B:$I,5,FALSE))+IF($V50="",0,$V50*VLOOKUP($P50,怪物!$B:$I,5,FALSE))+IF($W50="",0,$W50*VLOOKUP($Q50,怪物!$B:$I,5,FALSE))+IF($X50="",0,$X50*VLOOKUP($R50,怪物!$B:$I,5,FALSE))+IF($Y50="",0,$Y50*VLOOKUP($S50,怪物!$B:$I,5,FALSE)))*VLOOKUP(O50,怪物!$B:$I,5,FALSE),0))</f>
        <v>7</v>
      </c>
      <c r="AN50" s="1">
        <f>IF(P50="","",ROUND($M50/(IF($T50="",0,$T50*VLOOKUP($N50,怪物!$B:$I,5,FALSE))+IF($U50="",0,$U50*VLOOKUP($O50,怪物!$B:$I,5,FALSE))+IF($V50="",0,$V50*VLOOKUP($P50,怪物!$B:$I,5,FALSE))+IF($W50="",0,$W50*VLOOKUP($Q50,怪物!$B:$I,5,FALSE))+IF($X50="",0,$X50*VLOOKUP($R50,怪物!$B:$I,5,FALSE))+IF($Y50="",0,$Y50*VLOOKUP($S50,怪物!$B:$I,5,FALSE)))*VLOOKUP(P50,怪物!$B:$I,5,FALSE),0))</f>
        <v>15</v>
      </c>
      <c r="AO50" s="1" t="str">
        <f>IF(Q50="","",ROUND($M50/(IF($T50="",0,$T50*VLOOKUP($N50,怪物!$B:$I,5,FALSE))+IF($U50="",0,$U50*VLOOKUP($O50,怪物!$B:$I,5,FALSE))+IF($V50="",0,$V50*VLOOKUP($P50,怪物!$B:$I,5,FALSE))+IF($W50="",0,$W50*VLOOKUP($Q50,怪物!$B:$I,5,FALSE))+IF($X50="",0,$X50*VLOOKUP($R50,怪物!$B:$I,5,FALSE))+IF($Y50="",0,$Y50*VLOOKUP($S50,怪物!$B:$I,5,FALSE)))*VLOOKUP(Q50,怪物!$B:$I,5,FALSE),0))</f>
        <v/>
      </c>
      <c r="AP50" s="1" t="str">
        <f>IF(R50="","",ROUND($M50/(IF($T50="",0,$T50*VLOOKUP($N50,怪物!$B:$I,5,FALSE))+IF($U50="",0,$U50*VLOOKUP($O50,怪物!$B:$I,5,FALSE))+IF($V50="",0,$V50*VLOOKUP($P50,怪物!$B:$I,5,FALSE))+IF($W50="",0,$W50*VLOOKUP($Q50,怪物!$B:$I,5,FALSE))+IF($X50="",0,$X50*VLOOKUP($R50,怪物!$B:$I,5,FALSE))+IF($Y50="",0,$Y50*VLOOKUP($S50,怪物!$B:$I,5,FALSE)))*VLOOKUP(R50,怪物!$B:$I,5,FALSE),0))</f>
        <v/>
      </c>
      <c r="AQ50" s="1" t="str">
        <f>IF(S50="","",ROUND($M50/(IF($T50="",0,$T50*VLOOKUP($N50,怪物!$B:$I,5,FALSE))+IF($U50="",0,$U50*VLOOKUP($O50,怪物!$B:$I,5,FALSE))+IF($V50="",0,$V50*VLOOKUP($P50,怪物!$B:$I,5,FALSE))+IF($W50="",0,$W50*VLOOKUP($Q50,怪物!$B:$I,5,FALSE))+IF($X50="",0,$X50*VLOOKUP($R50,怪物!$B:$I,5,FALSE))+IF($Y50="",0,$Y50*VLOOKUP($S50,怪物!$B:$I,5,FALSE)))*VLOOKUP(S50,怪物!$B:$I,5,FALSE),0))</f>
        <v/>
      </c>
      <c r="AR50" s="1">
        <f t="shared" si="26"/>
        <v>2730</v>
      </c>
    </row>
    <row r="51" spans="1:44" x14ac:dyDescent="0.2">
      <c r="A51" s="1" t="str">
        <f t="shared" si="22"/>
        <v>3_8</v>
      </c>
      <c r="B51" s="1">
        <v>3</v>
      </c>
      <c r="C51" s="1">
        <v>8</v>
      </c>
      <c r="D51" s="1">
        <v>17</v>
      </c>
      <c r="E51" s="1">
        <f>ROUND(SUM($D$44:D51)/60,1)</f>
        <v>1.8</v>
      </c>
      <c r="F51" s="1">
        <v>8</v>
      </c>
      <c r="G51" s="1">
        <v>1</v>
      </c>
      <c r="H51" s="3">
        <f t="shared" si="23"/>
        <v>5655.31</v>
      </c>
      <c r="I51" s="1">
        <v>1.35</v>
      </c>
      <c r="J51" s="1">
        <f t="shared" si="27"/>
        <v>1.625</v>
      </c>
      <c r="K51" s="1">
        <f t="shared" si="28"/>
        <v>3480</v>
      </c>
      <c r="L51" s="1">
        <v>300</v>
      </c>
      <c r="M51" s="1">
        <v>200</v>
      </c>
      <c r="N51" s="1" t="s">
        <v>57</v>
      </c>
      <c r="O51" s="1" t="s">
        <v>100</v>
      </c>
      <c r="P51" s="1" t="s">
        <v>103</v>
      </c>
      <c r="Q51" s="1" t="s">
        <v>109</v>
      </c>
      <c r="T51" s="1">
        <f t="shared" si="25"/>
        <v>9</v>
      </c>
      <c r="U51" s="1">
        <v>9</v>
      </c>
      <c r="V51" s="1">
        <v>9</v>
      </c>
      <c r="W51" s="1">
        <v>1</v>
      </c>
      <c r="Z51" s="1">
        <f>IF(N51="","",ROUND($K51/($T51/$D51*IF($N51="",0,VLOOKUP($N51,怪物!$B:$I,4,FALSE))+$U51/$D51*IF($O51="",0,VLOOKUP($O51,怪物!$B:$I,4,FALSE))+$V51/$D51*IF($P51="",0,VLOOKUP($P51,怪物!$B:$I,4,FALSE))+$W51/$D51*IF($Q51="",0,VLOOKUP($Q51,怪物!$B:$I,4,FALSE))+$X51/$D51*IF($R51="",0,VLOOKUP($R51,怪物!$B:$I,4,FALSE))+$Y51/$D51*IF($S51="",0,VLOOKUP($S51,怪物!$B:$I,4,FALSE)))*VLOOKUP(N51,怪物!$B:$I,4,FALSE),0))</f>
        <v>2017</v>
      </c>
      <c r="AA51" s="1">
        <f>IF(O51="","",ROUND($K51/($T51/$D51*IF($N51="",0,VLOOKUP($N51,怪物!$B:$I,4,FALSE))+$U51/$D51*IF($O51="",0,VLOOKUP($O51,怪物!$B:$I,4,FALSE))+$V51/$D51*IF($P51="",0,VLOOKUP($P51,怪物!$B:$I,4,FALSE))+$W51/$D51*IF($Q51="",0,VLOOKUP($Q51,怪物!$B:$I,4,FALSE))+$X51/$D51*IF($R51="",0,VLOOKUP($R51,怪物!$B:$I,4,FALSE))+$Y51/$D51*IF($S51="",0,VLOOKUP($S51,怪物!$B:$I,4,FALSE)))*VLOOKUP(O51,怪物!$B:$I,4,FALSE),0))</f>
        <v>672</v>
      </c>
      <c r="AB51" s="1">
        <f>IF(P51="","",ROUND($K51/($T51/$D51*IF($N51="",0,VLOOKUP($N51,怪物!$B:$I,4,FALSE))+$U51/$D51*IF($O51="",0,VLOOKUP($O51,怪物!$B:$I,4,FALSE))+$V51/$D51*IF($P51="",0,VLOOKUP($P51,怪物!$B:$I,4,FALSE))+$W51/$D51*IF($Q51="",0,VLOOKUP($Q51,怪物!$B:$I,4,FALSE))+$X51/$D51*IF($R51="",0,VLOOKUP($R51,怪物!$B:$I,4,FALSE))+$Y51/$D51*IF($S51="",0,VLOOKUP($S51,怪物!$B:$I,4,FALSE)))*VLOOKUP(P51,怪物!$B:$I,4,FALSE),0))</f>
        <v>2689</v>
      </c>
      <c r="AC51" s="1">
        <f>IF(Q51="","",ROUND($K51/($T51/$D51*IF($N51="",0,VLOOKUP($N51,怪物!$B:$I,4,FALSE))+$U51/$D51*IF($O51="",0,VLOOKUP($O51,怪物!$B:$I,4,FALSE))+$V51/$D51*IF($P51="",0,VLOOKUP($P51,怪物!$B:$I,4,FALSE))+$W51/$D51*IF($Q51="",0,VLOOKUP($Q51,怪物!$B:$I,4,FALSE))+$X51/$D51*IF($R51="",0,VLOOKUP($R51,怪物!$B:$I,4,FALSE))+$Y51/$D51*IF($S51="",0,VLOOKUP($S51,怪物!$B:$I,4,FALSE)))*VLOOKUP(Q51,怪物!$B:$I,4,FALSE),0))</f>
        <v>10756</v>
      </c>
      <c r="AD51" s="1" t="str">
        <f>IF(R51="","",ROUND($K51/($T51/$D51*IF($N51="",0,VLOOKUP($N51,怪物!$B:$I,4,FALSE))+$U51/$D51*IF($O51="",0,VLOOKUP($O51,怪物!$B:$I,4,FALSE))+$V51/$D51*IF($P51="",0,VLOOKUP($P51,怪物!$B:$I,4,FALSE))+$W51/$D51*IF($Q51="",0,VLOOKUP($Q51,怪物!$B:$I,4,FALSE))+$X51/$D51*IF($R51="",0,VLOOKUP($R51,怪物!$B:$I,4,FALSE))+$Y51/$D51*IF($S51="",0,VLOOKUP($S51,怪物!$B:$I,4,FALSE)))*VLOOKUP(R51,怪物!$B:$I,4,FALSE),0))</f>
        <v/>
      </c>
      <c r="AE51" s="1" t="str">
        <f>IF(S51="","",ROUND($K51/($T51/$D51*IF($N51="",0,VLOOKUP($N51,怪物!$B:$I,4,FALSE))+$U51/$D51*IF($O51="",0,VLOOKUP($O51,怪物!$B:$I,4,FALSE))+$V51/$D51*IF($P51="",0,VLOOKUP($P51,怪物!$B:$I,4,FALSE))+$W51/$D51*IF($Q51="",0,VLOOKUP($Q51,怪物!$B:$I,4,FALSE))+$X51/$D51*IF($R51="",0,VLOOKUP($R51,怪物!$B:$I,4,FALSE))+$Y51/$D51*IF($S51="",0,VLOOKUP($S51,怪物!$B:$I,4,FALSE)))*VLOOKUP(S51,怪物!$B:$I,4,FALSE),0))</f>
        <v/>
      </c>
      <c r="AF51" s="1">
        <f>IF(N51="","",VLOOKUP(N51,怪物!$B:$I,6,FALSE)*$I51)</f>
        <v>2.7</v>
      </c>
      <c r="AG51" s="1">
        <f>IF(O51="","",VLOOKUP(O51,怪物!$B:$I,6,FALSE)*$I51)</f>
        <v>5.4</v>
      </c>
      <c r="AH51" s="1">
        <f>IF(P51="","",VLOOKUP(P51,怪物!$B:$I,6,FALSE)*$I51)</f>
        <v>5.4</v>
      </c>
      <c r="AI51" s="1">
        <f>IF(Q51="","",VLOOKUP(Q51,怪物!$B:$I,6,FALSE)*$I51)</f>
        <v>3.375</v>
      </c>
      <c r="AJ51" s="1" t="str">
        <f>IF(R51="","",VLOOKUP(R51,怪物!$B:$I,6,FALSE)*$I51)</f>
        <v/>
      </c>
      <c r="AK51" s="1" t="str">
        <f>IF(S51="","",VLOOKUP(S51,怪物!$B:$I,6,FALSE)*$I51)</f>
        <v/>
      </c>
      <c r="AL51" s="1">
        <f>IF(N51="","",ROUND($M51/(IF($T51="",0,$T51*VLOOKUP($N51,怪物!$B:$I,5,FALSE))+IF($U51="",0,$U51*VLOOKUP($O51,怪物!$B:$I,5,FALSE))+IF($V51="",0,$V51*VLOOKUP($P51,怪物!$B:$I,5,FALSE))+IF($W51="",0,$W51*VLOOKUP($Q51,怪物!$B:$I,5,FALSE))+IF($X51="",0,$X51*VLOOKUP($R51,怪物!$B:$I,5,FALSE))+IF($Y51="",0,$Y51*VLOOKUP($S51,怪物!$B:$I,5,FALSE)))*VLOOKUP(N51,怪物!$B:$I,5,FALSE),0))</f>
        <v>5</v>
      </c>
      <c r="AM51" s="1">
        <f>IF(O51="","",ROUND($M51/(IF($T51="",0,$T51*VLOOKUP($N51,怪物!$B:$I,5,FALSE))+IF($U51="",0,$U51*VLOOKUP($O51,怪物!$B:$I,5,FALSE))+IF($V51="",0,$V51*VLOOKUP($P51,怪物!$B:$I,5,FALSE))+IF($W51="",0,$W51*VLOOKUP($Q51,怪物!$B:$I,5,FALSE))+IF($X51="",0,$X51*VLOOKUP($R51,怪物!$B:$I,5,FALSE))+IF($Y51="",0,$Y51*VLOOKUP($S51,怪物!$B:$I,5,FALSE)))*VLOOKUP(O51,怪物!$B:$I,5,FALSE),0))</f>
        <v>5</v>
      </c>
      <c r="AN51" s="1">
        <f>IF(P51="","",ROUND($M51/(IF($T51="",0,$T51*VLOOKUP($N51,怪物!$B:$I,5,FALSE))+IF($U51="",0,$U51*VLOOKUP($O51,怪物!$B:$I,5,FALSE))+IF($V51="",0,$V51*VLOOKUP($P51,怪物!$B:$I,5,FALSE))+IF($W51="",0,$W51*VLOOKUP($Q51,怪物!$B:$I,5,FALSE))+IF($X51="",0,$X51*VLOOKUP($R51,怪物!$B:$I,5,FALSE))+IF($Y51="",0,$Y51*VLOOKUP($S51,怪物!$B:$I,5,FALSE)))*VLOOKUP(P51,怪物!$B:$I,5,FALSE),0))</f>
        <v>10</v>
      </c>
      <c r="AO51" s="1">
        <f>IF(Q51="","",ROUND($M51/(IF($T51="",0,$T51*VLOOKUP($N51,怪物!$B:$I,5,FALSE))+IF($U51="",0,$U51*VLOOKUP($O51,怪物!$B:$I,5,FALSE))+IF($V51="",0,$V51*VLOOKUP($P51,怪物!$B:$I,5,FALSE))+IF($W51="",0,$W51*VLOOKUP($Q51,怪物!$B:$I,5,FALSE))+IF($X51="",0,$X51*VLOOKUP($R51,怪物!$B:$I,5,FALSE))+IF($Y51="",0,$Y51*VLOOKUP($S51,怪物!$B:$I,5,FALSE)))*VLOOKUP(Q51,怪物!$B:$I,5,FALSE),0))</f>
        <v>24</v>
      </c>
      <c r="AP51" s="1" t="str">
        <f>IF(R51="","",ROUND($M51/(IF($T51="",0,$T51*VLOOKUP($N51,怪物!$B:$I,5,FALSE))+IF($U51="",0,$U51*VLOOKUP($O51,怪物!$B:$I,5,FALSE))+IF($V51="",0,$V51*VLOOKUP($P51,怪物!$B:$I,5,FALSE))+IF($W51="",0,$W51*VLOOKUP($Q51,怪物!$B:$I,5,FALSE))+IF($X51="",0,$X51*VLOOKUP($R51,怪物!$B:$I,5,FALSE))+IF($Y51="",0,$Y51*VLOOKUP($S51,怪物!$B:$I,5,FALSE)))*VLOOKUP(R51,怪物!$B:$I,5,FALSE),0))</f>
        <v/>
      </c>
      <c r="AQ51" s="1" t="str">
        <f>IF(S51="","",ROUND($M51/(IF($T51="",0,$T51*VLOOKUP($N51,怪物!$B:$I,5,FALSE))+IF($U51="",0,$U51*VLOOKUP($O51,怪物!$B:$I,5,FALSE))+IF($V51="",0,$V51*VLOOKUP($P51,怪物!$B:$I,5,FALSE))+IF($W51="",0,$W51*VLOOKUP($Q51,怪物!$B:$I,5,FALSE))+IF($X51="",0,$X51*VLOOKUP($R51,怪物!$B:$I,5,FALSE))+IF($Y51="",0,$Y51*VLOOKUP($S51,怪物!$B:$I,5,FALSE)))*VLOOKUP(S51,怪物!$B:$I,5,FALSE),0))</f>
        <v/>
      </c>
      <c r="AR51" s="1">
        <f t="shared" si="26"/>
        <v>3240</v>
      </c>
    </row>
    <row r="52" spans="1:44" x14ac:dyDescent="0.2">
      <c r="A52" s="1" t="str">
        <f t="shared" si="22"/>
        <v>3_9</v>
      </c>
      <c r="B52" s="1">
        <v>3</v>
      </c>
      <c r="C52" s="1">
        <v>9</v>
      </c>
      <c r="D52" s="1">
        <v>18</v>
      </c>
      <c r="E52" s="1">
        <f>ROUND(SUM($D$44:D52)/60,1)</f>
        <v>2.1</v>
      </c>
      <c r="F52" s="1">
        <v>9</v>
      </c>
      <c r="G52" s="1">
        <v>2</v>
      </c>
      <c r="H52" s="3">
        <f t="shared" si="23"/>
        <v>1023.13</v>
      </c>
      <c r="I52" s="1">
        <v>1.4</v>
      </c>
      <c r="J52" s="1">
        <v>0.5</v>
      </c>
      <c r="K52" s="1">
        <f t="shared" si="28"/>
        <v>2046</v>
      </c>
      <c r="L52" s="1">
        <v>300</v>
      </c>
      <c r="M52" s="1">
        <v>200</v>
      </c>
      <c r="N52" s="1" t="s">
        <v>102</v>
      </c>
      <c r="T52" s="1">
        <f t="shared" si="25"/>
        <v>9</v>
      </c>
      <c r="Z52" s="1">
        <f>IF(N52="","",ROUND($K52/($T52/$D52*IF($N52="",0,VLOOKUP($N52,怪物!$B:$I,4,FALSE))+$U52/$D52*IF($O52="",0,VLOOKUP($O52,怪物!$B:$I,4,FALSE))+$V52/$D52*IF($P52="",0,VLOOKUP($P52,怪物!$B:$I,4,FALSE))+$W52/$D52*IF($Q52="",0,VLOOKUP($Q52,怪物!$B:$I,4,FALSE))+$X52/$D52*IF($R52="",0,VLOOKUP($R52,怪物!$B:$I,4,FALSE))+$Y52/$D52*IF($S52="",0,VLOOKUP($S52,怪物!$B:$I,4,FALSE)))*VLOOKUP(N52,怪物!$B:$I,4,FALSE),0))</f>
        <v>4092</v>
      </c>
      <c r="AA52" s="1" t="str">
        <f>IF(O52="","",ROUND($K52/($T52/$D52*IF($N52="",0,VLOOKUP($N52,怪物!$B:$I,4,FALSE))+$U52/$D52*IF($O52="",0,VLOOKUP($O52,怪物!$B:$I,4,FALSE))+$V52/$D52*IF($P52="",0,VLOOKUP($P52,怪物!$B:$I,4,FALSE))+$W52/$D52*IF($Q52="",0,VLOOKUP($Q52,怪物!$B:$I,4,FALSE))+$X52/$D52*IF($R52="",0,VLOOKUP($R52,怪物!$B:$I,4,FALSE))+$Y52/$D52*IF($S52="",0,VLOOKUP($S52,怪物!$B:$I,4,FALSE)))*VLOOKUP(O52,怪物!$B:$I,4,FALSE),0))</f>
        <v/>
      </c>
      <c r="AB52" s="1" t="str">
        <f>IF(P52="","",ROUND($K52/($T52/$D52*IF($N52="",0,VLOOKUP($N52,怪物!$B:$I,4,FALSE))+$U52/$D52*IF($O52="",0,VLOOKUP($O52,怪物!$B:$I,4,FALSE))+$V52/$D52*IF($P52="",0,VLOOKUP($P52,怪物!$B:$I,4,FALSE))+$W52/$D52*IF($Q52="",0,VLOOKUP($Q52,怪物!$B:$I,4,FALSE))+$X52/$D52*IF($R52="",0,VLOOKUP($R52,怪物!$B:$I,4,FALSE))+$Y52/$D52*IF($S52="",0,VLOOKUP($S52,怪物!$B:$I,4,FALSE)))*VLOOKUP(P52,怪物!$B:$I,4,FALSE),0))</f>
        <v/>
      </c>
      <c r="AC52" s="1" t="str">
        <f>IF(Q52="","",ROUND($K52/($T52/$D52*IF($N52="",0,VLOOKUP($N52,怪物!$B:$I,4,FALSE))+$U52/$D52*IF($O52="",0,VLOOKUP($O52,怪物!$B:$I,4,FALSE))+$V52/$D52*IF($P52="",0,VLOOKUP($P52,怪物!$B:$I,4,FALSE))+$W52/$D52*IF($Q52="",0,VLOOKUP($Q52,怪物!$B:$I,4,FALSE))+$X52/$D52*IF($R52="",0,VLOOKUP($R52,怪物!$B:$I,4,FALSE))+$Y52/$D52*IF($S52="",0,VLOOKUP($S52,怪物!$B:$I,4,FALSE)))*VLOOKUP(Q52,怪物!$B:$I,4,FALSE),0))</f>
        <v/>
      </c>
      <c r="AD52" s="1" t="str">
        <f>IF(R52="","",ROUND($K52/($T52/$D52*IF($N52="",0,VLOOKUP($N52,怪物!$B:$I,4,FALSE))+$U52/$D52*IF($O52="",0,VLOOKUP($O52,怪物!$B:$I,4,FALSE))+$V52/$D52*IF($P52="",0,VLOOKUP($P52,怪物!$B:$I,4,FALSE))+$W52/$D52*IF($Q52="",0,VLOOKUP($Q52,怪物!$B:$I,4,FALSE))+$X52/$D52*IF($R52="",0,VLOOKUP($R52,怪物!$B:$I,4,FALSE))+$Y52/$D52*IF($S52="",0,VLOOKUP($S52,怪物!$B:$I,4,FALSE)))*VLOOKUP(R52,怪物!$B:$I,4,FALSE),0))</f>
        <v/>
      </c>
      <c r="AE52" s="1" t="str">
        <f>IF(S52="","",ROUND($K52/($T52/$D52*IF($N52="",0,VLOOKUP($N52,怪物!$B:$I,4,FALSE))+$U52/$D52*IF($O52="",0,VLOOKUP($O52,怪物!$B:$I,4,FALSE))+$V52/$D52*IF($P52="",0,VLOOKUP($P52,怪物!$B:$I,4,FALSE))+$W52/$D52*IF($Q52="",0,VLOOKUP($Q52,怪物!$B:$I,4,FALSE))+$X52/$D52*IF($R52="",0,VLOOKUP($R52,怪物!$B:$I,4,FALSE))+$Y52/$D52*IF($S52="",0,VLOOKUP($S52,怪物!$B:$I,4,FALSE)))*VLOOKUP(S52,怪物!$B:$I,4,FALSE),0))</f>
        <v/>
      </c>
      <c r="AF52" s="1">
        <f>IF(N52="","",VLOOKUP(N52,怪物!$B:$I,6,FALSE)*$I52)</f>
        <v>2.8</v>
      </c>
      <c r="AG52" s="1" t="str">
        <f>IF(O52="","",VLOOKUP(O52,怪物!$B:$I,6,FALSE)*$I52)</f>
        <v/>
      </c>
      <c r="AH52" s="1" t="str">
        <f>IF(P52="","",VLOOKUP(P52,怪物!$B:$I,6,FALSE)*$I52)</f>
        <v/>
      </c>
      <c r="AI52" s="1" t="str">
        <f>IF(Q52="","",VLOOKUP(Q52,怪物!$B:$I,6,FALSE)*$I52)</f>
        <v/>
      </c>
      <c r="AJ52" s="1" t="str">
        <f>IF(R52="","",VLOOKUP(R52,怪物!$B:$I,6,FALSE)*$I52)</f>
        <v/>
      </c>
      <c r="AK52" s="1" t="str">
        <f>IF(S52="","",VLOOKUP(S52,怪物!$B:$I,6,FALSE)*$I52)</f>
        <v/>
      </c>
      <c r="AL52" s="1">
        <f>IF(N52="","",ROUND($M52/(IF($T52="",0,$T52*VLOOKUP($N52,怪物!$B:$I,5,FALSE))+IF($U52="",0,$U52*VLOOKUP($O52,怪物!$B:$I,5,FALSE))+IF($V52="",0,$V52*VLOOKUP($P52,怪物!$B:$I,5,FALSE))+IF($W52="",0,$W52*VLOOKUP($Q52,怪物!$B:$I,5,FALSE))+IF($X52="",0,$X52*VLOOKUP($R52,怪物!$B:$I,5,FALSE))+IF($Y52="",0,$Y52*VLOOKUP($S52,怪物!$B:$I,5,FALSE)))*VLOOKUP(N52,怪物!$B:$I,5,FALSE),0))</f>
        <v>22</v>
      </c>
      <c r="AM52" s="1" t="str">
        <f>IF(O52="","",ROUND($M52/(IF($T52="",0,$T52*VLOOKUP($N52,怪物!$B:$I,5,FALSE))+IF($U52="",0,$U52*VLOOKUP($O52,怪物!$B:$I,5,FALSE))+IF($V52="",0,$V52*VLOOKUP($P52,怪物!$B:$I,5,FALSE))+IF($W52="",0,$W52*VLOOKUP($Q52,怪物!$B:$I,5,FALSE))+IF($X52="",0,$X52*VLOOKUP($R52,怪物!$B:$I,5,FALSE))+IF($Y52="",0,$Y52*VLOOKUP($S52,怪物!$B:$I,5,FALSE)))*VLOOKUP(O52,怪物!$B:$I,5,FALSE),0))</f>
        <v/>
      </c>
      <c r="AN52" s="1" t="str">
        <f>IF(P52="","",ROUND($M52/(IF($T52="",0,$T52*VLOOKUP($N52,怪物!$B:$I,5,FALSE))+IF($U52="",0,$U52*VLOOKUP($O52,怪物!$B:$I,5,FALSE))+IF($V52="",0,$V52*VLOOKUP($P52,怪物!$B:$I,5,FALSE))+IF($W52="",0,$W52*VLOOKUP($Q52,怪物!$B:$I,5,FALSE))+IF($X52="",0,$X52*VLOOKUP($R52,怪物!$B:$I,5,FALSE))+IF($Y52="",0,$Y52*VLOOKUP($S52,怪物!$B:$I,5,FALSE)))*VLOOKUP(P52,怪物!$B:$I,5,FALSE),0))</f>
        <v/>
      </c>
      <c r="AO52" s="1" t="str">
        <f>IF(Q52="","",ROUND($M52/(IF($T52="",0,$T52*VLOOKUP($N52,怪物!$B:$I,5,FALSE))+IF($U52="",0,$U52*VLOOKUP($O52,怪物!$B:$I,5,FALSE))+IF($V52="",0,$V52*VLOOKUP($P52,怪物!$B:$I,5,FALSE))+IF($W52="",0,$W52*VLOOKUP($Q52,怪物!$B:$I,5,FALSE))+IF($X52="",0,$X52*VLOOKUP($R52,怪物!$B:$I,5,FALSE))+IF($Y52="",0,$Y52*VLOOKUP($S52,怪物!$B:$I,5,FALSE)))*VLOOKUP(Q52,怪物!$B:$I,5,FALSE),0))</f>
        <v/>
      </c>
      <c r="AP52" s="1" t="str">
        <f>IF(R52="","",ROUND($M52/(IF($T52="",0,$T52*VLOOKUP($N52,怪物!$B:$I,5,FALSE))+IF($U52="",0,$U52*VLOOKUP($O52,怪物!$B:$I,5,FALSE))+IF($V52="",0,$V52*VLOOKUP($P52,怪物!$B:$I,5,FALSE))+IF($W52="",0,$W52*VLOOKUP($Q52,怪物!$B:$I,5,FALSE))+IF($X52="",0,$X52*VLOOKUP($R52,怪物!$B:$I,5,FALSE))+IF($Y52="",0,$Y52*VLOOKUP($S52,怪物!$B:$I,5,FALSE)))*VLOOKUP(R52,怪物!$B:$I,5,FALSE),0))</f>
        <v/>
      </c>
      <c r="AQ52" s="1" t="str">
        <f>IF(S52="","",ROUND($M52/(IF($T52="",0,$T52*VLOOKUP($N52,怪物!$B:$I,5,FALSE))+IF($U52="",0,$U52*VLOOKUP($O52,怪物!$B:$I,5,FALSE))+IF($V52="",0,$V52*VLOOKUP($P52,怪物!$B:$I,5,FALSE))+IF($W52="",0,$W52*VLOOKUP($Q52,怪物!$B:$I,5,FALSE))+IF($X52="",0,$X52*VLOOKUP($R52,怪物!$B:$I,5,FALSE))+IF($Y52="",0,$Y52*VLOOKUP($S52,怪物!$B:$I,5,FALSE)))*VLOOKUP(S52,怪物!$B:$I,5,FALSE),0))</f>
        <v/>
      </c>
      <c r="AR52" s="1">
        <f t="shared" si="26"/>
        <v>3780</v>
      </c>
    </row>
    <row r="53" spans="1:44" x14ac:dyDescent="0.2">
      <c r="A53" s="1" t="str">
        <f t="shared" si="22"/>
        <v>3_10</v>
      </c>
      <c r="B53" s="1">
        <v>3</v>
      </c>
      <c r="C53" s="1">
        <v>10</v>
      </c>
      <c r="D53" s="1">
        <v>19</v>
      </c>
      <c r="E53" s="1">
        <f>ROUND(SUM($D$44:D53)/60,1)</f>
        <v>2.4</v>
      </c>
      <c r="F53" s="1">
        <v>10</v>
      </c>
      <c r="G53" s="1">
        <v>2</v>
      </c>
      <c r="H53" s="3">
        <f t="shared" si="23"/>
        <v>3358.44</v>
      </c>
      <c r="I53" s="1">
        <v>1.45</v>
      </c>
      <c r="J53" s="1">
        <f>J52+0.5</f>
        <v>1</v>
      </c>
      <c r="K53" s="1">
        <f t="shared" si="28"/>
        <v>3358</v>
      </c>
      <c r="L53" s="1">
        <v>300</v>
      </c>
      <c r="M53" s="1">
        <v>200</v>
      </c>
      <c r="N53" s="1" t="s">
        <v>102</v>
      </c>
      <c r="O53" s="1" t="s">
        <v>61</v>
      </c>
      <c r="T53" s="1">
        <f t="shared" si="25"/>
        <v>9</v>
      </c>
      <c r="U53" s="1">
        <v>10</v>
      </c>
      <c r="Z53" s="1">
        <f>IF(N53="","",ROUND($K53/($T53/$D53*IF($N53="",0,VLOOKUP($N53,怪物!$B:$I,4,FALSE))+$U53/$D53*IF($O53="",0,VLOOKUP($O53,怪物!$B:$I,4,FALSE))+$V53/$D53*IF($P53="",0,VLOOKUP($P53,怪物!$B:$I,4,FALSE))+$W53/$D53*IF($Q53="",0,VLOOKUP($Q53,怪物!$B:$I,4,FALSE))+$X53/$D53*IF($R53="",0,VLOOKUP($R53,怪物!$B:$I,4,FALSE))+$Y53/$D53*IF($S53="",0,VLOOKUP($S53,怪物!$B:$I,4,FALSE)))*VLOOKUP(N53,怪物!$B:$I,4,FALSE),0))</f>
        <v>495</v>
      </c>
      <c r="AA53" s="1">
        <f>IF(O53="","",ROUND($K53/($T53/$D53*IF($N53="",0,VLOOKUP($N53,怪物!$B:$I,4,FALSE))+$U53/$D53*IF($O53="",0,VLOOKUP($O53,怪物!$B:$I,4,FALSE))+$V53/$D53*IF($P53="",0,VLOOKUP($P53,怪物!$B:$I,4,FALSE))+$W53/$D53*IF($Q53="",0,VLOOKUP($Q53,怪物!$B:$I,4,FALSE))+$X53/$D53*IF($R53="",0,VLOOKUP($R53,怪物!$B:$I,4,FALSE))+$Y53/$D53*IF($S53="",0,VLOOKUP($S53,怪物!$B:$I,4,FALSE)))*VLOOKUP(O53,怪物!$B:$I,4,FALSE),0))</f>
        <v>5935</v>
      </c>
      <c r="AB53" s="1" t="str">
        <f>IF(P53="","",ROUND($K53/($T53/$D53*IF($N53="",0,VLOOKUP($N53,怪物!$B:$I,4,FALSE))+$U53/$D53*IF($O53="",0,VLOOKUP($O53,怪物!$B:$I,4,FALSE))+$V53/$D53*IF($P53="",0,VLOOKUP($P53,怪物!$B:$I,4,FALSE))+$W53/$D53*IF($Q53="",0,VLOOKUP($Q53,怪物!$B:$I,4,FALSE))+$X53/$D53*IF($R53="",0,VLOOKUP($R53,怪物!$B:$I,4,FALSE))+$Y53/$D53*IF($S53="",0,VLOOKUP($S53,怪物!$B:$I,4,FALSE)))*VLOOKUP(P53,怪物!$B:$I,4,FALSE),0))</f>
        <v/>
      </c>
      <c r="AC53" s="1" t="str">
        <f>IF(Q53="","",ROUND($K53/($T53/$D53*IF($N53="",0,VLOOKUP($N53,怪物!$B:$I,4,FALSE))+$U53/$D53*IF($O53="",0,VLOOKUP($O53,怪物!$B:$I,4,FALSE))+$V53/$D53*IF($P53="",0,VLOOKUP($P53,怪物!$B:$I,4,FALSE))+$W53/$D53*IF($Q53="",0,VLOOKUP($Q53,怪物!$B:$I,4,FALSE))+$X53/$D53*IF($R53="",0,VLOOKUP($R53,怪物!$B:$I,4,FALSE))+$Y53/$D53*IF($S53="",0,VLOOKUP($S53,怪物!$B:$I,4,FALSE)))*VLOOKUP(Q53,怪物!$B:$I,4,FALSE),0))</f>
        <v/>
      </c>
      <c r="AD53" s="1" t="str">
        <f>IF(R53="","",ROUND($K53/($T53/$D53*IF($N53="",0,VLOOKUP($N53,怪物!$B:$I,4,FALSE))+$U53/$D53*IF($O53="",0,VLOOKUP($O53,怪物!$B:$I,4,FALSE))+$V53/$D53*IF($P53="",0,VLOOKUP($P53,怪物!$B:$I,4,FALSE))+$W53/$D53*IF($Q53="",0,VLOOKUP($Q53,怪物!$B:$I,4,FALSE))+$X53/$D53*IF($R53="",0,VLOOKUP($R53,怪物!$B:$I,4,FALSE))+$Y53/$D53*IF($S53="",0,VLOOKUP($S53,怪物!$B:$I,4,FALSE)))*VLOOKUP(R53,怪物!$B:$I,4,FALSE),0))</f>
        <v/>
      </c>
      <c r="AE53" s="1" t="str">
        <f>IF(S53="","",ROUND($K53/($T53/$D53*IF($N53="",0,VLOOKUP($N53,怪物!$B:$I,4,FALSE))+$U53/$D53*IF($O53="",0,VLOOKUP($O53,怪物!$B:$I,4,FALSE))+$V53/$D53*IF($P53="",0,VLOOKUP($P53,怪物!$B:$I,4,FALSE))+$W53/$D53*IF($Q53="",0,VLOOKUP($Q53,怪物!$B:$I,4,FALSE))+$X53/$D53*IF($R53="",0,VLOOKUP($R53,怪物!$B:$I,4,FALSE))+$Y53/$D53*IF($S53="",0,VLOOKUP($S53,怪物!$B:$I,4,FALSE)))*VLOOKUP(S53,怪物!$B:$I,4,FALSE),0))</f>
        <v/>
      </c>
      <c r="AF53" s="1">
        <f>IF(N53="","",VLOOKUP(N53,怪物!$B:$I,6,FALSE)*$I53)</f>
        <v>2.9</v>
      </c>
      <c r="AG53" s="1">
        <f>IF(O53="","",VLOOKUP(O53,怪物!$B:$I,6,FALSE)*$I53)</f>
        <v>2.9</v>
      </c>
      <c r="AH53" s="1" t="str">
        <f>IF(P53="","",VLOOKUP(P53,怪物!$B:$I,6,FALSE)*$I53)</f>
        <v/>
      </c>
      <c r="AI53" s="1" t="str">
        <f>IF(Q53="","",VLOOKUP(Q53,怪物!$B:$I,6,FALSE)*$I53)</f>
        <v/>
      </c>
      <c r="AJ53" s="1" t="str">
        <f>IF(R53="","",VLOOKUP(R53,怪物!$B:$I,6,FALSE)*$I53)</f>
        <v/>
      </c>
      <c r="AK53" s="1" t="str">
        <f>IF(S53="","",VLOOKUP(S53,怪物!$B:$I,6,FALSE)*$I53)</f>
        <v/>
      </c>
      <c r="AL53" s="1">
        <f>IF(N53="","",ROUND($M53/(IF($T53="",0,$T53*VLOOKUP($N53,怪物!$B:$I,5,FALSE))+IF($U53="",0,$U53*VLOOKUP($O53,怪物!$B:$I,5,FALSE))+IF($V53="",0,$V53*VLOOKUP($P53,怪物!$B:$I,5,FALSE))+IF($W53="",0,$W53*VLOOKUP($Q53,怪物!$B:$I,5,FALSE))+IF($X53="",0,$X53*VLOOKUP($R53,怪物!$B:$I,5,FALSE))+IF($Y53="",0,$Y53*VLOOKUP($S53,怪物!$B:$I,5,FALSE)))*VLOOKUP(N53,怪物!$B:$I,5,FALSE),0))</f>
        <v>7</v>
      </c>
      <c r="AM53" s="1">
        <f>IF(O53="","",ROUND($M53/(IF($T53="",0,$T53*VLOOKUP($N53,怪物!$B:$I,5,FALSE))+IF($U53="",0,$U53*VLOOKUP($O53,怪物!$B:$I,5,FALSE))+IF($V53="",0,$V53*VLOOKUP($P53,怪物!$B:$I,5,FALSE))+IF($W53="",0,$W53*VLOOKUP($Q53,怪物!$B:$I,5,FALSE))+IF($X53="",0,$X53*VLOOKUP($R53,怪物!$B:$I,5,FALSE))+IF($Y53="",0,$Y53*VLOOKUP($S53,怪物!$B:$I,5,FALSE)))*VLOOKUP(O53,怪物!$B:$I,5,FALSE),0))</f>
        <v>14</v>
      </c>
      <c r="AN53" s="1" t="str">
        <f>IF(P53="","",ROUND($M53/(IF($T53="",0,$T53*VLOOKUP($N53,怪物!$B:$I,5,FALSE))+IF($U53="",0,$U53*VLOOKUP($O53,怪物!$B:$I,5,FALSE))+IF($V53="",0,$V53*VLOOKUP($P53,怪物!$B:$I,5,FALSE))+IF($W53="",0,$W53*VLOOKUP($Q53,怪物!$B:$I,5,FALSE))+IF($X53="",0,$X53*VLOOKUP($R53,怪物!$B:$I,5,FALSE))+IF($Y53="",0,$Y53*VLOOKUP($S53,怪物!$B:$I,5,FALSE)))*VLOOKUP(P53,怪物!$B:$I,5,FALSE),0))</f>
        <v/>
      </c>
      <c r="AO53" s="1" t="str">
        <f>IF(Q53="","",ROUND($M53/(IF($T53="",0,$T53*VLOOKUP($N53,怪物!$B:$I,5,FALSE))+IF($U53="",0,$U53*VLOOKUP($O53,怪物!$B:$I,5,FALSE))+IF($V53="",0,$V53*VLOOKUP($P53,怪物!$B:$I,5,FALSE))+IF($W53="",0,$W53*VLOOKUP($Q53,怪物!$B:$I,5,FALSE))+IF($X53="",0,$X53*VLOOKUP($R53,怪物!$B:$I,5,FALSE))+IF($Y53="",0,$Y53*VLOOKUP($S53,怪物!$B:$I,5,FALSE)))*VLOOKUP(Q53,怪物!$B:$I,5,FALSE),0))</f>
        <v/>
      </c>
      <c r="AP53" s="1" t="str">
        <f>IF(R53="","",ROUND($M53/(IF($T53="",0,$T53*VLOOKUP($N53,怪物!$B:$I,5,FALSE))+IF($U53="",0,$U53*VLOOKUP($O53,怪物!$B:$I,5,FALSE))+IF($V53="",0,$V53*VLOOKUP($P53,怪物!$B:$I,5,FALSE))+IF($W53="",0,$W53*VLOOKUP($Q53,怪物!$B:$I,5,FALSE))+IF($X53="",0,$X53*VLOOKUP($R53,怪物!$B:$I,5,FALSE))+IF($Y53="",0,$Y53*VLOOKUP($S53,怪物!$B:$I,5,FALSE)))*VLOOKUP(R53,怪物!$B:$I,5,FALSE),0))</f>
        <v/>
      </c>
      <c r="AQ53" s="1" t="str">
        <f>IF(S53="","",ROUND($M53/(IF($T53="",0,$T53*VLOOKUP($N53,怪物!$B:$I,5,FALSE))+IF($U53="",0,$U53*VLOOKUP($O53,怪物!$B:$I,5,FALSE))+IF($V53="",0,$V53*VLOOKUP($P53,怪物!$B:$I,5,FALSE))+IF($W53="",0,$W53*VLOOKUP($Q53,怪物!$B:$I,5,FALSE))+IF($X53="",0,$X53*VLOOKUP($R53,怪物!$B:$I,5,FALSE))+IF($Y53="",0,$Y53*VLOOKUP($S53,怪物!$B:$I,5,FALSE)))*VLOOKUP(S53,怪物!$B:$I,5,FALSE),0))</f>
        <v/>
      </c>
      <c r="AR53" s="1">
        <f t="shared" si="26"/>
        <v>4350</v>
      </c>
    </row>
    <row r="54" spans="1:44" x14ac:dyDescent="0.2">
      <c r="A54" s="1" t="str">
        <f t="shared" si="22"/>
        <v>3_11</v>
      </c>
      <c r="B54" s="1">
        <v>3</v>
      </c>
      <c r="C54" s="1">
        <v>11</v>
      </c>
      <c r="D54" s="1">
        <v>20</v>
      </c>
      <c r="E54" s="1">
        <f>ROUND(SUM($D$44:D54)/60,1)</f>
        <v>2.8</v>
      </c>
      <c r="F54" s="1">
        <v>11</v>
      </c>
      <c r="G54" s="1">
        <v>2</v>
      </c>
      <c r="H54" s="3">
        <f t="shared" si="23"/>
        <v>7539.69</v>
      </c>
      <c r="I54" s="1">
        <v>1.5</v>
      </c>
      <c r="J54" s="1">
        <f t="shared" ref="J54:J55" si="29">J53+0.5</f>
        <v>1.5</v>
      </c>
      <c r="K54" s="1">
        <f t="shared" si="28"/>
        <v>5026</v>
      </c>
      <c r="L54" s="1">
        <v>300</v>
      </c>
      <c r="M54" s="1">
        <v>200</v>
      </c>
      <c r="N54" s="1" t="s">
        <v>102</v>
      </c>
      <c r="O54" s="1" t="s">
        <v>104</v>
      </c>
      <c r="P54" s="1" t="s">
        <v>61</v>
      </c>
      <c r="T54" s="1">
        <f t="shared" si="25"/>
        <v>5</v>
      </c>
      <c r="U54" s="1">
        <v>15</v>
      </c>
      <c r="V54" s="1">
        <v>10</v>
      </c>
      <c r="Z54" s="1">
        <f>IF(N54="","",ROUND($K54/($T54/$D54*IF($N54="",0,VLOOKUP($N54,怪物!$B:$I,4,FALSE))+$U54/$D54*IF($O54="",0,VLOOKUP($O54,怪物!$B:$I,4,FALSE))+$V54/$D54*IF($P54="",0,VLOOKUP($P54,怪物!$B:$I,4,FALSE))+$W54/$D54*IF($Q54="",0,VLOOKUP($Q54,怪物!$B:$I,4,FALSE))+$X54/$D54*IF($R54="",0,VLOOKUP($R54,怪物!$B:$I,4,FALSE))+$Y54/$D54*IF($S54="",0,VLOOKUP($S54,怪物!$B:$I,4,FALSE)))*VLOOKUP(N54,怪物!$B:$I,4,FALSE),0))</f>
        <v>543</v>
      </c>
      <c r="AA54" s="1">
        <f>IF(O54="","",ROUND($K54/($T54/$D54*IF($N54="",0,VLOOKUP($N54,怪物!$B:$I,4,FALSE))+$U54/$D54*IF($O54="",0,VLOOKUP($O54,怪物!$B:$I,4,FALSE))+$V54/$D54*IF($P54="",0,VLOOKUP($P54,怪物!$B:$I,4,FALSE))+$W54/$D54*IF($Q54="",0,VLOOKUP($Q54,怪物!$B:$I,4,FALSE))+$X54/$D54*IF($R54="",0,VLOOKUP($R54,怪物!$B:$I,4,FALSE))+$Y54/$D54*IF($S54="",0,VLOOKUP($S54,怪物!$B:$I,4,FALSE)))*VLOOKUP(O54,怪物!$B:$I,4,FALSE),0))</f>
        <v>2173</v>
      </c>
      <c r="AB54" s="1">
        <f>IF(P54="","",ROUND($K54/($T54/$D54*IF($N54="",0,VLOOKUP($N54,怪物!$B:$I,4,FALSE))+$U54/$D54*IF($O54="",0,VLOOKUP($O54,怪物!$B:$I,4,FALSE))+$V54/$D54*IF($P54="",0,VLOOKUP($P54,怪物!$B:$I,4,FALSE))+$W54/$D54*IF($Q54="",0,VLOOKUP($Q54,怪物!$B:$I,4,FALSE))+$X54/$D54*IF($R54="",0,VLOOKUP($R54,怪物!$B:$I,4,FALSE))+$Y54/$D54*IF($S54="",0,VLOOKUP($S54,怪物!$B:$I,4,FALSE)))*VLOOKUP(P54,怪物!$B:$I,4,FALSE),0))</f>
        <v>6520</v>
      </c>
      <c r="AC54" s="1" t="str">
        <f>IF(Q54="","",ROUND($K54/($T54/$D54*IF($N54="",0,VLOOKUP($N54,怪物!$B:$I,4,FALSE))+$U54/$D54*IF($O54="",0,VLOOKUP($O54,怪物!$B:$I,4,FALSE))+$V54/$D54*IF($P54="",0,VLOOKUP($P54,怪物!$B:$I,4,FALSE))+$W54/$D54*IF($Q54="",0,VLOOKUP($Q54,怪物!$B:$I,4,FALSE))+$X54/$D54*IF($R54="",0,VLOOKUP($R54,怪物!$B:$I,4,FALSE))+$Y54/$D54*IF($S54="",0,VLOOKUP($S54,怪物!$B:$I,4,FALSE)))*VLOOKUP(Q54,怪物!$B:$I,4,FALSE),0))</f>
        <v/>
      </c>
      <c r="AD54" s="1" t="str">
        <f>IF(R54="","",ROUND($K54/($T54/$D54*IF($N54="",0,VLOOKUP($N54,怪物!$B:$I,4,FALSE))+$U54/$D54*IF($O54="",0,VLOOKUP($O54,怪物!$B:$I,4,FALSE))+$V54/$D54*IF($P54="",0,VLOOKUP($P54,怪物!$B:$I,4,FALSE))+$W54/$D54*IF($Q54="",0,VLOOKUP($Q54,怪物!$B:$I,4,FALSE))+$X54/$D54*IF($R54="",0,VLOOKUP($R54,怪物!$B:$I,4,FALSE))+$Y54/$D54*IF($S54="",0,VLOOKUP($S54,怪物!$B:$I,4,FALSE)))*VLOOKUP(R54,怪物!$B:$I,4,FALSE),0))</f>
        <v/>
      </c>
      <c r="AE54" s="1" t="str">
        <f>IF(S54="","",ROUND($K54/($T54/$D54*IF($N54="",0,VLOOKUP($N54,怪物!$B:$I,4,FALSE))+$U54/$D54*IF($O54="",0,VLOOKUP($O54,怪物!$B:$I,4,FALSE))+$V54/$D54*IF($P54="",0,VLOOKUP($P54,怪物!$B:$I,4,FALSE))+$W54/$D54*IF($Q54="",0,VLOOKUP($Q54,怪物!$B:$I,4,FALSE))+$X54/$D54*IF($R54="",0,VLOOKUP($R54,怪物!$B:$I,4,FALSE))+$Y54/$D54*IF($S54="",0,VLOOKUP($S54,怪物!$B:$I,4,FALSE)))*VLOOKUP(S54,怪物!$B:$I,4,FALSE),0))</f>
        <v/>
      </c>
      <c r="AF54" s="1">
        <f>IF(N54="","",VLOOKUP(N54,怪物!$B:$I,6,FALSE)*$I54)</f>
        <v>3</v>
      </c>
      <c r="AG54" s="1">
        <f>IF(O54="","",VLOOKUP(O54,怪物!$B:$I,6,FALSE)*$I54)</f>
        <v>3</v>
      </c>
      <c r="AH54" s="1">
        <f>IF(P54="","",VLOOKUP(P54,怪物!$B:$I,6,FALSE)*$I54)</f>
        <v>3</v>
      </c>
      <c r="AI54" s="1" t="str">
        <f>IF(Q54="","",VLOOKUP(Q54,怪物!$B:$I,6,FALSE)*$I54)</f>
        <v/>
      </c>
      <c r="AJ54" s="1" t="str">
        <f>IF(R54="","",VLOOKUP(R54,怪物!$B:$I,6,FALSE)*$I54)</f>
        <v/>
      </c>
      <c r="AK54" s="1" t="str">
        <f>IF(S54="","",VLOOKUP(S54,怪物!$B:$I,6,FALSE)*$I54)</f>
        <v/>
      </c>
      <c r="AL54" s="1">
        <f>IF(N54="","",ROUND($M54/(IF($T54="",0,$T54*VLOOKUP($N54,怪物!$B:$I,5,FALSE))+IF($U54="",0,$U54*VLOOKUP($O54,怪物!$B:$I,5,FALSE))+IF($V54="",0,$V54*VLOOKUP($P54,怪物!$B:$I,5,FALSE))+IF($W54="",0,$W54*VLOOKUP($Q54,怪物!$B:$I,5,FALSE))+IF($X54="",0,$X54*VLOOKUP($R54,怪物!$B:$I,5,FALSE))+IF($Y54="",0,$Y54*VLOOKUP($S54,怪物!$B:$I,5,FALSE)))*VLOOKUP(N54,怪物!$B:$I,5,FALSE),0))</f>
        <v>4</v>
      </c>
      <c r="AM54" s="1">
        <f>IF(O54="","",ROUND($M54/(IF($T54="",0,$T54*VLOOKUP($N54,怪物!$B:$I,5,FALSE))+IF($U54="",0,$U54*VLOOKUP($O54,怪物!$B:$I,5,FALSE))+IF($V54="",0,$V54*VLOOKUP($P54,怪物!$B:$I,5,FALSE))+IF($W54="",0,$W54*VLOOKUP($Q54,怪物!$B:$I,5,FALSE))+IF($X54="",0,$X54*VLOOKUP($R54,怪物!$B:$I,5,FALSE))+IF($Y54="",0,$Y54*VLOOKUP($S54,怪物!$B:$I,5,FALSE)))*VLOOKUP(O54,怪物!$B:$I,5,FALSE),0))</f>
        <v>7</v>
      </c>
      <c r="AN54" s="1">
        <f>IF(P54="","",ROUND($M54/(IF($T54="",0,$T54*VLOOKUP($N54,怪物!$B:$I,5,FALSE))+IF($U54="",0,$U54*VLOOKUP($O54,怪物!$B:$I,5,FALSE))+IF($V54="",0,$V54*VLOOKUP($P54,怪物!$B:$I,5,FALSE))+IF($W54="",0,$W54*VLOOKUP($Q54,怪物!$B:$I,5,FALSE))+IF($X54="",0,$X54*VLOOKUP($R54,怪物!$B:$I,5,FALSE))+IF($Y54="",0,$Y54*VLOOKUP($S54,怪物!$B:$I,5,FALSE)))*VLOOKUP(P54,怪物!$B:$I,5,FALSE),0))</f>
        <v>7</v>
      </c>
      <c r="AO54" s="1" t="str">
        <f>IF(Q54="","",ROUND($M54/(IF($T54="",0,$T54*VLOOKUP($N54,怪物!$B:$I,5,FALSE))+IF($U54="",0,$U54*VLOOKUP($O54,怪物!$B:$I,5,FALSE))+IF($V54="",0,$V54*VLOOKUP($P54,怪物!$B:$I,5,FALSE))+IF($W54="",0,$W54*VLOOKUP($Q54,怪物!$B:$I,5,FALSE))+IF($X54="",0,$X54*VLOOKUP($R54,怪物!$B:$I,5,FALSE))+IF($Y54="",0,$Y54*VLOOKUP($S54,怪物!$B:$I,5,FALSE)))*VLOOKUP(Q54,怪物!$B:$I,5,FALSE),0))</f>
        <v/>
      </c>
      <c r="AP54" s="1" t="str">
        <f>IF(R54="","",ROUND($M54/(IF($T54="",0,$T54*VLOOKUP($N54,怪物!$B:$I,5,FALSE))+IF($U54="",0,$U54*VLOOKUP($O54,怪物!$B:$I,5,FALSE))+IF($V54="",0,$V54*VLOOKUP($P54,怪物!$B:$I,5,FALSE))+IF($W54="",0,$W54*VLOOKUP($Q54,怪物!$B:$I,5,FALSE))+IF($X54="",0,$X54*VLOOKUP($R54,怪物!$B:$I,5,FALSE))+IF($Y54="",0,$Y54*VLOOKUP($S54,怪物!$B:$I,5,FALSE)))*VLOOKUP(R54,怪物!$B:$I,5,FALSE),0))</f>
        <v/>
      </c>
      <c r="AQ54" s="1" t="str">
        <f>IF(S54="","",ROUND($M54/(IF($T54="",0,$T54*VLOOKUP($N54,怪物!$B:$I,5,FALSE))+IF($U54="",0,$U54*VLOOKUP($O54,怪物!$B:$I,5,FALSE))+IF($V54="",0,$V54*VLOOKUP($P54,怪物!$B:$I,5,FALSE))+IF($W54="",0,$W54*VLOOKUP($Q54,怪物!$B:$I,5,FALSE))+IF($X54="",0,$X54*VLOOKUP($R54,怪物!$B:$I,5,FALSE))+IF($Y54="",0,$Y54*VLOOKUP($S54,怪物!$B:$I,5,FALSE)))*VLOOKUP(S54,怪物!$B:$I,5,FALSE),0))</f>
        <v/>
      </c>
      <c r="AR54" s="1">
        <f t="shared" si="26"/>
        <v>4950</v>
      </c>
    </row>
    <row r="55" spans="1:44" x14ac:dyDescent="0.2">
      <c r="A55" s="1" t="str">
        <f t="shared" si="22"/>
        <v>3_12</v>
      </c>
      <c r="B55" s="1">
        <v>3</v>
      </c>
      <c r="C55" s="1">
        <v>12</v>
      </c>
      <c r="D55" s="1">
        <v>21</v>
      </c>
      <c r="E55" s="1">
        <f>ROUND(SUM($D$44:D55)/60,1)</f>
        <v>3.1</v>
      </c>
      <c r="F55" s="1">
        <v>12</v>
      </c>
      <c r="G55" s="1">
        <v>2</v>
      </c>
      <c r="H55" s="3">
        <f t="shared" si="23"/>
        <v>14084.38</v>
      </c>
      <c r="I55" s="1">
        <v>1.55</v>
      </c>
      <c r="J55" s="1">
        <f t="shared" si="29"/>
        <v>2</v>
      </c>
      <c r="K55" s="1">
        <f t="shared" si="28"/>
        <v>7042</v>
      </c>
      <c r="L55" s="1">
        <v>300</v>
      </c>
      <c r="M55" s="1">
        <v>200</v>
      </c>
      <c r="N55" s="1" t="s">
        <v>102</v>
      </c>
      <c r="O55" s="1" t="s">
        <v>104</v>
      </c>
      <c r="P55" s="1" t="s">
        <v>61</v>
      </c>
      <c r="Q55" s="1" t="s">
        <v>105</v>
      </c>
      <c r="T55" s="1">
        <f t="shared" si="25"/>
        <v>11</v>
      </c>
      <c r="U55" s="1">
        <v>20</v>
      </c>
      <c r="V55" s="1">
        <v>10</v>
      </c>
      <c r="W55" s="1">
        <v>1</v>
      </c>
      <c r="Z55" s="1">
        <f>IF(N55="","",ROUND($K55/($T55/$D55*IF($N55="",0,VLOOKUP($N55,怪物!$B:$I,4,FALSE))+$U55/$D55*IF($O55="",0,VLOOKUP($O55,怪物!$B:$I,4,FALSE))+$V55/$D55*IF($P55="",0,VLOOKUP($P55,怪物!$B:$I,4,FALSE))+$W55/$D55*IF($Q55="",0,VLOOKUP($Q55,怪物!$B:$I,4,FALSE))+$X55/$D55*IF($R55="",0,VLOOKUP($R55,怪物!$B:$I,4,FALSE))+$Y55/$D55*IF($S55="",0,VLOOKUP($S55,怪物!$B:$I,4,FALSE)))*VLOOKUP(N55,怪物!$B:$I,4,FALSE),0))</f>
        <v>651</v>
      </c>
      <c r="AA55" s="1">
        <f>IF(O55="","",ROUND($K55/($T55/$D55*IF($N55="",0,VLOOKUP($N55,怪物!$B:$I,4,FALSE))+$U55/$D55*IF($O55="",0,VLOOKUP($O55,怪物!$B:$I,4,FALSE))+$V55/$D55*IF($P55="",0,VLOOKUP($P55,怪物!$B:$I,4,FALSE))+$W55/$D55*IF($Q55="",0,VLOOKUP($Q55,怪物!$B:$I,4,FALSE))+$X55/$D55*IF($R55="",0,VLOOKUP($R55,怪物!$B:$I,4,FALSE))+$Y55/$D55*IF($S55="",0,VLOOKUP($S55,怪物!$B:$I,4,FALSE)))*VLOOKUP(O55,怪物!$B:$I,4,FALSE),0))</f>
        <v>2606</v>
      </c>
      <c r="AB55" s="1">
        <f>IF(P55="","",ROUND($K55/($T55/$D55*IF($N55="",0,VLOOKUP($N55,怪物!$B:$I,4,FALSE))+$U55/$D55*IF($O55="",0,VLOOKUP($O55,怪物!$B:$I,4,FALSE))+$V55/$D55*IF($P55="",0,VLOOKUP($P55,怪物!$B:$I,4,FALSE))+$W55/$D55*IF($Q55="",0,VLOOKUP($Q55,怪物!$B:$I,4,FALSE))+$X55/$D55*IF($R55="",0,VLOOKUP($R55,怪物!$B:$I,4,FALSE))+$Y55/$D55*IF($S55="",0,VLOOKUP($S55,怪物!$B:$I,4,FALSE)))*VLOOKUP(P55,怪物!$B:$I,4,FALSE),0))</f>
        <v>7818</v>
      </c>
      <c r="AC55" s="1">
        <f>IF(Q55="","",ROUND($K55/($T55/$D55*IF($N55="",0,VLOOKUP($N55,怪物!$B:$I,4,FALSE))+$U55/$D55*IF($O55="",0,VLOOKUP($O55,怪物!$B:$I,4,FALSE))+$V55/$D55*IF($P55="",0,VLOOKUP($P55,怪物!$B:$I,4,FALSE))+$W55/$D55*IF($Q55="",0,VLOOKUP($Q55,怪物!$B:$I,4,FALSE))+$X55/$D55*IF($R55="",0,VLOOKUP($R55,怪物!$B:$I,4,FALSE))+$Y55/$D55*IF($S55="",0,VLOOKUP($S55,怪物!$B:$I,4,FALSE)))*VLOOKUP(Q55,怪物!$B:$I,4,FALSE),0))</f>
        <v>10423</v>
      </c>
      <c r="AD55" s="1" t="str">
        <f>IF(R55="","",ROUND($K55/($T55/$D55*IF($N55="",0,VLOOKUP($N55,怪物!$B:$I,4,FALSE))+$U55/$D55*IF($O55="",0,VLOOKUP($O55,怪物!$B:$I,4,FALSE))+$V55/$D55*IF($P55="",0,VLOOKUP($P55,怪物!$B:$I,4,FALSE))+$W55/$D55*IF($Q55="",0,VLOOKUP($Q55,怪物!$B:$I,4,FALSE))+$X55/$D55*IF($R55="",0,VLOOKUP($R55,怪物!$B:$I,4,FALSE))+$Y55/$D55*IF($S55="",0,VLOOKUP($S55,怪物!$B:$I,4,FALSE)))*VLOOKUP(R55,怪物!$B:$I,4,FALSE),0))</f>
        <v/>
      </c>
      <c r="AE55" s="1" t="str">
        <f>IF(S55="","",ROUND($K55/($T55/$D55*IF($N55="",0,VLOOKUP($N55,怪物!$B:$I,4,FALSE))+$U55/$D55*IF($O55="",0,VLOOKUP($O55,怪物!$B:$I,4,FALSE))+$V55/$D55*IF($P55="",0,VLOOKUP($P55,怪物!$B:$I,4,FALSE))+$W55/$D55*IF($Q55="",0,VLOOKUP($Q55,怪物!$B:$I,4,FALSE))+$X55/$D55*IF($R55="",0,VLOOKUP($R55,怪物!$B:$I,4,FALSE))+$Y55/$D55*IF($S55="",0,VLOOKUP($S55,怪物!$B:$I,4,FALSE)))*VLOOKUP(S55,怪物!$B:$I,4,FALSE),0))</f>
        <v/>
      </c>
      <c r="AF55" s="1">
        <f>IF(N55="","",VLOOKUP(N55,怪物!$B:$I,6,FALSE)*$I55)</f>
        <v>3.1</v>
      </c>
      <c r="AG55" s="1">
        <f>IF(O55="","",VLOOKUP(O55,怪物!$B:$I,6,FALSE)*$I55)</f>
        <v>3.1</v>
      </c>
      <c r="AH55" s="1">
        <f>IF(P55="","",VLOOKUP(P55,怪物!$B:$I,6,FALSE)*$I55)</f>
        <v>3.1</v>
      </c>
      <c r="AI55" s="1">
        <f>IF(Q55="","",VLOOKUP(Q55,怪物!$B:$I,6,FALSE)*$I55)</f>
        <v>1.9375</v>
      </c>
      <c r="AJ55" s="1" t="str">
        <f>IF(R55="","",VLOOKUP(R55,怪物!$B:$I,6,FALSE)*$I55)</f>
        <v/>
      </c>
      <c r="AK55" s="1" t="str">
        <f>IF(S55="","",VLOOKUP(S55,怪物!$B:$I,6,FALSE)*$I55)</f>
        <v/>
      </c>
      <c r="AL55" s="1">
        <f>IF(N55="","",ROUND($M55/(IF($T55="",0,$T55*VLOOKUP($N55,怪物!$B:$I,5,FALSE))+IF($U55="",0,$U55*VLOOKUP($O55,怪物!$B:$I,5,FALSE))+IF($V55="",0,$V55*VLOOKUP($P55,怪物!$B:$I,5,FALSE))+IF($W55="",0,$W55*VLOOKUP($Q55,怪物!$B:$I,5,FALSE))+IF($X55="",0,$X55*VLOOKUP($R55,怪物!$B:$I,5,FALSE))+IF($Y55="",0,$Y55*VLOOKUP($S55,怪物!$B:$I,5,FALSE)))*VLOOKUP(N55,怪物!$B:$I,5,FALSE),0))</f>
        <v>3</v>
      </c>
      <c r="AM55" s="1">
        <f>IF(O55="","",ROUND($M55/(IF($T55="",0,$T55*VLOOKUP($N55,怪物!$B:$I,5,FALSE))+IF($U55="",0,$U55*VLOOKUP($O55,怪物!$B:$I,5,FALSE))+IF($V55="",0,$V55*VLOOKUP($P55,怪物!$B:$I,5,FALSE))+IF($W55="",0,$W55*VLOOKUP($Q55,怪物!$B:$I,5,FALSE))+IF($X55="",0,$X55*VLOOKUP($R55,怪物!$B:$I,5,FALSE))+IF($Y55="",0,$Y55*VLOOKUP($S55,怪物!$B:$I,5,FALSE)))*VLOOKUP(O55,怪物!$B:$I,5,FALSE),0))</f>
        <v>5</v>
      </c>
      <c r="AN55" s="1">
        <f>IF(P55="","",ROUND($M55/(IF($T55="",0,$T55*VLOOKUP($N55,怪物!$B:$I,5,FALSE))+IF($U55="",0,$U55*VLOOKUP($O55,怪物!$B:$I,5,FALSE))+IF($V55="",0,$V55*VLOOKUP($P55,怪物!$B:$I,5,FALSE))+IF($W55="",0,$W55*VLOOKUP($Q55,怪物!$B:$I,5,FALSE))+IF($X55="",0,$X55*VLOOKUP($R55,怪物!$B:$I,5,FALSE))+IF($Y55="",0,$Y55*VLOOKUP($S55,怪物!$B:$I,5,FALSE)))*VLOOKUP(P55,怪物!$B:$I,5,FALSE),0))</f>
        <v>5</v>
      </c>
      <c r="AO55" s="1">
        <f>IF(Q55="","",ROUND($M55/(IF($T55="",0,$T55*VLOOKUP($N55,怪物!$B:$I,5,FALSE))+IF($U55="",0,$U55*VLOOKUP($O55,怪物!$B:$I,5,FALSE))+IF($V55="",0,$V55*VLOOKUP($P55,怪物!$B:$I,5,FALSE))+IF($W55="",0,$W55*VLOOKUP($Q55,怪物!$B:$I,5,FALSE))+IF($X55="",0,$X55*VLOOKUP($R55,怪物!$B:$I,5,FALSE))+IF($Y55="",0,$Y55*VLOOKUP($S55,怪物!$B:$I,5,FALSE)))*VLOOKUP(Q55,怪物!$B:$I,5,FALSE),0))</f>
        <v>13</v>
      </c>
      <c r="AP55" s="1" t="str">
        <f>IF(R55="","",ROUND($M55/(IF($T55="",0,$T55*VLOOKUP($N55,怪物!$B:$I,5,FALSE))+IF($U55="",0,$U55*VLOOKUP($O55,怪物!$B:$I,5,FALSE))+IF($V55="",0,$V55*VLOOKUP($P55,怪物!$B:$I,5,FALSE))+IF($W55="",0,$W55*VLOOKUP($Q55,怪物!$B:$I,5,FALSE))+IF($X55="",0,$X55*VLOOKUP($R55,怪物!$B:$I,5,FALSE))+IF($Y55="",0,$Y55*VLOOKUP($S55,怪物!$B:$I,5,FALSE)))*VLOOKUP(R55,怪物!$B:$I,5,FALSE),0))</f>
        <v/>
      </c>
      <c r="AQ55" s="1" t="str">
        <f>IF(S55="","",ROUND($M55/(IF($T55="",0,$T55*VLOOKUP($N55,怪物!$B:$I,5,FALSE))+IF($U55="",0,$U55*VLOOKUP($O55,怪物!$B:$I,5,FALSE))+IF($V55="",0,$V55*VLOOKUP($P55,怪物!$B:$I,5,FALSE))+IF($W55="",0,$W55*VLOOKUP($Q55,怪物!$B:$I,5,FALSE))+IF($X55="",0,$X55*VLOOKUP($R55,怪物!$B:$I,5,FALSE))+IF($Y55="",0,$Y55*VLOOKUP($S55,怪物!$B:$I,5,FALSE)))*VLOOKUP(S55,怪物!$B:$I,5,FALSE),0))</f>
        <v/>
      </c>
      <c r="AR55" s="1">
        <f t="shared" si="26"/>
        <v>5580</v>
      </c>
    </row>
    <row r="56" spans="1:44" x14ac:dyDescent="0.2">
      <c r="A56" s="1" t="str">
        <f t="shared" si="22"/>
        <v>3_13</v>
      </c>
      <c r="B56" s="1">
        <v>3</v>
      </c>
      <c r="C56" s="1">
        <v>13</v>
      </c>
      <c r="D56" s="1">
        <v>22</v>
      </c>
      <c r="E56" s="1">
        <f>ROUND(SUM($D$44:D56)/60,1)</f>
        <v>3.5</v>
      </c>
      <c r="F56" s="1">
        <v>13</v>
      </c>
      <c r="G56" s="1">
        <v>3</v>
      </c>
      <c r="H56" s="3">
        <f t="shared" si="23"/>
        <v>1715</v>
      </c>
      <c r="I56" s="1">
        <v>1.6</v>
      </c>
      <c r="J56" s="1">
        <v>0.5</v>
      </c>
      <c r="K56" s="1">
        <f t="shared" si="28"/>
        <v>3430</v>
      </c>
      <c r="L56" s="1">
        <v>300</v>
      </c>
      <c r="M56" s="1">
        <v>200</v>
      </c>
      <c r="N56" s="1" t="s">
        <v>26</v>
      </c>
      <c r="T56" s="1">
        <f t="shared" si="25"/>
        <v>11</v>
      </c>
      <c r="Z56" s="1">
        <f>IF(N56="","",ROUND($K56/($T56/$D56*IF($N56="",0,VLOOKUP($N56,怪物!$B:$I,4,FALSE))+$U56/$D56*IF($O56="",0,VLOOKUP($O56,怪物!$B:$I,4,FALSE))+$V56/$D56*IF($P56="",0,VLOOKUP($P56,怪物!$B:$I,4,FALSE))+$W56/$D56*IF($Q56="",0,VLOOKUP($Q56,怪物!$B:$I,4,FALSE))+$X56/$D56*IF($R56="",0,VLOOKUP($R56,怪物!$B:$I,4,FALSE))+$Y56/$D56*IF($S56="",0,VLOOKUP($S56,怪物!$B:$I,4,FALSE)))*VLOOKUP(N56,怪物!$B:$I,4,FALSE),0))</f>
        <v>6860</v>
      </c>
      <c r="AA56" s="1" t="str">
        <f>IF(O56="","",ROUND($K56/($T56/$D56*IF($N56="",0,VLOOKUP($N56,怪物!$B:$I,4,FALSE))+$U56/$D56*IF($O56="",0,VLOOKUP($O56,怪物!$B:$I,4,FALSE))+$V56/$D56*IF($P56="",0,VLOOKUP($P56,怪物!$B:$I,4,FALSE))+$W56/$D56*IF($Q56="",0,VLOOKUP($Q56,怪物!$B:$I,4,FALSE))+$X56/$D56*IF($R56="",0,VLOOKUP($R56,怪物!$B:$I,4,FALSE))+$Y56/$D56*IF($S56="",0,VLOOKUP($S56,怪物!$B:$I,4,FALSE)))*VLOOKUP(O56,怪物!$B:$I,4,FALSE),0))</f>
        <v/>
      </c>
      <c r="AB56" s="1" t="str">
        <f>IF(P56="","",ROUND($K56/($T56/$D56*IF($N56="",0,VLOOKUP($N56,怪物!$B:$I,4,FALSE))+$U56/$D56*IF($O56="",0,VLOOKUP($O56,怪物!$B:$I,4,FALSE))+$V56/$D56*IF($P56="",0,VLOOKUP($P56,怪物!$B:$I,4,FALSE))+$W56/$D56*IF($Q56="",0,VLOOKUP($Q56,怪物!$B:$I,4,FALSE))+$X56/$D56*IF($R56="",0,VLOOKUP($R56,怪物!$B:$I,4,FALSE))+$Y56/$D56*IF($S56="",0,VLOOKUP($S56,怪物!$B:$I,4,FALSE)))*VLOOKUP(P56,怪物!$B:$I,4,FALSE),0))</f>
        <v/>
      </c>
      <c r="AC56" s="1" t="str">
        <f>IF(Q56="","",ROUND($K56/($T56/$D56*IF($N56="",0,VLOOKUP($N56,怪物!$B:$I,4,FALSE))+$U56/$D56*IF($O56="",0,VLOOKUP($O56,怪物!$B:$I,4,FALSE))+$V56/$D56*IF($P56="",0,VLOOKUP($P56,怪物!$B:$I,4,FALSE))+$W56/$D56*IF($Q56="",0,VLOOKUP($Q56,怪物!$B:$I,4,FALSE))+$X56/$D56*IF($R56="",0,VLOOKUP($R56,怪物!$B:$I,4,FALSE))+$Y56/$D56*IF($S56="",0,VLOOKUP($S56,怪物!$B:$I,4,FALSE)))*VLOOKUP(Q56,怪物!$B:$I,4,FALSE),0))</f>
        <v/>
      </c>
      <c r="AD56" s="1" t="str">
        <f>IF(R56="","",ROUND($K56/($T56/$D56*IF($N56="",0,VLOOKUP($N56,怪物!$B:$I,4,FALSE))+$U56/$D56*IF($O56="",0,VLOOKUP($O56,怪物!$B:$I,4,FALSE))+$V56/$D56*IF($P56="",0,VLOOKUP($P56,怪物!$B:$I,4,FALSE))+$W56/$D56*IF($Q56="",0,VLOOKUP($Q56,怪物!$B:$I,4,FALSE))+$X56/$D56*IF($R56="",0,VLOOKUP($R56,怪物!$B:$I,4,FALSE))+$Y56/$D56*IF($S56="",0,VLOOKUP($S56,怪物!$B:$I,4,FALSE)))*VLOOKUP(R56,怪物!$B:$I,4,FALSE),0))</f>
        <v/>
      </c>
      <c r="AE56" s="1" t="str">
        <f>IF(S56="","",ROUND($K56/($T56/$D56*IF($N56="",0,VLOOKUP($N56,怪物!$B:$I,4,FALSE))+$U56/$D56*IF($O56="",0,VLOOKUP($O56,怪物!$B:$I,4,FALSE))+$V56/$D56*IF($P56="",0,VLOOKUP($P56,怪物!$B:$I,4,FALSE))+$W56/$D56*IF($Q56="",0,VLOOKUP($Q56,怪物!$B:$I,4,FALSE))+$X56/$D56*IF($R56="",0,VLOOKUP($R56,怪物!$B:$I,4,FALSE))+$Y56/$D56*IF($S56="",0,VLOOKUP($S56,怪物!$B:$I,4,FALSE)))*VLOOKUP(S56,怪物!$B:$I,4,FALSE),0))</f>
        <v/>
      </c>
      <c r="AF56" s="1">
        <f>IF(N56="","",VLOOKUP(N56,怪物!$B:$I,6,FALSE)*$I56)</f>
        <v>3.2</v>
      </c>
      <c r="AG56" s="1" t="str">
        <f>IF(O56="","",VLOOKUP(O56,怪物!$B:$I,6,FALSE)*$I56)</f>
        <v/>
      </c>
      <c r="AH56" s="1" t="str">
        <f>IF(P56="","",VLOOKUP(P56,怪物!$B:$I,6,FALSE)*$I56)</f>
        <v/>
      </c>
      <c r="AI56" s="1" t="str">
        <f>IF(Q56="","",VLOOKUP(Q56,怪物!$B:$I,6,FALSE)*$I56)</f>
        <v/>
      </c>
      <c r="AJ56" s="1" t="str">
        <f>IF(R56="","",VLOOKUP(R56,怪物!$B:$I,6,FALSE)*$I56)</f>
        <v/>
      </c>
      <c r="AK56" s="1" t="str">
        <f>IF(S56="","",VLOOKUP(S56,怪物!$B:$I,6,FALSE)*$I56)</f>
        <v/>
      </c>
      <c r="AL56" s="1">
        <f>IF(N56="","",ROUND($M56/(IF($T56="",0,$T56*VLOOKUP($N56,怪物!$B:$I,5,FALSE))+IF($U56="",0,$U56*VLOOKUP($O56,怪物!$B:$I,5,FALSE))+IF($V56="",0,$V56*VLOOKUP($P56,怪物!$B:$I,5,FALSE))+IF($W56="",0,$W56*VLOOKUP($Q56,怪物!$B:$I,5,FALSE))+IF($X56="",0,$X56*VLOOKUP($R56,怪物!$B:$I,5,FALSE))+IF($Y56="",0,$Y56*VLOOKUP($S56,怪物!$B:$I,5,FALSE)))*VLOOKUP(N56,怪物!$B:$I,5,FALSE),0))</f>
        <v>18</v>
      </c>
      <c r="AM56" s="1" t="str">
        <f>IF(O56="","",ROUND($M56/(IF($T56="",0,$T56*VLOOKUP($N56,怪物!$B:$I,5,FALSE))+IF($U56="",0,$U56*VLOOKUP($O56,怪物!$B:$I,5,FALSE))+IF($V56="",0,$V56*VLOOKUP($P56,怪物!$B:$I,5,FALSE))+IF($W56="",0,$W56*VLOOKUP($Q56,怪物!$B:$I,5,FALSE))+IF($X56="",0,$X56*VLOOKUP($R56,怪物!$B:$I,5,FALSE))+IF($Y56="",0,$Y56*VLOOKUP($S56,怪物!$B:$I,5,FALSE)))*VLOOKUP(O56,怪物!$B:$I,5,FALSE),0))</f>
        <v/>
      </c>
      <c r="AN56" s="1" t="str">
        <f>IF(P56="","",ROUND($M56/(IF($T56="",0,$T56*VLOOKUP($N56,怪物!$B:$I,5,FALSE))+IF($U56="",0,$U56*VLOOKUP($O56,怪物!$B:$I,5,FALSE))+IF($V56="",0,$V56*VLOOKUP($P56,怪物!$B:$I,5,FALSE))+IF($W56="",0,$W56*VLOOKUP($Q56,怪物!$B:$I,5,FALSE))+IF($X56="",0,$X56*VLOOKUP($R56,怪物!$B:$I,5,FALSE))+IF($Y56="",0,$Y56*VLOOKUP($S56,怪物!$B:$I,5,FALSE)))*VLOOKUP(P56,怪物!$B:$I,5,FALSE),0))</f>
        <v/>
      </c>
      <c r="AO56" s="1" t="str">
        <f>IF(Q56="","",ROUND($M56/(IF($T56="",0,$T56*VLOOKUP($N56,怪物!$B:$I,5,FALSE))+IF($U56="",0,$U56*VLOOKUP($O56,怪物!$B:$I,5,FALSE))+IF($V56="",0,$V56*VLOOKUP($P56,怪物!$B:$I,5,FALSE))+IF($W56="",0,$W56*VLOOKUP($Q56,怪物!$B:$I,5,FALSE))+IF($X56="",0,$X56*VLOOKUP($R56,怪物!$B:$I,5,FALSE))+IF($Y56="",0,$Y56*VLOOKUP($S56,怪物!$B:$I,5,FALSE)))*VLOOKUP(Q56,怪物!$B:$I,5,FALSE),0))</f>
        <v/>
      </c>
      <c r="AP56" s="1" t="str">
        <f>IF(R56="","",ROUND($M56/(IF($T56="",0,$T56*VLOOKUP($N56,怪物!$B:$I,5,FALSE))+IF($U56="",0,$U56*VLOOKUP($O56,怪物!$B:$I,5,FALSE))+IF($V56="",0,$V56*VLOOKUP($P56,怪物!$B:$I,5,FALSE))+IF($W56="",0,$W56*VLOOKUP($Q56,怪物!$B:$I,5,FALSE))+IF($X56="",0,$X56*VLOOKUP($R56,怪物!$B:$I,5,FALSE))+IF($Y56="",0,$Y56*VLOOKUP($S56,怪物!$B:$I,5,FALSE)))*VLOOKUP(R56,怪物!$B:$I,5,FALSE),0))</f>
        <v/>
      </c>
      <c r="AQ56" s="1" t="str">
        <f>IF(S56="","",ROUND($M56/(IF($T56="",0,$T56*VLOOKUP($N56,怪物!$B:$I,5,FALSE))+IF($U56="",0,$U56*VLOOKUP($O56,怪物!$B:$I,5,FALSE))+IF($V56="",0,$V56*VLOOKUP($P56,怪物!$B:$I,5,FALSE))+IF($W56="",0,$W56*VLOOKUP($Q56,怪物!$B:$I,5,FALSE))+IF($X56="",0,$X56*VLOOKUP($R56,怪物!$B:$I,5,FALSE))+IF($Y56="",0,$Y56*VLOOKUP($S56,怪物!$B:$I,5,FALSE)))*VLOOKUP(S56,怪物!$B:$I,5,FALSE),0))</f>
        <v/>
      </c>
      <c r="AR56" s="1">
        <f t="shared" si="26"/>
        <v>6240</v>
      </c>
    </row>
    <row r="57" spans="1:44" x14ac:dyDescent="0.2">
      <c r="A57" s="1" t="str">
        <f t="shared" si="22"/>
        <v>3_14</v>
      </c>
      <c r="B57" s="1">
        <v>3</v>
      </c>
      <c r="C57" s="1">
        <v>14</v>
      </c>
      <c r="D57" s="1">
        <v>23</v>
      </c>
      <c r="E57" s="1">
        <f>ROUND(SUM($D$44:D57)/60,1)</f>
        <v>3.9</v>
      </c>
      <c r="F57" s="1">
        <v>14</v>
      </c>
      <c r="G57" s="1">
        <v>3</v>
      </c>
      <c r="H57" s="3">
        <f t="shared" si="23"/>
        <v>6511.02</v>
      </c>
      <c r="I57" s="1">
        <v>1.65</v>
      </c>
      <c r="J57" s="1">
        <f>J56+0.625</f>
        <v>1.125</v>
      </c>
      <c r="K57" s="1">
        <f>ROUND(H57/J57,0)</f>
        <v>5788</v>
      </c>
      <c r="L57" s="1">
        <v>300</v>
      </c>
      <c r="M57" s="1">
        <v>200</v>
      </c>
      <c r="N57" s="1" t="s">
        <v>26</v>
      </c>
      <c r="O57" s="1" t="s">
        <v>104</v>
      </c>
      <c r="T57" s="1">
        <f t="shared" si="25"/>
        <v>12</v>
      </c>
      <c r="U57" s="1">
        <v>14</v>
      </c>
      <c r="Z57" s="1">
        <f>IF(N57="","",ROUND($K57/($T57/$D57*IF($N57="",0,VLOOKUP($N57,怪物!$B:$I,4,FALSE))+$U57/$D57*IF($O57="",0,VLOOKUP($O57,怪物!$B:$I,4,FALSE))+$V57/$D57*IF($P57="",0,VLOOKUP($P57,怪物!$B:$I,4,FALSE))+$W57/$D57*IF($Q57="",0,VLOOKUP($Q57,怪物!$B:$I,4,FALSE))+$X57/$D57*IF($R57="",0,VLOOKUP($R57,怪物!$B:$I,4,FALSE))+$Y57/$D57*IF($S57="",0,VLOOKUP($S57,怪物!$B:$I,4,FALSE)))*VLOOKUP(N57,怪物!$B:$I,4,FALSE),0))</f>
        <v>1958</v>
      </c>
      <c r="AA57" s="1">
        <f>IF(O57="","",ROUND($K57/($T57/$D57*IF($N57="",0,VLOOKUP($N57,怪物!$B:$I,4,FALSE))+$U57/$D57*IF($O57="",0,VLOOKUP($O57,怪物!$B:$I,4,FALSE))+$V57/$D57*IF($P57="",0,VLOOKUP($P57,怪物!$B:$I,4,FALSE))+$W57/$D57*IF($Q57="",0,VLOOKUP($Q57,怪物!$B:$I,4,FALSE))+$X57/$D57*IF($R57="",0,VLOOKUP($R57,怪物!$B:$I,4,FALSE))+$Y57/$D57*IF($S57="",0,VLOOKUP($S57,怪物!$B:$I,4,FALSE)))*VLOOKUP(O57,怪物!$B:$I,4,FALSE),0))</f>
        <v>7831</v>
      </c>
      <c r="AB57" s="1" t="str">
        <f>IF(P57="","",ROUND($K57/($T57/$D57*IF($N57="",0,VLOOKUP($N57,怪物!$B:$I,4,FALSE))+$U57/$D57*IF($O57="",0,VLOOKUP($O57,怪物!$B:$I,4,FALSE))+$V57/$D57*IF($P57="",0,VLOOKUP($P57,怪物!$B:$I,4,FALSE))+$W57/$D57*IF($Q57="",0,VLOOKUP($Q57,怪物!$B:$I,4,FALSE))+$X57/$D57*IF($R57="",0,VLOOKUP($R57,怪物!$B:$I,4,FALSE))+$Y57/$D57*IF($S57="",0,VLOOKUP($S57,怪物!$B:$I,4,FALSE)))*VLOOKUP(P57,怪物!$B:$I,4,FALSE),0))</f>
        <v/>
      </c>
      <c r="AC57" s="1" t="str">
        <f>IF(Q57="","",ROUND($K57/($T57/$D57*IF($N57="",0,VLOOKUP($N57,怪物!$B:$I,4,FALSE))+$U57/$D57*IF($O57="",0,VLOOKUP($O57,怪物!$B:$I,4,FALSE))+$V57/$D57*IF($P57="",0,VLOOKUP($P57,怪物!$B:$I,4,FALSE))+$W57/$D57*IF($Q57="",0,VLOOKUP($Q57,怪物!$B:$I,4,FALSE))+$X57/$D57*IF($R57="",0,VLOOKUP($R57,怪物!$B:$I,4,FALSE))+$Y57/$D57*IF($S57="",0,VLOOKUP($S57,怪物!$B:$I,4,FALSE)))*VLOOKUP(Q57,怪物!$B:$I,4,FALSE),0))</f>
        <v/>
      </c>
      <c r="AD57" s="1" t="str">
        <f>IF(R57="","",ROUND($K57/($T57/$D57*IF($N57="",0,VLOOKUP($N57,怪物!$B:$I,4,FALSE))+$U57/$D57*IF($O57="",0,VLOOKUP($O57,怪物!$B:$I,4,FALSE))+$V57/$D57*IF($P57="",0,VLOOKUP($P57,怪物!$B:$I,4,FALSE))+$W57/$D57*IF($Q57="",0,VLOOKUP($Q57,怪物!$B:$I,4,FALSE))+$X57/$D57*IF($R57="",0,VLOOKUP($R57,怪物!$B:$I,4,FALSE))+$Y57/$D57*IF($S57="",0,VLOOKUP($S57,怪物!$B:$I,4,FALSE)))*VLOOKUP(R57,怪物!$B:$I,4,FALSE),0))</f>
        <v/>
      </c>
      <c r="AE57" s="1" t="str">
        <f>IF(S57="","",ROUND($K57/($T57/$D57*IF($N57="",0,VLOOKUP($N57,怪物!$B:$I,4,FALSE))+$U57/$D57*IF($O57="",0,VLOOKUP($O57,怪物!$B:$I,4,FALSE))+$V57/$D57*IF($P57="",0,VLOOKUP($P57,怪物!$B:$I,4,FALSE))+$W57/$D57*IF($Q57="",0,VLOOKUP($Q57,怪物!$B:$I,4,FALSE))+$X57/$D57*IF($R57="",0,VLOOKUP($R57,怪物!$B:$I,4,FALSE))+$Y57/$D57*IF($S57="",0,VLOOKUP($S57,怪物!$B:$I,4,FALSE)))*VLOOKUP(S57,怪物!$B:$I,4,FALSE),0))</f>
        <v/>
      </c>
      <c r="AF57" s="1">
        <f>IF(N57="","",VLOOKUP(N57,怪物!$B:$I,6,FALSE)*$I57)</f>
        <v>3.3</v>
      </c>
      <c r="AG57" s="1">
        <f>IF(O57="","",VLOOKUP(O57,怪物!$B:$I,6,FALSE)*$I57)</f>
        <v>3.3</v>
      </c>
      <c r="AH57" s="1" t="str">
        <f>IF(P57="","",VLOOKUP(P57,怪物!$B:$I,6,FALSE)*$I57)</f>
        <v/>
      </c>
      <c r="AI57" s="1" t="str">
        <f>IF(Q57="","",VLOOKUP(Q57,怪物!$B:$I,6,FALSE)*$I57)</f>
        <v/>
      </c>
      <c r="AJ57" s="1" t="str">
        <f>IF(R57="","",VLOOKUP(R57,怪物!$B:$I,6,FALSE)*$I57)</f>
        <v/>
      </c>
      <c r="AK57" s="1" t="str">
        <f>IF(S57="","",VLOOKUP(S57,怪物!$B:$I,6,FALSE)*$I57)</f>
        <v/>
      </c>
      <c r="AL57" s="1">
        <f>IF(N57="","",ROUND($M57/(IF($T57="",0,$T57*VLOOKUP($N57,怪物!$B:$I,5,FALSE))+IF($U57="",0,$U57*VLOOKUP($O57,怪物!$B:$I,5,FALSE))+IF($V57="",0,$V57*VLOOKUP($P57,怪物!$B:$I,5,FALSE))+IF($W57="",0,$W57*VLOOKUP($Q57,怪物!$B:$I,5,FALSE))+IF($X57="",0,$X57*VLOOKUP($R57,怪物!$B:$I,5,FALSE))+IF($Y57="",0,$Y57*VLOOKUP($S57,怪物!$B:$I,5,FALSE)))*VLOOKUP(N57,怪物!$B:$I,5,FALSE),0))</f>
        <v>5</v>
      </c>
      <c r="AM57" s="1">
        <f>IF(O57="","",ROUND($M57/(IF($T57="",0,$T57*VLOOKUP($N57,怪物!$B:$I,5,FALSE))+IF($U57="",0,$U57*VLOOKUP($O57,怪物!$B:$I,5,FALSE))+IF($V57="",0,$V57*VLOOKUP($P57,怪物!$B:$I,5,FALSE))+IF($W57="",0,$W57*VLOOKUP($Q57,怪物!$B:$I,5,FALSE))+IF($X57="",0,$X57*VLOOKUP($R57,怪物!$B:$I,5,FALSE))+IF($Y57="",0,$Y57*VLOOKUP($S57,怪物!$B:$I,5,FALSE)))*VLOOKUP(O57,怪物!$B:$I,5,FALSE),0))</f>
        <v>10</v>
      </c>
      <c r="AN57" s="1" t="str">
        <f>IF(P57="","",ROUND($M57/(IF($T57="",0,$T57*VLOOKUP($N57,怪物!$B:$I,5,FALSE))+IF($U57="",0,$U57*VLOOKUP($O57,怪物!$B:$I,5,FALSE))+IF($V57="",0,$V57*VLOOKUP($P57,怪物!$B:$I,5,FALSE))+IF($W57="",0,$W57*VLOOKUP($Q57,怪物!$B:$I,5,FALSE))+IF($X57="",0,$X57*VLOOKUP($R57,怪物!$B:$I,5,FALSE))+IF($Y57="",0,$Y57*VLOOKUP($S57,怪物!$B:$I,5,FALSE)))*VLOOKUP(P57,怪物!$B:$I,5,FALSE),0))</f>
        <v/>
      </c>
      <c r="AO57" s="1" t="str">
        <f>IF(Q57="","",ROUND($M57/(IF($T57="",0,$T57*VLOOKUP($N57,怪物!$B:$I,5,FALSE))+IF($U57="",0,$U57*VLOOKUP($O57,怪物!$B:$I,5,FALSE))+IF($V57="",0,$V57*VLOOKUP($P57,怪物!$B:$I,5,FALSE))+IF($W57="",0,$W57*VLOOKUP($Q57,怪物!$B:$I,5,FALSE))+IF($X57="",0,$X57*VLOOKUP($R57,怪物!$B:$I,5,FALSE))+IF($Y57="",0,$Y57*VLOOKUP($S57,怪物!$B:$I,5,FALSE)))*VLOOKUP(Q57,怪物!$B:$I,5,FALSE),0))</f>
        <v/>
      </c>
      <c r="AP57" s="1" t="str">
        <f>IF(R57="","",ROUND($M57/(IF($T57="",0,$T57*VLOOKUP($N57,怪物!$B:$I,5,FALSE))+IF($U57="",0,$U57*VLOOKUP($O57,怪物!$B:$I,5,FALSE))+IF($V57="",0,$V57*VLOOKUP($P57,怪物!$B:$I,5,FALSE))+IF($W57="",0,$W57*VLOOKUP($Q57,怪物!$B:$I,5,FALSE))+IF($X57="",0,$X57*VLOOKUP($R57,怪物!$B:$I,5,FALSE))+IF($Y57="",0,$Y57*VLOOKUP($S57,怪物!$B:$I,5,FALSE)))*VLOOKUP(R57,怪物!$B:$I,5,FALSE),0))</f>
        <v/>
      </c>
      <c r="AQ57" s="1" t="str">
        <f>IF(S57="","",ROUND($M57/(IF($T57="",0,$T57*VLOOKUP($N57,怪物!$B:$I,5,FALSE))+IF($U57="",0,$U57*VLOOKUP($O57,怪物!$B:$I,5,FALSE))+IF($V57="",0,$V57*VLOOKUP($P57,怪物!$B:$I,5,FALSE))+IF($W57="",0,$W57*VLOOKUP($Q57,怪物!$B:$I,5,FALSE))+IF($X57="",0,$X57*VLOOKUP($R57,怪物!$B:$I,5,FALSE))+IF($Y57="",0,$Y57*VLOOKUP($S57,怪物!$B:$I,5,FALSE)))*VLOOKUP(S57,怪物!$B:$I,5,FALSE),0))</f>
        <v/>
      </c>
      <c r="AR57" s="1">
        <f t="shared" si="26"/>
        <v>6930</v>
      </c>
    </row>
    <row r="58" spans="1:44" x14ac:dyDescent="0.2">
      <c r="A58" s="1" t="str">
        <f t="shared" si="22"/>
        <v>3_15</v>
      </c>
      <c r="B58" s="1">
        <v>3</v>
      </c>
      <c r="C58" s="1">
        <v>15</v>
      </c>
      <c r="D58" s="1">
        <v>24</v>
      </c>
      <c r="E58" s="1">
        <f>ROUND(SUM($D$44:D58)/60,1)</f>
        <v>4.3</v>
      </c>
      <c r="F58" s="1">
        <v>15</v>
      </c>
      <c r="G58" s="1">
        <v>3</v>
      </c>
      <c r="H58" s="3">
        <f t="shared" si="23"/>
        <v>15260</v>
      </c>
      <c r="I58" s="1">
        <v>1.7</v>
      </c>
      <c r="J58" s="1">
        <f t="shared" ref="J58:J59" si="30">J57+0.625</f>
        <v>1.75</v>
      </c>
      <c r="K58" s="1">
        <f t="shared" ref="K58:K69" si="31">ROUND(H58/J58,0)</f>
        <v>8720</v>
      </c>
      <c r="L58" s="1">
        <v>300</v>
      </c>
      <c r="M58" s="1">
        <v>200</v>
      </c>
      <c r="N58" s="1" t="s">
        <v>104</v>
      </c>
      <c r="O58" s="1" t="s">
        <v>28</v>
      </c>
      <c r="P58" s="1" t="s">
        <v>64</v>
      </c>
      <c r="T58" s="1">
        <f t="shared" si="25"/>
        <v>18</v>
      </c>
      <c r="U58" s="1">
        <v>12</v>
      </c>
      <c r="V58" s="1">
        <v>12</v>
      </c>
      <c r="Z58" s="1">
        <f>IF(N58="","",ROUND($K58/($T58/$D58*IF($N58="",0,VLOOKUP($N58,怪物!$B:$I,4,FALSE))+$U58/$D58*IF($O58="",0,VLOOKUP($O58,怪物!$B:$I,4,FALSE))+$V58/$D58*IF($P58="",0,VLOOKUP($P58,怪物!$B:$I,4,FALSE))+$W58/$D58*IF($Q58="",0,VLOOKUP($Q58,怪物!$B:$I,4,FALSE))+$X58/$D58*IF($R58="",0,VLOOKUP($R58,怪物!$B:$I,4,FALSE))+$Y58/$D58*IF($S58="",0,VLOOKUP($S58,怪物!$B:$I,4,FALSE)))*VLOOKUP(N58,怪物!$B:$I,4,FALSE),0))</f>
        <v>2683</v>
      </c>
      <c r="AA58" s="1">
        <f>IF(O58="","",ROUND($K58/($T58/$D58*IF($N58="",0,VLOOKUP($N58,怪物!$B:$I,4,FALSE))+$U58/$D58*IF($O58="",0,VLOOKUP($O58,怪物!$B:$I,4,FALSE))+$V58/$D58*IF($P58="",0,VLOOKUP($P58,怪物!$B:$I,4,FALSE))+$W58/$D58*IF($Q58="",0,VLOOKUP($Q58,怪物!$B:$I,4,FALSE))+$X58/$D58*IF($R58="",0,VLOOKUP($R58,怪物!$B:$I,4,FALSE))+$Y58/$D58*IF($S58="",0,VLOOKUP($S58,怪物!$B:$I,4,FALSE)))*VLOOKUP(O58,怪物!$B:$I,4,FALSE),0))</f>
        <v>2683</v>
      </c>
      <c r="AB58" s="1">
        <f>IF(P58="","",ROUND($K58/($T58/$D58*IF($N58="",0,VLOOKUP($N58,怪物!$B:$I,4,FALSE))+$U58/$D58*IF($O58="",0,VLOOKUP($O58,怪物!$B:$I,4,FALSE))+$V58/$D58*IF($P58="",0,VLOOKUP($P58,怪物!$B:$I,4,FALSE))+$W58/$D58*IF($Q58="",0,VLOOKUP($Q58,怪物!$B:$I,4,FALSE))+$X58/$D58*IF($R58="",0,VLOOKUP($R58,怪物!$B:$I,4,FALSE))+$Y58/$D58*IF($S58="",0,VLOOKUP($S58,怪物!$B:$I,4,FALSE)))*VLOOKUP(P58,怪物!$B:$I,4,FALSE),0))</f>
        <v>10732</v>
      </c>
      <c r="AC58" s="1" t="str">
        <f>IF(Q58="","",ROUND($K58/($T58/$D58*IF($N58="",0,VLOOKUP($N58,怪物!$B:$I,4,FALSE))+$U58/$D58*IF($O58="",0,VLOOKUP($O58,怪物!$B:$I,4,FALSE))+$V58/$D58*IF($P58="",0,VLOOKUP($P58,怪物!$B:$I,4,FALSE))+$W58/$D58*IF($Q58="",0,VLOOKUP($Q58,怪物!$B:$I,4,FALSE))+$X58/$D58*IF($R58="",0,VLOOKUP($R58,怪物!$B:$I,4,FALSE))+$Y58/$D58*IF($S58="",0,VLOOKUP($S58,怪物!$B:$I,4,FALSE)))*VLOOKUP(Q58,怪物!$B:$I,4,FALSE),0))</f>
        <v/>
      </c>
      <c r="AD58" s="1" t="str">
        <f>IF(R58="","",ROUND($K58/($T58/$D58*IF($N58="",0,VLOOKUP($N58,怪物!$B:$I,4,FALSE))+$U58/$D58*IF($O58="",0,VLOOKUP($O58,怪物!$B:$I,4,FALSE))+$V58/$D58*IF($P58="",0,VLOOKUP($P58,怪物!$B:$I,4,FALSE))+$W58/$D58*IF($Q58="",0,VLOOKUP($Q58,怪物!$B:$I,4,FALSE))+$X58/$D58*IF($R58="",0,VLOOKUP($R58,怪物!$B:$I,4,FALSE))+$Y58/$D58*IF($S58="",0,VLOOKUP($S58,怪物!$B:$I,4,FALSE)))*VLOOKUP(R58,怪物!$B:$I,4,FALSE),0))</f>
        <v/>
      </c>
      <c r="AE58" s="1" t="str">
        <f>IF(S58="","",ROUND($K58/($T58/$D58*IF($N58="",0,VLOOKUP($N58,怪物!$B:$I,4,FALSE))+$U58/$D58*IF($O58="",0,VLOOKUP($O58,怪物!$B:$I,4,FALSE))+$V58/$D58*IF($P58="",0,VLOOKUP($P58,怪物!$B:$I,4,FALSE))+$W58/$D58*IF($Q58="",0,VLOOKUP($Q58,怪物!$B:$I,4,FALSE))+$X58/$D58*IF($R58="",0,VLOOKUP($R58,怪物!$B:$I,4,FALSE))+$Y58/$D58*IF($S58="",0,VLOOKUP($S58,怪物!$B:$I,4,FALSE)))*VLOOKUP(S58,怪物!$B:$I,4,FALSE),0))</f>
        <v/>
      </c>
      <c r="AF58" s="1">
        <f>IF(N58="","",VLOOKUP(N58,怪物!$B:$I,6,FALSE)*$I58)</f>
        <v>3.4</v>
      </c>
      <c r="AG58" s="1">
        <f>IF(O58="","",VLOOKUP(O58,怪物!$B:$I,6,FALSE)*$I58)</f>
        <v>3.4</v>
      </c>
      <c r="AH58" s="1">
        <f>IF(P58="","",VLOOKUP(P58,怪物!$B:$I,6,FALSE)*$I58)</f>
        <v>3.4</v>
      </c>
      <c r="AI58" s="1" t="str">
        <f>IF(Q58="","",VLOOKUP(Q58,怪物!$B:$I,6,FALSE)*$I58)</f>
        <v/>
      </c>
      <c r="AJ58" s="1" t="str">
        <f>IF(R58="","",VLOOKUP(R58,怪物!$B:$I,6,FALSE)*$I58)</f>
        <v/>
      </c>
      <c r="AK58" s="1" t="str">
        <f>IF(S58="","",VLOOKUP(S58,怪物!$B:$I,6,FALSE)*$I58)</f>
        <v/>
      </c>
      <c r="AL58" s="1">
        <f>IF(N58="","",ROUND($M58/(IF($T58="",0,$T58*VLOOKUP($N58,怪物!$B:$I,5,FALSE))+IF($U58="",0,$U58*VLOOKUP($O58,怪物!$B:$I,5,FALSE))+IF($V58="",0,$V58*VLOOKUP($P58,怪物!$B:$I,5,FALSE))+IF($W58="",0,$W58*VLOOKUP($Q58,怪物!$B:$I,5,FALSE))+IF($X58="",0,$X58*VLOOKUP($R58,怪物!$B:$I,5,FALSE))+IF($Y58="",0,$Y58*VLOOKUP($S58,怪物!$B:$I,5,FALSE)))*VLOOKUP(N58,怪物!$B:$I,5,FALSE),0))</f>
        <v>4</v>
      </c>
      <c r="AM58" s="1">
        <f>IF(O58="","",ROUND($M58/(IF($T58="",0,$T58*VLOOKUP($N58,怪物!$B:$I,5,FALSE))+IF($U58="",0,$U58*VLOOKUP($O58,怪物!$B:$I,5,FALSE))+IF($V58="",0,$V58*VLOOKUP($P58,怪物!$B:$I,5,FALSE))+IF($W58="",0,$W58*VLOOKUP($Q58,怪物!$B:$I,5,FALSE))+IF($X58="",0,$X58*VLOOKUP($R58,怪物!$B:$I,5,FALSE))+IF($Y58="",0,$Y58*VLOOKUP($S58,怪物!$B:$I,5,FALSE)))*VLOOKUP(O58,怪物!$B:$I,5,FALSE),0))</f>
        <v>4</v>
      </c>
      <c r="AN58" s="1">
        <f>IF(P58="","",ROUND($M58/(IF($T58="",0,$T58*VLOOKUP($N58,怪物!$B:$I,5,FALSE))+IF($U58="",0,$U58*VLOOKUP($O58,怪物!$B:$I,5,FALSE))+IF($V58="",0,$V58*VLOOKUP($P58,怪物!$B:$I,5,FALSE))+IF($W58="",0,$W58*VLOOKUP($Q58,怪物!$B:$I,5,FALSE))+IF($X58="",0,$X58*VLOOKUP($R58,怪物!$B:$I,5,FALSE))+IF($Y58="",0,$Y58*VLOOKUP($S58,怪物!$B:$I,5,FALSE)))*VLOOKUP(P58,怪物!$B:$I,5,FALSE),0))</f>
        <v>6</v>
      </c>
      <c r="AO58" s="1" t="str">
        <f>IF(Q58="","",ROUND($M58/(IF($T58="",0,$T58*VLOOKUP($N58,怪物!$B:$I,5,FALSE))+IF($U58="",0,$U58*VLOOKUP($O58,怪物!$B:$I,5,FALSE))+IF($V58="",0,$V58*VLOOKUP($P58,怪物!$B:$I,5,FALSE))+IF($W58="",0,$W58*VLOOKUP($Q58,怪物!$B:$I,5,FALSE))+IF($X58="",0,$X58*VLOOKUP($R58,怪物!$B:$I,5,FALSE))+IF($Y58="",0,$Y58*VLOOKUP($S58,怪物!$B:$I,5,FALSE)))*VLOOKUP(Q58,怪物!$B:$I,5,FALSE),0))</f>
        <v/>
      </c>
      <c r="AP58" s="1" t="str">
        <f>IF(R58="","",ROUND($M58/(IF($T58="",0,$T58*VLOOKUP($N58,怪物!$B:$I,5,FALSE))+IF($U58="",0,$U58*VLOOKUP($O58,怪物!$B:$I,5,FALSE))+IF($V58="",0,$V58*VLOOKUP($P58,怪物!$B:$I,5,FALSE))+IF($W58="",0,$W58*VLOOKUP($Q58,怪物!$B:$I,5,FALSE))+IF($X58="",0,$X58*VLOOKUP($R58,怪物!$B:$I,5,FALSE))+IF($Y58="",0,$Y58*VLOOKUP($S58,怪物!$B:$I,5,FALSE)))*VLOOKUP(R58,怪物!$B:$I,5,FALSE),0))</f>
        <v/>
      </c>
      <c r="AQ58" s="1" t="str">
        <f>IF(S58="","",ROUND($M58/(IF($T58="",0,$T58*VLOOKUP($N58,怪物!$B:$I,5,FALSE))+IF($U58="",0,$U58*VLOOKUP($O58,怪物!$B:$I,5,FALSE))+IF($V58="",0,$V58*VLOOKUP($P58,怪物!$B:$I,5,FALSE))+IF($W58="",0,$W58*VLOOKUP($Q58,怪物!$B:$I,5,FALSE))+IF($X58="",0,$X58*VLOOKUP($R58,怪物!$B:$I,5,FALSE))+IF($Y58="",0,$Y58*VLOOKUP($S58,怪物!$B:$I,5,FALSE)))*VLOOKUP(S58,怪物!$B:$I,5,FALSE),0))</f>
        <v/>
      </c>
      <c r="AR58" s="1">
        <f t="shared" si="26"/>
        <v>7650</v>
      </c>
    </row>
    <row r="59" spans="1:44" x14ac:dyDescent="0.2">
      <c r="A59" s="1" t="str">
        <f t="shared" si="22"/>
        <v>3_16</v>
      </c>
      <c r="B59" s="1">
        <v>3</v>
      </c>
      <c r="C59" s="1">
        <v>16</v>
      </c>
      <c r="D59" s="1">
        <v>25</v>
      </c>
      <c r="E59" s="1">
        <f>ROUND(SUM($D$44:D59)/60,1)</f>
        <v>4.7</v>
      </c>
      <c r="F59" s="1">
        <v>16</v>
      </c>
      <c r="G59" s="1">
        <v>3</v>
      </c>
      <c r="H59" s="3">
        <f t="shared" si="23"/>
        <v>28900.63</v>
      </c>
      <c r="I59" s="1">
        <v>1.75</v>
      </c>
      <c r="J59" s="1">
        <f t="shared" si="30"/>
        <v>2.375</v>
      </c>
      <c r="K59" s="1">
        <f t="shared" si="31"/>
        <v>12169</v>
      </c>
      <c r="L59" s="1">
        <v>300</v>
      </c>
      <c r="M59" s="1">
        <v>200</v>
      </c>
      <c r="N59" s="1" t="s">
        <v>104</v>
      </c>
      <c r="O59" s="1" t="s">
        <v>28</v>
      </c>
      <c r="P59" s="1" t="s">
        <v>64</v>
      </c>
      <c r="Q59" s="1" t="s">
        <v>30</v>
      </c>
      <c r="T59" s="1">
        <f t="shared" si="25"/>
        <v>34</v>
      </c>
      <c r="U59" s="1">
        <v>12</v>
      </c>
      <c r="V59" s="1">
        <v>12</v>
      </c>
      <c r="W59" s="1">
        <v>1</v>
      </c>
      <c r="Z59" s="1">
        <f>IF(N59="","",ROUND($K59/($T59/$D59*IF($N59="",0,VLOOKUP($N59,怪物!$B:$I,4,FALSE))+$U59/$D59*IF($O59="",0,VLOOKUP($O59,怪物!$B:$I,4,FALSE))+$V59/$D59*IF($P59="",0,VLOOKUP($P59,怪物!$B:$I,4,FALSE))+$W59/$D59*IF($Q59="",0,VLOOKUP($Q59,怪物!$B:$I,4,FALSE))+$X59/$D59*IF($R59="",0,VLOOKUP($R59,怪物!$B:$I,4,FALSE))+$Y59/$D59*IF($S59="",0,VLOOKUP($S59,怪物!$B:$I,4,FALSE)))*VLOOKUP(N59,怪物!$B:$I,4,FALSE),0))</f>
        <v>3104</v>
      </c>
      <c r="AA59" s="1">
        <f>IF(O59="","",ROUND($K59/($T59/$D59*IF($N59="",0,VLOOKUP($N59,怪物!$B:$I,4,FALSE))+$U59/$D59*IF($O59="",0,VLOOKUP($O59,怪物!$B:$I,4,FALSE))+$V59/$D59*IF($P59="",0,VLOOKUP($P59,怪物!$B:$I,4,FALSE))+$W59/$D59*IF($Q59="",0,VLOOKUP($Q59,怪物!$B:$I,4,FALSE))+$X59/$D59*IF($R59="",0,VLOOKUP($R59,怪物!$B:$I,4,FALSE))+$Y59/$D59*IF($S59="",0,VLOOKUP($S59,怪物!$B:$I,4,FALSE)))*VLOOKUP(O59,怪物!$B:$I,4,FALSE),0))</f>
        <v>3104</v>
      </c>
      <c r="AB59" s="1">
        <f>IF(P59="","",ROUND($K59/($T59/$D59*IF($N59="",0,VLOOKUP($N59,怪物!$B:$I,4,FALSE))+$U59/$D59*IF($O59="",0,VLOOKUP($O59,怪物!$B:$I,4,FALSE))+$V59/$D59*IF($P59="",0,VLOOKUP($P59,怪物!$B:$I,4,FALSE))+$W59/$D59*IF($Q59="",0,VLOOKUP($Q59,怪物!$B:$I,4,FALSE))+$X59/$D59*IF($R59="",0,VLOOKUP($R59,怪物!$B:$I,4,FALSE))+$Y59/$D59*IF($S59="",0,VLOOKUP($S59,怪物!$B:$I,4,FALSE)))*VLOOKUP(P59,怪物!$B:$I,4,FALSE),0))</f>
        <v>12417</v>
      </c>
      <c r="AC59" s="1">
        <f>IF(Q59="","",ROUND($K59/($T59/$D59*IF($N59="",0,VLOOKUP($N59,怪物!$B:$I,4,FALSE))+$U59/$D59*IF($O59="",0,VLOOKUP($O59,怪物!$B:$I,4,FALSE))+$V59/$D59*IF($P59="",0,VLOOKUP($P59,怪物!$B:$I,4,FALSE))+$W59/$D59*IF($Q59="",0,VLOOKUP($Q59,怪物!$B:$I,4,FALSE))+$X59/$D59*IF($R59="",0,VLOOKUP($R59,怪物!$B:$I,4,FALSE))+$Y59/$D59*IF($S59="",0,VLOOKUP($S59,怪物!$B:$I,4,FALSE)))*VLOOKUP(Q59,怪物!$B:$I,4,FALSE),0))</f>
        <v>12417</v>
      </c>
      <c r="AD59" s="1" t="str">
        <f>IF(R59="","",ROUND($K59/($T59/$D59*IF($N59="",0,VLOOKUP($N59,怪物!$B:$I,4,FALSE))+$U59/$D59*IF($O59="",0,VLOOKUP($O59,怪物!$B:$I,4,FALSE))+$V59/$D59*IF($P59="",0,VLOOKUP($P59,怪物!$B:$I,4,FALSE))+$W59/$D59*IF($Q59="",0,VLOOKUP($Q59,怪物!$B:$I,4,FALSE))+$X59/$D59*IF($R59="",0,VLOOKUP($R59,怪物!$B:$I,4,FALSE))+$Y59/$D59*IF($S59="",0,VLOOKUP($S59,怪物!$B:$I,4,FALSE)))*VLOOKUP(R59,怪物!$B:$I,4,FALSE),0))</f>
        <v/>
      </c>
      <c r="AE59" s="1" t="str">
        <f>IF(S59="","",ROUND($K59/($T59/$D59*IF($N59="",0,VLOOKUP($N59,怪物!$B:$I,4,FALSE))+$U59/$D59*IF($O59="",0,VLOOKUP($O59,怪物!$B:$I,4,FALSE))+$V59/$D59*IF($P59="",0,VLOOKUP($P59,怪物!$B:$I,4,FALSE))+$W59/$D59*IF($Q59="",0,VLOOKUP($Q59,怪物!$B:$I,4,FALSE))+$X59/$D59*IF($R59="",0,VLOOKUP($R59,怪物!$B:$I,4,FALSE))+$Y59/$D59*IF($S59="",0,VLOOKUP($S59,怪物!$B:$I,4,FALSE)))*VLOOKUP(S59,怪物!$B:$I,4,FALSE),0))</f>
        <v/>
      </c>
      <c r="AF59" s="1">
        <f>IF(N59="","",VLOOKUP(N59,怪物!$B:$I,6,FALSE)*$I59)</f>
        <v>3.5</v>
      </c>
      <c r="AG59" s="1">
        <f>IF(O59="","",VLOOKUP(O59,怪物!$B:$I,6,FALSE)*$I59)</f>
        <v>3.5</v>
      </c>
      <c r="AH59" s="1">
        <f>IF(P59="","",VLOOKUP(P59,怪物!$B:$I,6,FALSE)*$I59)</f>
        <v>3.5</v>
      </c>
      <c r="AI59" s="1">
        <f>IF(Q59="","",VLOOKUP(Q59,怪物!$B:$I,6,FALSE)*$I59)</f>
        <v>2.1875</v>
      </c>
      <c r="AJ59" s="1" t="str">
        <f>IF(R59="","",VLOOKUP(R59,怪物!$B:$I,6,FALSE)*$I59)</f>
        <v/>
      </c>
      <c r="AK59" s="1" t="str">
        <f>IF(S59="","",VLOOKUP(S59,怪物!$B:$I,6,FALSE)*$I59)</f>
        <v/>
      </c>
      <c r="AL59" s="1">
        <f>IF(N59="","",ROUND($M59/(IF($T59="",0,$T59*VLOOKUP($N59,怪物!$B:$I,5,FALSE))+IF($U59="",0,$U59*VLOOKUP($O59,怪物!$B:$I,5,FALSE))+IF($V59="",0,$V59*VLOOKUP($P59,怪物!$B:$I,5,FALSE))+IF($W59="",0,$W59*VLOOKUP($Q59,怪物!$B:$I,5,FALSE))+IF($X59="",0,$X59*VLOOKUP($R59,怪物!$B:$I,5,FALSE))+IF($Y59="",0,$Y59*VLOOKUP($S59,怪物!$B:$I,5,FALSE)))*VLOOKUP(N59,怪物!$B:$I,5,FALSE),0))</f>
        <v>3</v>
      </c>
      <c r="AM59" s="1">
        <f>IF(O59="","",ROUND($M59/(IF($T59="",0,$T59*VLOOKUP($N59,怪物!$B:$I,5,FALSE))+IF($U59="",0,$U59*VLOOKUP($O59,怪物!$B:$I,5,FALSE))+IF($V59="",0,$V59*VLOOKUP($P59,怪物!$B:$I,5,FALSE))+IF($W59="",0,$W59*VLOOKUP($Q59,怪物!$B:$I,5,FALSE))+IF($X59="",0,$X59*VLOOKUP($R59,怪物!$B:$I,5,FALSE))+IF($Y59="",0,$Y59*VLOOKUP($S59,怪物!$B:$I,5,FALSE)))*VLOOKUP(O59,怪物!$B:$I,5,FALSE),0))</f>
        <v>3</v>
      </c>
      <c r="AN59" s="1">
        <f>IF(P59="","",ROUND($M59/(IF($T59="",0,$T59*VLOOKUP($N59,怪物!$B:$I,5,FALSE))+IF($U59="",0,$U59*VLOOKUP($O59,怪物!$B:$I,5,FALSE))+IF($V59="",0,$V59*VLOOKUP($P59,怪物!$B:$I,5,FALSE))+IF($W59="",0,$W59*VLOOKUP($Q59,怪物!$B:$I,5,FALSE))+IF($X59="",0,$X59*VLOOKUP($R59,怪物!$B:$I,5,FALSE))+IF($Y59="",0,$Y59*VLOOKUP($S59,怪物!$B:$I,5,FALSE)))*VLOOKUP(P59,怪物!$B:$I,5,FALSE),0))</f>
        <v>5</v>
      </c>
      <c r="AO59" s="1">
        <f>IF(Q59="","",ROUND($M59/(IF($T59="",0,$T59*VLOOKUP($N59,怪物!$B:$I,5,FALSE))+IF($U59="",0,$U59*VLOOKUP($O59,怪物!$B:$I,5,FALSE))+IF($V59="",0,$V59*VLOOKUP($P59,怪物!$B:$I,5,FALSE))+IF($W59="",0,$W59*VLOOKUP($Q59,怪物!$B:$I,5,FALSE))+IF($X59="",0,$X59*VLOOKUP($R59,怪物!$B:$I,5,FALSE))+IF($Y59="",0,$Y59*VLOOKUP($S59,怪物!$B:$I,5,FALSE)))*VLOOKUP(Q59,怪物!$B:$I,5,FALSE),0))</f>
        <v>8</v>
      </c>
      <c r="AP59" s="1" t="str">
        <f>IF(R59="","",ROUND($M59/(IF($T59="",0,$T59*VLOOKUP($N59,怪物!$B:$I,5,FALSE))+IF($U59="",0,$U59*VLOOKUP($O59,怪物!$B:$I,5,FALSE))+IF($V59="",0,$V59*VLOOKUP($P59,怪物!$B:$I,5,FALSE))+IF($W59="",0,$W59*VLOOKUP($Q59,怪物!$B:$I,5,FALSE))+IF($X59="",0,$X59*VLOOKUP($R59,怪物!$B:$I,5,FALSE))+IF($Y59="",0,$Y59*VLOOKUP($S59,怪物!$B:$I,5,FALSE)))*VLOOKUP(R59,怪物!$B:$I,5,FALSE),0))</f>
        <v/>
      </c>
      <c r="AQ59" s="1" t="str">
        <f>IF(S59="","",ROUND($M59/(IF($T59="",0,$T59*VLOOKUP($N59,怪物!$B:$I,5,FALSE))+IF($U59="",0,$U59*VLOOKUP($O59,怪物!$B:$I,5,FALSE))+IF($V59="",0,$V59*VLOOKUP($P59,怪物!$B:$I,5,FALSE))+IF($W59="",0,$W59*VLOOKUP($Q59,怪物!$B:$I,5,FALSE))+IF($X59="",0,$X59*VLOOKUP($R59,怪物!$B:$I,5,FALSE))+IF($Y59="",0,$Y59*VLOOKUP($S59,怪物!$B:$I,5,FALSE)))*VLOOKUP(S59,怪物!$B:$I,5,FALSE),0))</f>
        <v/>
      </c>
      <c r="AR59" s="1">
        <f t="shared" si="26"/>
        <v>8400</v>
      </c>
    </row>
    <row r="60" spans="1:44" x14ac:dyDescent="0.2">
      <c r="A60" s="1" t="str">
        <f t="shared" si="22"/>
        <v>3_17</v>
      </c>
      <c r="B60" s="1">
        <v>3</v>
      </c>
      <c r="C60" s="1">
        <v>17</v>
      </c>
      <c r="D60" s="1">
        <v>26</v>
      </c>
      <c r="E60" s="1">
        <f>ROUND(SUM($D$44:D60)/60,1)</f>
        <v>5.0999999999999996</v>
      </c>
      <c r="F60" s="1">
        <v>17</v>
      </c>
      <c r="G60" s="1">
        <v>4</v>
      </c>
      <c r="H60" s="3">
        <f t="shared" si="23"/>
        <v>2541.88</v>
      </c>
      <c r="I60" s="1">
        <v>1.8</v>
      </c>
      <c r="J60" s="1">
        <v>0.5</v>
      </c>
      <c r="K60" s="1">
        <f t="shared" si="31"/>
        <v>5084</v>
      </c>
      <c r="L60" s="1">
        <v>300</v>
      </c>
      <c r="M60" s="1">
        <v>200</v>
      </c>
      <c r="N60" s="1" t="s">
        <v>136</v>
      </c>
      <c r="T60" s="1">
        <f t="shared" si="25"/>
        <v>13</v>
      </c>
      <c r="Z60" s="1">
        <f>IF(N60="","",ROUND($K60/($T60/$D60*IF($N60="",0,VLOOKUP($N60,怪物!$B:$I,4,FALSE))+$U60/$D60*IF($O60="",0,VLOOKUP($O60,怪物!$B:$I,4,FALSE))+$V60/$D60*IF($P60="",0,VLOOKUP($P60,怪物!$B:$I,4,FALSE))+$W60/$D60*IF($Q60="",0,VLOOKUP($Q60,怪物!$B:$I,4,FALSE))+$X60/$D60*IF($R60="",0,VLOOKUP($R60,怪物!$B:$I,4,FALSE))+$Y60/$D60*IF($S60="",0,VLOOKUP($S60,怪物!$B:$I,4,FALSE)))*VLOOKUP(N60,怪物!$B:$I,4,FALSE),0))</f>
        <v>10168</v>
      </c>
      <c r="AA60" s="1" t="str">
        <f>IF(O60="","",ROUND($K60/($T60/$D60*IF($N60="",0,VLOOKUP($N60,怪物!$B:$I,4,FALSE))+$U60/$D60*IF($O60="",0,VLOOKUP($O60,怪物!$B:$I,4,FALSE))+$V60/$D60*IF($P60="",0,VLOOKUP($P60,怪物!$B:$I,4,FALSE))+$W60/$D60*IF($Q60="",0,VLOOKUP($Q60,怪物!$B:$I,4,FALSE))+$X60/$D60*IF($R60="",0,VLOOKUP($R60,怪物!$B:$I,4,FALSE))+$Y60/$D60*IF($S60="",0,VLOOKUP($S60,怪物!$B:$I,4,FALSE)))*VLOOKUP(O60,怪物!$B:$I,4,FALSE),0))</f>
        <v/>
      </c>
      <c r="AB60" s="1" t="str">
        <f>IF(P60="","",ROUND($K60/($T60/$D60*IF($N60="",0,VLOOKUP($N60,怪物!$B:$I,4,FALSE))+$U60/$D60*IF($O60="",0,VLOOKUP($O60,怪物!$B:$I,4,FALSE))+$V60/$D60*IF($P60="",0,VLOOKUP($P60,怪物!$B:$I,4,FALSE))+$W60/$D60*IF($Q60="",0,VLOOKUP($Q60,怪物!$B:$I,4,FALSE))+$X60/$D60*IF($R60="",0,VLOOKUP($R60,怪物!$B:$I,4,FALSE))+$Y60/$D60*IF($S60="",0,VLOOKUP($S60,怪物!$B:$I,4,FALSE)))*VLOOKUP(P60,怪物!$B:$I,4,FALSE),0))</f>
        <v/>
      </c>
      <c r="AC60" s="1" t="str">
        <f>IF(Q60="","",ROUND($K60/($T60/$D60*IF($N60="",0,VLOOKUP($N60,怪物!$B:$I,4,FALSE))+$U60/$D60*IF($O60="",0,VLOOKUP($O60,怪物!$B:$I,4,FALSE))+$V60/$D60*IF($P60="",0,VLOOKUP($P60,怪物!$B:$I,4,FALSE))+$W60/$D60*IF($Q60="",0,VLOOKUP($Q60,怪物!$B:$I,4,FALSE))+$X60/$D60*IF($R60="",0,VLOOKUP($R60,怪物!$B:$I,4,FALSE))+$Y60/$D60*IF($S60="",0,VLOOKUP($S60,怪物!$B:$I,4,FALSE)))*VLOOKUP(Q60,怪物!$B:$I,4,FALSE),0))</f>
        <v/>
      </c>
      <c r="AD60" s="1" t="str">
        <f>IF(R60="","",ROUND($K60/($T60/$D60*IF($N60="",0,VLOOKUP($N60,怪物!$B:$I,4,FALSE))+$U60/$D60*IF($O60="",0,VLOOKUP($O60,怪物!$B:$I,4,FALSE))+$V60/$D60*IF($P60="",0,VLOOKUP($P60,怪物!$B:$I,4,FALSE))+$W60/$D60*IF($Q60="",0,VLOOKUP($Q60,怪物!$B:$I,4,FALSE))+$X60/$D60*IF($R60="",0,VLOOKUP($R60,怪物!$B:$I,4,FALSE))+$Y60/$D60*IF($S60="",0,VLOOKUP($S60,怪物!$B:$I,4,FALSE)))*VLOOKUP(R60,怪物!$B:$I,4,FALSE),0))</f>
        <v/>
      </c>
      <c r="AE60" s="1" t="str">
        <f>IF(S60="","",ROUND($K60/($T60/$D60*IF($N60="",0,VLOOKUP($N60,怪物!$B:$I,4,FALSE))+$U60/$D60*IF($O60="",0,VLOOKUP($O60,怪物!$B:$I,4,FALSE))+$V60/$D60*IF($P60="",0,VLOOKUP($P60,怪物!$B:$I,4,FALSE))+$W60/$D60*IF($Q60="",0,VLOOKUP($Q60,怪物!$B:$I,4,FALSE))+$X60/$D60*IF($R60="",0,VLOOKUP($R60,怪物!$B:$I,4,FALSE))+$Y60/$D60*IF($S60="",0,VLOOKUP($S60,怪物!$B:$I,4,FALSE)))*VLOOKUP(S60,怪物!$B:$I,4,FALSE),0))</f>
        <v/>
      </c>
      <c r="AF60" s="1">
        <f>IF(N60="","",VLOOKUP(N60,怪物!$B:$I,6,FALSE)*$I60)</f>
        <v>3.6</v>
      </c>
      <c r="AG60" s="1" t="str">
        <f>IF(O60="","",VLOOKUP(O60,怪物!$B:$I,6,FALSE)*$I60)</f>
        <v/>
      </c>
      <c r="AH60" s="1" t="str">
        <f>IF(P60="","",VLOOKUP(P60,怪物!$B:$I,6,FALSE)*$I60)</f>
        <v/>
      </c>
      <c r="AI60" s="1" t="str">
        <f>IF(Q60="","",VLOOKUP(Q60,怪物!$B:$I,6,FALSE)*$I60)</f>
        <v/>
      </c>
      <c r="AJ60" s="1" t="str">
        <f>IF(R60="","",VLOOKUP(R60,怪物!$B:$I,6,FALSE)*$I60)</f>
        <v/>
      </c>
      <c r="AK60" s="1" t="str">
        <f>IF(S60="","",VLOOKUP(S60,怪物!$B:$I,6,FALSE)*$I60)</f>
        <v/>
      </c>
      <c r="AL60" s="1">
        <f>IF(N60="","",ROUND($M60/(IF($T60="",0,$T60*VLOOKUP($N60,怪物!$B:$I,5,FALSE))+IF($U60="",0,$U60*VLOOKUP($O60,怪物!$B:$I,5,FALSE))+IF($V60="",0,$V60*VLOOKUP($P60,怪物!$B:$I,5,FALSE))+IF($W60="",0,$W60*VLOOKUP($Q60,怪物!$B:$I,5,FALSE))+IF($X60="",0,$X60*VLOOKUP($R60,怪物!$B:$I,5,FALSE))+IF($Y60="",0,$Y60*VLOOKUP($S60,怪物!$B:$I,5,FALSE)))*VLOOKUP(N60,怪物!$B:$I,5,FALSE),0))</f>
        <v>15</v>
      </c>
      <c r="AM60" s="1" t="str">
        <f>IF(O60="","",ROUND($M60/(IF($T60="",0,$T60*VLOOKUP($N60,怪物!$B:$I,5,FALSE))+IF($U60="",0,$U60*VLOOKUP($O60,怪物!$B:$I,5,FALSE))+IF($V60="",0,$V60*VLOOKUP($P60,怪物!$B:$I,5,FALSE))+IF($W60="",0,$W60*VLOOKUP($Q60,怪物!$B:$I,5,FALSE))+IF($X60="",0,$X60*VLOOKUP($R60,怪物!$B:$I,5,FALSE))+IF($Y60="",0,$Y60*VLOOKUP($S60,怪物!$B:$I,5,FALSE)))*VLOOKUP(O60,怪物!$B:$I,5,FALSE),0))</f>
        <v/>
      </c>
      <c r="AN60" s="1" t="str">
        <f>IF(P60="","",ROUND($M60/(IF($T60="",0,$T60*VLOOKUP($N60,怪物!$B:$I,5,FALSE))+IF($U60="",0,$U60*VLOOKUP($O60,怪物!$B:$I,5,FALSE))+IF($V60="",0,$V60*VLOOKUP($P60,怪物!$B:$I,5,FALSE))+IF($W60="",0,$W60*VLOOKUP($Q60,怪物!$B:$I,5,FALSE))+IF($X60="",0,$X60*VLOOKUP($R60,怪物!$B:$I,5,FALSE))+IF($Y60="",0,$Y60*VLOOKUP($S60,怪物!$B:$I,5,FALSE)))*VLOOKUP(P60,怪物!$B:$I,5,FALSE),0))</f>
        <v/>
      </c>
      <c r="AO60" s="1" t="str">
        <f>IF(Q60="","",ROUND($M60/(IF($T60="",0,$T60*VLOOKUP($N60,怪物!$B:$I,5,FALSE))+IF($U60="",0,$U60*VLOOKUP($O60,怪物!$B:$I,5,FALSE))+IF($V60="",0,$V60*VLOOKUP($P60,怪物!$B:$I,5,FALSE))+IF($W60="",0,$W60*VLOOKUP($Q60,怪物!$B:$I,5,FALSE))+IF($X60="",0,$X60*VLOOKUP($R60,怪物!$B:$I,5,FALSE))+IF($Y60="",0,$Y60*VLOOKUP($S60,怪物!$B:$I,5,FALSE)))*VLOOKUP(Q60,怪物!$B:$I,5,FALSE),0))</f>
        <v/>
      </c>
      <c r="AP60" s="1" t="str">
        <f>IF(R60="","",ROUND($M60/(IF($T60="",0,$T60*VLOOKUP($N60,怪物!$B:$I,5,FALSE))+IF($U60="",0,$U60*VLOOKUP($O60,怪物!$B:$I,5,FALSE))+IF($V60="",0,$V60*VLOOKUP($P60,怪物!$B:$I,5,FALSE))+IF($W60="",0,$W60*VLOOKUP($Q60,怪物!$B:$I,5,FALSE))+IF($X60="",0,$X60*VLOOKUP($R60,怪物!$B:$I,5,FALSE))+IF($Y60="",0,$Y60*VLOOKUP($S60,怪物!$B:$I,5,FALSE)))*VLOOKUP(R60,怪物!$B:$I,5,FALSE),0))</f>
        <v/>
      </c>
      <c r="AQ60" s="1" t="str">
        <f>IF(S60="","",ROUND($M60/(IF($T60="",0,$T60*VLOOKUP($N60,怪物!$B:$I,5,FALSE))+IF($U60="",0,$U60*VLOOKUP($O60,怪物!$B:$I,5,FALSE))+IF($V60="",0,$V60*VLOOKUP($P60,怪物!$B:$I,5,FALSE))+IF($W60="",0,$W60*VLOOKUP($Q60,怪物!$B:$I,5,FALSE))+IF($X60="",0,$X60*VLOOKUP($R60,怪物!$B:$I,5,FALSE))+IF($Y60="",0,$Y60*VLOOKUP($S60,怪物!$B:$I,5,FALSE)))*VLOOKUP(S60,怪物!$B:$I,5,FALSE),0))</f>
        <v/>
      </c>
      <c r="AR60" s="1">
        <f t="shared" si="26"/>
        <v>9180</v>
      </c>
    </row>
    <row r="61" spans="1:44" x14ac:dyDescent="0.2">
      <c r="A61" s="1" t="str">
        <f t="shared" si="22"/>
        <v>3_18</v>
      </c>
      <c r="B61" s="1">
        <v>3</v>
      </c>
      <c r="C61" s="1">
        <v>18</v>
      </c>
      <c r="D61" s="1">
        <v>27</v>
      </c>
      <c r="E61" s="1">
        <f>ROUND(SUM($D$44:D61)/60,1)</f>
        <v>5.6</v>
      </c>
      <c r="F61" s="1">
        <v>18</v>
      </c>
      <c r="G61" s="1">
        <v>4</v>
      </c>
      <c r="H61" s="3">
        <f t="shared" si="23"/>
        <v>11198.75</v>
      </c>
      <c r="I61" s="1">
        <v>1.85</v>
      </c>
      <c r="J61" s="1">
        <f>J60+0.75</f>
        <v>1.25</v>
      </c>
      <c r="K61" s="1">
        <f t="shared" si="31"/>
        <v>8959</v>
      </c>
      <c r="L61" s="1">
        <v>300</v>
      </c>
      <c r="M61" s="1">
        <v>200</v>
      </c>
      <c r="N61" s="1" t="s">
        <v>137</v>
      </c>
      <c r="O61" s="1" t="s">
        <v>136</v>
      </c>
      <c r="T61" s="1">
        <f t="shared" si="25"/>
        <v>21</v>
      </c>
      <c r="U61" s="1">
        <v>13</v>
      </c>
      <c r="Z61" s="1">
        <f>IF(N61="","",ROUND($K61/($T61/$D61*IF($N61="",0,VLOOKUP($N61,怪物!$B:$I,4,FALSE))+$U61/$D61*IF($O61="",0,VLOOKUP($O61,怪物!$B:$I,4,FALSE))+$V61/$D61*IF($P61="",0,VLOOKUP($P61,怪物!$B:$I,4,FALSE))+$W61/$D61*IF($Q61="",0,VLOOKUP($Q61,怪物!$B:$I,4,FALSE))+$X61/$D61*IF($R61="",0,VLOOKUP($R61,怪物!$B:$I,4,FALSE))+$Y61/$D61*IF($S61="",0,VLOOKUP($S61,怪物!$B:$I,4,FALSE)))*VLOOKUP(N61,怪物!$B:$I,4,FALSE),0))</f>
        <v>3314</v>
      </c>
      <c r="AA61" s="1">
        <f>IF(O61="","",ROUND($K61/($T61/$D61*IF($N61="",0,VLOOKUP($N61,怪物!$B:$I,4,FALSE))+$U61/$D61*IF($O61="",0,VLOOKUP($O61,怪物!$B:$I,4,FALSE))+$V61/$D61*IF($P61="",0,VLOOKUP($P61,怪物!$B:$I,4,FALSE))+$W61/$D61*IF($Q61="",0,VLOOKUP($Q61,怪物!$B:$I,4,FALSE))+$X61/$D61*IF($R61="",0,VLOOKUP($R61,怪物!$B:$I,4,FALSE))+$Y61/$D61*IF($S61="",0,VLOOKUP($S61,怪物!$B:$I,4,FALSE)))*VLOOKUP(O61,怪物!$B:$I,4,FALSE),0))</f>
        <v>13254</v>
      </c>
      <c r="AB61" s="1" t="str">
        <f>IF(P61="","",ROUND($K61/($T61/$D61*IF($N61="",0,VLOOKUP($N61,怪物!$B:$I,4,FALSE))+$U61/$D61*IF($O61="",0,VLOOKUP($O61,怪物!$B:$I,4,FALSE))+$V61/$D61*IF($P61="",0,VLOOKUP($P61,怪物!$B:$I,4,FALSE))+$W61/$D61*IF($Q61="",0,VLOOKUP($Q61,怪物!$B:$I,4,FALSE))+$X61/$D61*IF($R61="",0,VLOOKUP($R61,怪物!$B:$I,4,FALSE))+$Y61/$D61*IF($S61="",0,VLOOKUP($S61,怪物!$B:$I,4,FALSE)))*VLOOKUP(P61,怪物!$B:$I,4,FALSE),0))</f>
        <v/>
      </c>
      <c r="AC61" s="1" t="str">
        <f>IF(Q61="","",ROUND($K61/($T61/$D61*IF($N61="",0,VLOOKUP($N61,怪物!$B:$I,4,FALSE))+$U61/$D61*IF($O61="",0,VLOOKUP($O61,怪物!$B:$I,4,FALSE))+$V61/$D61*IF($P61="",0,VLOOKUP($P61,怪物!$B:$I,4,FALSE))+$W61/$D61*IF($Q61="",0,VLOOKUP($Q61,怪物!$B:$I,4,FALSE))+$X61/$D61*IF($R61="",0,VLOOKUP($R61,怪物!$B:$I,4,FALSE))+$Y61/$D61*IF($S61="",0,VLOOKUP($S61,怪物!$B:$I,4,FALSE)))*VLOOKUP(Q61,怪物!$B:$I,4,FALSE),0))</f>
        <v/>
      </c>
      <c r="AD61" s="1" t="str">
        <f>IF(R61="","",ROUND($K61/($T61/$D61*IF($N61="",0,VLOOKUP($N61,怪物!$B:$I,4,FALSE))+$U61/$D61*IF($O61="",0,VLOOKUP($O61,怪物!$B:$I,4,FALSE))+$V61/$D61*IF($P61="",0,VLOOKUP($P61,怪物!$B:$I,4,FALSE))+$W61/$D61*IF($Q61="",0,VLOOKUP($Q61,怪物!$B:$I,4,FALSE))+$X61/$D61*IF($R61="",0,VLOOKUP($R61,怪物!$B:$I,4,FALSE))+$Y61/$D61*IF($S61="",0,VLOOKUP($S61,怪物!$B:$I,4,FALSE)))*VLOOKUP(R61,怪物!$B:$I,4,FALSE),0))</f>
        <v/>
      </c>
      <c r="AE61" s="1" t="str">
        <f>IF(S61="","",ROUND($K61/($T61/$D61*IF($N61="",0,VLOOKUP($N61,怪物!$B:$I,4,FALSE))+$U61/$D61*IF($O61="",0,VLOOKUP($O61,怪物!$B:$I,4,FALSE))+$V61/$D61*IF($P61="",0,VLOOKUP($P61,怪物!$B:$I,4,FALSE))+$W61/$D61*IF($Q61="",0,VLOOKUP($Q61,怪物!$B:$I,4,FALSE))+$X61/$D61*IF($R61="",0,VLOOKUP($R61,怪物!$B:$I,4,FALSE))+$Y61/$D61*IF($S61="",0,VLOOKUP($S61,怪物!$B:$I,4,FALSE)))*VLOOKUP(S61,怪物!$B:$I,4,FALSE),0))</f>
        <v/>
      </c>
      <c r="AF61" s="1">
        <f>IF(N61="","",VLOOKUP(N61,怪物!$B:$I,6,FALSE)*$I61)</f>
        <v>3.7</v>
      </c>
      <c r="AG61" s="1">
        <f>IF(O61="","",VLOOKUP(O61,怪物!$B:$I,6,FALSE)*$I61)</f>
        <v>3.7</v>
      </c>
      <c r="AH61" s="1" t="str">
        <f>IF(P61="","",VLOOKUP(P61,怪物!$B:$I,6,FALSE)*$I61)</f>
        <v/>
      </c>
      <c r="AI61" s="1" t="str">
        <f>IF(Q61="","",VLOOKUP(Q61,怪物!$B:$I,6,FALSE)*$I61)</f>
        <v/>
      </c>
      <c r="AJ61" s="1" t="str">
        <f>IF(R61="","",VLOOKUP(R61,怪物!$B:$I,6,FALSE)*$I61)</f>
        <v/>
      </c>
      <c r="AK61" s="1" t="str">
        <f>IF(S61="","",VLOOKUP(S61,怪物!$B:$I,6,FALSE)*$I61)</f>
        <v/>
      </c>
      <c r="AL61" s="1">
        <f>IF(N61="","",ROUND($M61/(IF($T61="",0,$T61*VLOOKUP($N61,怪物!$B:$I,5,FALSE))+IF($U61="",0,$U61*VLOOKUP($O61,怪物!$B:$I,5,FALSE))+IF($V61="",0,$V61*VLOOKUP($P61,怪物!$B:$I,5,FALSE))+IF($W61="",0,$W61*VLOOKUP($Q61,怪物!$B:$I,5,FALSE))+IF($X61="",0,$X61*VLOOKUP($R61,怪物!$B:$I,5,FALSE))+IF($Y61="",0,$Y61*VLOOKUP($S61,怪物!$B:$I,5,FALSE)))*VLOOKUP(N61,怪物!$B:$I,5,FALSE),0))</f>
        <v>4</v>
      </c>
      <c r="AM61" s="1">
        <f>IF(O61="","",ROUND($M61/(IF($T61="",0,$T61*VLOOKUP($N61,怪物!$B:$I,5,FALSE))+IF($U61="",0,$U61*VLOOKUP($O61,怪物!$B:$I,5,FALSE))+IF($V61="",0,$V61*VLOOKUP($P61,怪物!$B:$I,5,FALSE))+IF($W61="",0,$W61*VLOOKUP($Q61,怪物!$B:$I,5,FALSE))+IF($X61="",0,$X61*VLOOKUP($R61,怪物!$B:$I,5,FALSE))+IF($Y61="",0,$Y61*VLOOKUP($S61,怪物!$B:$I,5,FALSE)))*VLOOKUP(O61,怪物!$B:$I,5,FALSE),0))</f>
        <v>9</v>
      </c>
      <c r="AN61" s="1" t="str">
        <f>IF(P61="","",ROUND($M61/(IF($T61="",0,$T61*VLOOKUP($N61,怪物!$B:$I,5,FALSE))+IF($U61="",0,$U61*VLOOKUP($O61,怪物!$B:$I,5,FALSE))+IF($V61="",0,$V61*VLOOKUP($P61,怪物!$B:$I,5,FALSE))+IF($W61="",0,$W61*VLOOKUP($Q61,怪物!$B:$I,5,FALSE))+IF($X61="",0,$X61*VLOOKUP($R61,怪物!$B:$I,5,FALSE))+IF($Y61="",0,$Y61*VLOOKUP($S61,怪物!$B:$I,5,FALSE)))*VLOOKUP(P61,怪物!$B:$I,5,FALSE),0))</f>
        <v/>
      </c>
      <c r="AO61" s="1" t="str">
        <f>IF(Q61="","",ROUND($M61/(IF($T61="",0,$T61*VLOOKUP($N61,怪物!$B:$I,5,FALSE))+IF($U61="",0,$U61*VLOOKUP($O61,怪物!$B:$I,5,FALSE))+IF($V61="",0,$V61*VLOOKUP($P61,怪物!$B:$I,5,FALSE))+IF($W61="",0,$W61*VLOOKUP($Q61,怪物!$B:$I,5,FALSE))+IF($X61="",0,$X61*VLOOKUP($R61,怪物!$B:$I,5,FALSE))+IF($Y61="",0,$Y61*VLOOKUP($S61,怪物!$B:$I,5,FALSE)))*VLOOKUP(Q61,怪物!$B:$I,5,FALSE),0))</f>
        <v/>
      </c>
      <c r="AP61" s="1" t="str">
        <f>IF(R61="","",ROUND($M61/(IF($T61="",0,$T61*VLOOKUP($N61,怪物!$B:$I,5,FALSE))+IF($U61="",0,$U61*VLOOKUP($O61,怪物!$B:$I,5,FALSE))+IF($V61="",0,$V61*VLOOKUP($P61,怪物!$B:$I,5,FALSE))+IF($W61="",0,$W61*VLOOKUP($Q61,怪物!$B:$I,5,FALSE))+IF($X61="",0,$X61*VLOOKUP($R61,怪物!$B:$I,5,FALSE))+IF($Y61="",0,$Y61*VLOOKUP($S61,怪物!$B:$I,5,FALSE)))*VLOOKUP(R61,怪物!$B:$I,5,FALSE),0))</f>
        <v/>
      </c>
      <c r="AQ61" s="1" t="str">
        <f>IF(S61="","",ROUND($M61/(IF($T61="",0,$T61*VLOOKUP($N61,怪物!$B:$I,5,FALSE))+IF($U61="",0,$U61*VLOOKUP($O61,怪物!$B:$I,5,FALSE))+IF($V61="",0,$V61*VLOOKUP($P61,怪物!$B:$I,5,FALSE))+IF($W61="",0,$W61*VLOOKUP($Q61,怪物!$B:$I,5,FALSE))+IF($X61="",0,$X61*VLOOKUP($R61,怪物!$B:$I,5,FALSE))+IF($Y61="",0,$Y61*VLOOKUP($S61,怪物!$B:$I,5,FALSE)))*VLOOKUP(S61,怪物!$B:$I,5,FALSE),0))</f>
        <v/>
      </c>
      <c r="AR61" s="1">
        <f t="shared" si="26"/>
        <v>9990</v>
      </c>
    </row>
    <row r="62" spans="1:44" x14ac:dyDescent="0.2">
      <c r="A62" s="1" t="str">
        <f t="shared" si="22"/>
        <v>3_19</v>
      </c>
      <c r="B62" s="1">
        <v>3</v>
      </c>
      <c r="C62" s="1">
        <v>19</v>
      </c>
      <c r="D62" s="1">
        <v>28</v>
      </c>
      <c r="E62" s="1">
        <f>ROUND(SUM($D$44:D62)/60,1)</f>
        <v>6</v>
      </c>
      <c r="F62" s="1">
        <v>19</v>
      </c>
      <c r="G62" s="1">
        <v>4</v>
      </c>
      <c r="H62" s="3">
        <f t="shared" si="23"/>
        <v>27373.439999999999</v>
      </c>
      <c r="I62" s="1">
        <v>1.9</v>
      </c>
      <c r="J62" s="1">
        <f t="shared" ref="J62:J63" si="32">J61+0.75</f>
        <v>2</v>
      </c>
      <c r="K62" s="1">
        <f t="shared" si="31"/>
        <v>13687</v>
      </c>
      <c r="L62" s="1">
        <v>300</v>
      </c>
      <c r="M62" s="1">
        <v>200</v>
      </c>
      <c r="N62" s="1" t="s">
        <v>104</v>
      </c>
      <c r="O62" s="1" t="s">
        <v>40</v>
      </c>
      <c r="P62" s="1" t="s">
        <v>64</v>
      </c>
      <c r="T62" s="1">
        <f t="shared" si="25"/>
        <v>28</v>
      </c>
      <c r="U62" s="1">
        <v>14</v>
      </c>
      <c r="V62" s="1">
        <v>14</v>
      </c>
      <c r="Z62" s="1">
        <f>IF(N62="","",ROUND($K62/($T62/$D62*IF($N62="",0,VLOOKUP($N62,怪物!$B:$I,4,FALSE))+$U62/$D62*IF($O62="",0,VLOOKUP($O62,怪物!$B:$I,4,FALSE))+$V62/$D62*IF($P62="",0,VLOOKUP($P62,怪物!$B:$I,4,FALSE))+$W62/$D62*IF($Q62="",0,VLOOKUP($Q62,怪物!$B:$I,4,FALSE))+$X62/$D62*IF($R62="",0,VLOOKUP($R62,怪物!$B:$I,4,FALSE))+$Y62/$D62*IF($S62="",0,VLOOKUP($S62,怪物!$B:$I,4,FALSE)))*VLOOKUP(N62,怪物!$B:$I,4,FALSE),0))</f>
        <v>3911</v>
      </c>
      <c r="AA62" s="1">
        <f>IF(O62="","",ROUND($K62/($T62/$D62*IF($N62="",0,VLOOKUP($N62,怪物!$B:$I,4,FALSE))+$U62/$D62*IF($O62="",0,VLOOKUP($O62,怪物!$B:$I,4,FALSE))+$V62/$D62*IF($P62="",0,VLOOKUP($P62,怪物!$B:$I,4,FALSE))+$W62/$D62*IF($Q62="",0,VLOOKUP($Q62,怪物!$B:$I,4,FALSE))+$X62/$D62*IF($R62="",0,VLOOKUP($R62,怪物!$B:$I,4,FALSE))+$Y62/$D62*IF($S62="",0,VLOOKUP($S62,怪物!$B:$I,4,FALSE)))*VLOOKUP(O62,怪物!$B:$I,4,FALSE),0))</f>
        <v>3911</v>
      </c>
      <c r="AB62" s="1">
        <f>IF(P62="","",ROUND($K62/($T62/$D62*IF($N62="",0,VLOOKUP($N62,怪物!$B:$I,4,FALSE))+$U62/$D62*IF($O62="",0,VLOOKUP($O62,怪物!$B:$I,4,FALSE))+$V62/$D62*IF($P62="",0,VLOOKUP($P62,怪物!$B:$I,4,FALSE))+$W62/$D62*IF($Q62="",0,VLOOKUP($Q62,怪物!$B:$I,4,FALSE))+$X62/$D62*IF($R62="",0,VLOOKUP($R62,怪物!$B:$I,4,FALSE))+$Y62/$D62*IF($S62="",0,VLOOKUP($S62,怪物!$B:$I,4,FALSE)))*VLOOKUP(P62,怪物!$B:$I,4,FALSE),0))</f>
        <v>15642</v>
      </c>
      <c r="AC62" s="1" t="str">
        <f>IF(Q62="","",ROUND($K62/($T62/$D62*IF($N62="",0,VLOOKUP($N62,怪物!$B:$I,4,FALSE))+$U62/$D62*IF($O62="",0,VLOOKUP($O62,怪物!$B:$I,4,FALSE))+$V62/$D62*IF($P62="",0,VLOOKUP($P62,怪物!$B:$I,4,FALSE))+$W62/$D62*IF($Q62="",0,VLOOKUP($Q62,怪物!$B:$I,4,FALSE))+$X62/$D62*IF($R62="",0,VLOOKUP($R62,怪物!$B:$I,4,FALSE))+$Y62/$D62*IF($S62="",0,VLOOKUP($S62,怪物!$B:$I,4,FALSE)))*VLOOKUP(Q62,怪物!$B:$I,4,FALSE),0))</f>
        <v/>
      </c>
      <c r="AD62" s="1" t="str">
        <f>IF(R62="","",ROUND($K62/($T62/$D62*IF($N62="",0,VLOOKUP($N62,怪物!$B:$I,4,FALSE))+$U62/$D62*IF($O62="",0,VLOOKUP($O62,怪物!$B:$I,4,FALSE))+$V62/$D62*IF($P62="",0,VLOOKUP($P62,怪物!$B:$I,4,FALSE))+$W62/$D62*IF($Q62="",0,VLOOKUP($Q62,怪物!$B:$I,4,FALSE))+$X62/$D62*IF($R62="",0,VLOOKUP($R62,怪物!$B:$I,4,FALSE))+$Y62/$D62*IF($S62="",0,VLOOKUP($S62,怪物!$B:$I,4,FALSE)))*VLOOKUP(R62,怪物!$B:$I,4,FALSE),0))</f>
        <v/>
      </c>
      <c r="AE62" s="1" t="str">
        <f>IF(S62="","",ROUND($K62/($T62/$D62*IF($N62="",0,VLOOKUP($N62,怪物!$B:$I,4,FALSE))+$U62/$D62*IF($O62="",0,VLOOKUP($O62,怪物!$B:$I,4,FALSE))+$V62/$D62*IF($P62="",0,VLOOKUP($P62,怪物!$B:$I,4,FALSE))+$W62/$D62*IF($Q62="",0,VLOOKUP($Q62,怪物!$B:$I,4,FALSE))+$X62/$D62*IF($R62="",0,VLOOKUP($R62,怪物!$B:$I,4,FALSE))+$Y62/$D62*IF($S62="",0,VLOOKUP($S62,怪物!$B:$I,4,FALSE)))*VLOOKUP(S62,怪物!$B:$I,4,FALSE),0))</f>
        <v/>
      </c>
      <c r="AF62" s="1">
        <f>IF(N62="","",VLOOKUP(N62,怪物!$B:$I,6,FALSE)*$I62)</f>
        <v>3.8</v>
      </c>
      <c r="AG62" s="1">
        <f>IF(O62="","",VLOOKUP(O62,怪物!$B:$I,6,FALSE)*$I62)</f>
        <v>3.8</v>
      </c>
      <c r="AH62" s="1">
        <f>IF(P62="","",VLOOKUP(P62,怪物!$B:$I,6,FALSE)*$I62)</f>
        <v>3.8</v>
      </c>
      <c r="AI62" s="1" t="str">
        <f>IF(Q62="","",VLOOKUP(Q62,怪物!$B:$I,6,FALSE)*$I62)</f>
        <v/>
      </c>
      <c r="AJ62" s="1" t="str">
        <f>IF(R62="","",VLOOKUP(R62,怪物!$B:$I,6,FALSE)*$I62)</f>
        <v/>
      </c>
      <c r="AK62" s="1" t="str">
        <f>IF(S62="","",VLOOKUP(S62,怪物!$B:$I,6,FALSE)*$I62)</f>
        <v/>
      </c>
      <c r="AL62" s="1">
        <f>IF(N62="","",ROUND($M62/(IF($T62="",0,$T62*VLOOKUP($N62,怪物!$B:$I,5,FALSE))+IF($U62="",0,$U62*VLOOKUP($O62,怪物!$B:$I,5,FALSE))+IF($V62="",0,$V62*VLOOKUP($P62,怪物!$B:$I,5,FALSE))+IF($W62="",0,$W62*VLOOKUP($Q62,怪物!$B:$I,5,FALSE))+IF($X62="",0,$X62*VLOOKUP($R62,怪物!$B:$I,5,FALSE))+IF($Y62="",0,$Y62*VLOOKUP($S62,怪物!$B:$I,5,FALSE)))*VLOOKUP(N62,怪物!$B:$I,5,FALSE),0))</f>
        <v>3</v>
      </c>
      <c r="AM62" s="1">
        <f>IF(O62="","",ROUND($M62/(IF($T62="",0,$T62*VLOOKUP($N62,怪物!$B:$I,5,FALSE))+IF($U62="",0,$U62*VLOOKUP($O62,怪物!$B:$I,5,FALSE))+IF($V62="",0,$V62*VLOOKUP($P62,怪物!$B:$I,5,FALSE))+IF($W62="",0,$W62*VLOOKUP($Q62,怪物!$B:$I,5,FALSE))+IF($X62="",0,$X62*VLOOKUP($R62,怪物!$B:$I,5,FALSE))+IF($Y62="",0,$Y62*VLOOKUP($S62,怪物!$B:$I,5,FALSE)))*VLOOKUP(O62,怪物!$B:$I,5,FALSE),0))</f>
        <v>3</v>
      </c>
      <c r="AN62" s="1">
        <f>IF(P62="","",ROUND($M62/(IF($T62="",0,$T62*VLOOKUP($N62,怪物!$B:$I,5,FALSE))+IF($U62="",0,$U62*VLOOKUP($O62,怪物!$B:$I,5,FALSE))+IF($V62="",0,$V62*VLOOKUP($P62,怪物!$B:$I,5,FALSE))+IF($W62="",0,$W62*VLOOKUP($Q62,怪物!$B:$I,5,FALSE))+IF($X62="",0,$X62*VLOOKUP($R62,怪物!$B:$I,5,FALSE))+IF($Y62="",0,$Y62*VLOOKUP($S62,怪物!$B:$I,5,FALSE)))*VLOOKUP(P62,怪物!$B:$I,5,FALSE),0))</f>
        <v>5</v>
      </c>
      <c r="AO62" s="1" t="str">
        <f>IF(Q62="","",ROUND($M62/(IF($T62="",0,$T62*VLOOKUP($N62,怪物!$B:$I,5,FALSE))+IF($U62="",0,$U62*VLOOKUP($O62,怪物!$B:$I,5,FALSE))+IF($V62="",0,$V62*VLOOKUP($P62,怪物!$B:$I,5,FALSE))+IF($W62="",0,$W62*VLOOKUP($Q62,怪物!$B:$I,5,FALSE))+IF($X62="",0,$X62*VLOOKUP($R62,怪物!$B:$I,5,FALSE))+IF($Y62="",0,$Y62*VLOOKUP($S62,怪物!$B:$I,5,FALSE)))*VLOOKUP(Q62,怪物!$B:$I,5,FALSE),0))</f>
        <v/>
      </c>
      <c r="AP62" s="1" t="str">
        <f>IF(R62="","",ROUND($M62/(IF($T62="",0,$T62*VLOOKUP($N62,怪物!$B:$I,5,FALSE))+IF($U62="",0,$U62*VLOOKUP($O62,怪物!$B:$I,5,FALSE))+IF($V62="",0,$V62*VLOOKUP($P62,怪物!$B:$I,5,FALSE))+IF($W62="",0,$W62*VLOOKUP($Q62,怪物!$B:$I,5,FALSE))+IF($X62="",0,$X62*VLOOKUP($R62,怪物!$B:$I,5,FALSE))+IF($Y62="",0,$Y62*VLOOKUP($S62,怪物!$B:$I,5,FALSE)))*VLOOKUP(R62,怪物!$B:$I,5,FALSE),0))</f>
        <v/>
      </c>
      <c r="AQ62" s="1" t="str">
        <f>IF(S62="","",ROUND($M62/(IF($T62="",0,$T62*VLOOKUP($N62,怪物!$B:$I,5,FALSE))+IF($U62="",0,$U62*VLOOKUP($O62,怪物!$B:$I,5,FALSE))+IF($V62="",0,$V62*VLOOKUP($P62,怪物!$B:$I,5,FALSE))+IF($W62="",0,$W62*VLOOKUP($Q62,怪物!$B:$I,5,FALSE))+IF($X62="",0,$X62*VLOOKUP($R62,怪物!$B:$I,5,FALSE))+IF($Y62="",0,$Y62*VLOOKUP($S62,怪物!$B:$I,5,FALSE)))*VLOOKUP(S62,怪物!$B:$I,5,FALSE),0))</f>
        <v/>
      </c>
      <c r="AR62" s="1">
        <f t="shared" si="26"/>
        <v>10830</v>
      </c>
    </row>
    <row r="63" spans="1:44" x14ac:dyDescent="0.2">
      <c r="A63" s="1" t="str">
        <f t="shared" si="22"/>
        <v>3_20</v>
      </c>
      <c r="B63" s="1">
        <v>3</v>
      </c>
      <c r="C63" s="1">
        <v>20</v>
      </c>
      <c r="D63" s="1">
        <v>29</v>
      </c>
      <c r="E63" s="1">
        <f>ROUND(SUM($D$44:D63)/60,1)</f>
        <v>6.5</v>
      </c>
      <c r="F63" s="1">
        <v>20</v>
      </c>
      <c r="G63" s="1">
        <v>4</v>
      </c>
      <c r="H63" s="3">
        <f t="shared" si="23"/>
        <v>52610</v>
      </c>
      <c r="I63" s="1">
        <v>1.95</v>
      </c>
      <c r="J63" s="1">
        <f t="shared" si="32"/>
        <v>2.75</v>
      </c>
      <c r="K63" s="1">
        <f t="shared" si="31"/>
        <v>19131</v>
      </c>
      <c r="L63" s="1">
        <v>300</v>
      </c>
      <c r="M63" s="1">
        <v>200</v>
      </c>
      <c r="N63" s="1" t="s">
        <v>104</v>
      </c>
      <c r="O63" s="1" t="s">
        <v>136</v>
      </c>
      <c r="P63" s="1" t="s">
        <v>138</v>
      </c>
      <c r="Q63" s="1" t="s">
        <v>42</v>
      </c>
      <c r="T63" s="1">
        <f t="shared" si="25"/>
        <v>49</v>
      </c>
      <c r="U63" s="1">
        <v>15</v>
      </c>
      <c r="V63" s="1">
        <v>15</v>
      </c>
      <c r="W63" s="1">
        <v>1</v>
      </c>
      <c r="Z63" s="1">
        <f>IF(N63="","",ROUND($K63/($T63/$D63*IF($N63="",0,VLOOKUP($N63,怪物!$B:$I,4,FALSE))+$U63/$D63*IF($O63="",0,VLOOKUP($O63,怪物!$B:$I,4,FALSE))+$V63/$D63*IF($P63="",0,VLOOKUP($P63,怪物!$B:$I,4,FALSE))+$W63/$D63*IF($Q63="",0,VLOOKUP($Q63,怪物!$B:$I,4,FALSE))+$X63/$D63*IF($R63="",0,VLOOKUP($R63,怪物!$B:$I,4,FALSE))+$Y63/$D63*IF($S63="",0,VLOOKUP($S63,怪物!$B:$I,4,FALSE)))*VLOOKUP(N63,怪物!$B:$I,4,FALSE),0))</f>
        <v>6684</v>
      </c>
      <c r="AA63" s="1">
        <f>IF(O63="","",ROUND($K63/($T63/$D63*IF($N63="",0,VLOOKUP($N63,怪物!$B:$I,4,FALSE))+$U63/$D63*IF($O63="",0,VLOOKUP($O63,怪物!$B:$I,4,FALSE))+$V63/$D63*IF($P63="",0,VLOOKUP($P63,怪物!$B:$I,4,FALSE))+$W63/$D63*IF($Q63="",0,VLOOKUP($Q63,怪物!$B:$I,4,FALSE))+$X63/$D63*IF($R63="",0,VLOOKUP($R63,怪物!$B:$I,4,FALSE))+$Y63/$D63*IF($S63="",0,VLOOKUP($S63,怪物!$B:$I,4,FALSE)))*VLOOKUP(O63,怪物!$B:$I,4,FALSE),0))</f>
        <v>6684</v>
      </c>
      <c r="AB63" s="1">
        <f>IF(P63="","",ROUND($K63/($T63/$D63*IF($N63="",0,VLOOKUP($N63,怪物!$B:$I,4,FALSE))+$U63/$D63*IF($O63="",0,VLOOKUP($O63,怪物!$B:$I,4,FALSE))+$V63/$D63*IF($P63="",0,VLOOKUP($P63,怪物!$B:$I,4,FALSE))+$W63/$D63*IF($Q63="",0,VLOOKUP($Q63,怪物!$B:$I,4,FALSE))+$X63/$D63*IF($R63="",0,VLOOKUP($R63,怪物!$B:$I,4,FALSE))+$Y63/$D63*IF($S63="",0,VLOOKUP($S63,怪物!$B:$I,4,FALSE)))*VLOOKUP(P63,怪物!$B:$I,4,FALSE),0))</f>
        <v>6684</v>
      </c>
      <c r="AC63" s="1">
        <f>IF(Q63="","",ROUND($K63/($T63/$D63*IF($N63="",0,VLOOKUP($N63,怪物!$B:$I,4,FALSE))+$U63/$D63*IF($O63="",0,VLOOKUP($O63,怪物!$B:$I,4,FALSE))+$V63/$D63*IF($P63="",0,VLOOKUP($P63,怪物!$B:$I,4,FALSE))+$W63/$D63*IF($Q63="",0,VLOOKUP($Q63,怪物!$B:$I,4,FALSE))+$X63/$D63*IF($R63="",0,VLOOKUP($R63,怪物!$B:$I,4,FALSE))+$Y63/$D63*IF($S63="",0,VLOOKUP($S63,怪物!$B:$I,4,FALSE)))*VLOOKUP(Q63,怪物!$B:$I,4,FALSE),0))</f>
        <v>26737</v>
      </c>
      <c r="AD63" s="1" t="str">
        <f>IF(R63="","",ROUND($K63/($T63/$D63*IF($N63="",0,VLOOKUP($N63,怪物!$B:$I,4,FALSE))+$U63/$D63*IF($O63="",0,VLOOKUP($O63,怪物!$B:$I,4,FALSE))+$V63/$D63*IF($P63="",0,VLOOKUP($P63,怪物!$B:$I,4,FALSE))+$W63/$D63*IF($Q63="",0,VLOOKUP($Q63,怪物!$B:$I,4,FALSE))+$X63/$D63*IF($R63="",0,VLOOKUP($R63,怪物!$B:$I,4,FALSE))+$Y63/$D63*IF($S63="",0,VLOOKUP($S63,怪物!$B:$I,4,FALSE)))*VLOOKUP(R63,怪物!$B:$I,4,FALSE),0))</f>
        <v/>
      </c>
      <c r="AE63" s="1" t="str">
        <f>IF(S63="","",ROUND($K63/($T63/$D63*IF($N63="",0,VLOOKUP($N63,怪物!$B:$I,4,FALSE))+$U63/$D63*IF($O63="",0,VLOOKUP($O63,怪物!$B:$I,4,FALSE))+$V63/$D63*IF($P63="",0,VLOOKUP($P63,怪物!$B:$I,4,FALSE))+$W63/$D63*IF($Q63="",0,VLOOKUP($Q63,怪物!$B:$I,4,FALSE))+$X63/$D63*IF($R63="",0,VLOOKUP($R63,怪物!$B:$I,4,FALSE))+$Y63/$D63*IF($S63="",0,VLOOKUP($S63,怪物!$B:$I,4,FALSE)))*VLOOKUP(S63,怪物!$B:$I,4,FALSE),0))</f>
        <v/>
      </c>
      <c r="AF63" s="1">
        <f>IF(N63="","",VLOOKUP(N63,怪物!$B:$I,6,FALSE)*$I63)</f>
        <v>3.9</v>
      </c>
      <c r="AG63" s="1">
        <f>IF(O63="","",VLOOKUP(O63,怪物!$B:$I,6,FALSE)*$I63)</f>
        <v>3.9</v>
      </c>
      <c r="AH63" s="1">
        <f>IF(P63="","",VLOOKUP(P63,怪物!$B:$I,6,FALSE)*$I63)</f>
        <v>3.9</v>
      </c>
      <c r="AI63" s="1">
        <f>IF(Q63="","",VLOOKUP(Q63,怪物!$B:$I,6,FALSE)*$I63)</f>
        <v>2.4375</v>
      </c>
      <c r="AJ63" s="1" t="str">
        <f>IF(R63="","",VLOOKUP(R63,怪物!$B:$I,6,FALSE)*$I63)</f>
        <v/>
      </c>
      <c r="AK63" s="1" t="str">
        <f>IF(S63="","",VLOOKUP(S63,怪物!$B:$I,6,FALSE)*$I63)</f>
        <v/>
      </c>
      <c r="AL63" s="1">
        <f>IF(N63="","",ROUND($M63/(IF($T63="",0,$T63*VLOOKUP($N63,怪物!$B:$I,5,FALSE))+IF($U63="",0,$U63*VLOOKUP($O63,怪物!$B:$I,5,FALSE))+IF($V63="",0,$V63*VLOOKUP($P63,怪物!$B:$I,5,FALSE))+IF($W63="",0,$W63*VLOOKUP($Q63,怪物!$B:$I,5,FALSE))+IF($X63="",0,$X63*VLOOKUP($R63,怪物!$B:$I,5,FALSE))+IF($Y63="",0,$Y63*VLOOKUP($S63,怪物!$B:$I,5,FALSE)))*VLOOKUP(N63,怪物!$B:$I,5,FALSE),0))</f>
        <v>2</v>
      </c>
      <c r="AM63" s="1">
        <f>IF(O63="","",ROUND($M63/(IF($T63="",0,$T63*VLOOKUP($N63,怪物!$B:$I,5,FALSE))+IF($U63="",0,$U63*VLOOKUP($O63,怪物!$B:$I,5,FALSE))+IF($V63="",0,$V63*VLOOKUP($P63,怪物!$B:$I,5,FALSE))+IF($W63="",0,$W63*VLOOKUP($Q63,怪物!$B:$I,5,FALSE))+IF($X63="",0,$X63*VLOOKUP($R63,怪物!$B:$I,5,FALSE))+IF($Y63="",0,$Y63*VLOOKUP($S63,怪物!$B:$I,5,FALSE)))*VLOOKUP(O63,怪物!$B:$I,5,FALSE),0))</f>
        <v>2</v>
      </c>
      <c r="AN63" s="1">
        <f>IF(P63="","",ROUND($M63/(IF($T63="",0,$T63*VLOOKUP($N63,怪物!$B:$I,5,FALSE))+IF($U63="",0,$U63*VLOOKUP($O63,怪物!$B:$I,5,FALSE))+IF($V63="",0,$V63*VLOOKUP($P63,怪物!$B:$I,5,FALSE))+IF($W63="",0,$W63*VLOOKUP($Q63,怪物!$B:$I,5,FALSE))+IF($X63="",0,$X63*VLOOKUP($R63,怪物!$B:$I,5,FALSE))+IF($Y63="",0,$Y63*VLOOKUP($S63,怪物!$B:$I,5,FALSE)))*VLOOKUP(P63,怪物!$B:$I,5,FALSE),0))</f>
        <v>2</v>
      </c>
      <c r="AO63" s="1">
        <f>IF(Q63="","",ROUND($M63/(IF($T63="",0,$T63*VLOOKUP($N63,怪物!$B:$I,5,FALSE))+IF($U63="",0,$U63*VLOOKUP($O63,怪物!$B:$I,5,FALSE))+IF($V63="",0,$V63*VLOOKUP($P63,怪物!$B:$I,5,FALSE))+IF($W63="",0,$W63*VLOOKUP($Q63,怪物!$B:$I,5,FALSE))+IF($X63="",0,$X63*VLOOKUP($R63,怪物!$B:$I,5,FALSE))+IF($Y63="",0,$Y63*VLOOKUP($S63,怪物!$B:$I,5,FALSE)))*VLOOKUP(Q63,怪物!$B:$I,5,FALSE),0))</f>
        <v>6</v>
      </c>
      <c r="AP63" s="1" t="str">
        <f>IF(R63="","",ROUND($M63/(IF($T63="",0,$T63*VLOOKUP($N63,怪物!$B:$I,5,FALSE))+IF($U63="",0,$U63*VLOOKUP($O63,怪物!$B:$I,5,FALSE))+IF($V63="",0,$V63*VLOOKUP($P63,怪物!$B:$I,5,FALSE))+IF($W63="",0,$W63*VLOOKUP($Q63,怪物!$B:$I,5,FALSE))+IF($X63="",0,$X63*VLOOKUP($R63,怪物!$B:$I,5,FALSE))+IF($Y63="",0,$Y63*VLOOKUP($S63,怪物!$B:$I,5,FALSE)))*VLOOKUP(R63,怪物!$B:$I,5,FALSE),0))</f>
        <v/>
      </c>
      <c r="AQ63" s="1" t="str">
        <f>IF(S63="","",ROUND($M63/(IF($T63="",0,$T63*VLOOKUP($N63,怪物!$B:$I,5,FALSE))+IF($U63="",0,$U63*VLOOKUP($O63,怪物!$B:$I,5,FALSE))+IF($V63="",0,$V63*VLOOKUP($P63,怪物!$B:$I,5,FALSE))+IF($W63="",0,$W63*VLOOKUP($Q63,怪物!$B:$I,5,FALSE))+IF($X63="",0,$X63*VLOOKUP($R63,怪物!$B:$I,5,FALSE))+IF($Y63="",0,$Y63*VLOOKUP($S63,怪物!$B:$I,5,FALSE)))*VLOOKUP(S63,怪物!$B:$I,5,FALSE),0))</f>
        <v/>
      </c>
      <c r="AR63" s="1">
        <f t="shared" si="26"/>
        <v>11700</v>
      </c>
    </row>
    <row r="64" spans="1:44" x14ac:dyDescent="0.2">
      <c r="H64" s="3"/>
    </row>
    <row r="65" spans="1:44" x14ac:dyDescent="0.2">
      <c r="A65" s="1" t="str">
        <f>B65&amp;"_"&amp;C65</f>
        <v>4_1</v>
      </c>
      <c r="B65" s="1">
        <v>4</v>
      </c>
      <c r="C65" s="1">
        <v>1</v>
      </c>
      <c r="D65" s="1">
        <v>10</v>
      </c>
      <c r="E65" s="1">
        <f>ROUND(SUM($D$65:D65)/60,1)</f>
        <v>0.2</v>
      </c>
      <c r="F65" s="1">
        <v>1</v>
      </c>
      <c r="G65" s="1">
        <v>0</v>
      </c>
      <c r="H65" s="3">
        <f>ROUND(AR65*(J65+0.25)^2*0.5-40,2)</f>
        <v>44.38</v>
      </c>
      <c r="I65" s="1">
        <v>1</v>
      </c>
      <c r="J65" s="1">
        <v>0.5</v>
      </c>
      <c r="K65" s="1">
        <f t="shared" si="31"/>
        <v>89</v>
      </c>
      <c r="L65" s="1">
        <v>300</v>
      </c>
      <c r="M65" s="1">
        <v>200</v>
      </c>
      <c r="N65" s="1" t="s">
        <v>106</v>
      </c>
      <c r="T65" s="1">
        <f>ROUND(D65*J65-SUM(U65:Y65),0)</f>
        <v>5</v>
      </c>
      <c r="Z65" s="1">
        <f>IF(N65="","",ROUND($K65/($T65/$D65*IF($N65="",0,VLOOKUP($N65,怪物!$B:$I,4,FALSE))+$U65/$D65*IF($O65="",0,VLOOKUP($O65,怪物!$B:$I,4,FALSE))+$V65/$D65*IF($P65="",0,VLOOKUP($P65,怪物!$B:$I,4,FALSE))+$W65/$D65*IF($Q65="",0,VLOOKUP($Q65,怪物!$B:$I,4,FALSE))+$X65/$D65*IF($R65="",0,VLOOKUP($R65,怪物!$B:$I,4,FALSE))+$Y65/$D65*IF($S65="",0,VLOOKUP($S65,怪物!$B:$I,4,FALSE)))*VLOOKUP(N65,怪物!$B:$I,4,FALSE),0))</f>
        <v>178</v>
      </c>
      <c r="AA65" s="1" t="str">
        <f>IF(O65="","",ROUND($K65/($T65/$D65*IF($N65="",0,VLOOKUP($N65,怪物!$B:$I,4,FALSE))+$U65/$D65*IF($O65="",0,VLOOKUP($O65,怪物!$B:$I,4,FALSE))+$V65/$D65*IF($P65="",0,VLOOKUP($P65,怪物!$B:$I,4,FALSE))+$W65/$D65*IF($Q65="",0,VLOOKUP($Q65,怪物!$B:$I,4,FALSE))+$X65/$D65*IF($R65="",0,VLOOKUP($R65,怪物!$B:$I,4,FALSE))+$Y65/$D65*IF($S65="",0,VLOOKUP($S65,怪物!$B:$I,4,FALSE)))*VLOOKUP(O65,怪物!$B:$I,4,FALSE),0))</f>
        <v/>
      </c>
      <c r="AB65" s="1" t="str">
        <f>IF(P65="","",ROUND($K65/($T65/$D65*IF($N65="",0,VLOOKUP($N65,怪物!$B:$I,4,FALSE))+$U65/$D65*IF($O65="",0,VLOOKUP($O65,怪物!$B:$I,4,FALSE))+$V65/$D65*IF($P65="",0,VLOOKUP($P65,怪物!$B:$I,4,FALSE))+$W65/$D65*IF($Q65="",0,VLOOKUP($Q65,怪物!$B:$I,4,FALSE))+$X65/$D65*IF($R65="",0,VLOOKUP($R65,怪物!$B:$I,4,FALSE))+$Y65/$D65*IF($S65="",0,VLOOKUP($S65,怪物!$B:$I,4,FALSE)))*VLOOKUP(P65,怪物!$B:$I,4,FALSE),0))</f>
        <v/>
      </c>
      <c r="AC65" s="1" t="str">
        <f>IF(Q65="","",ROUND($K65/($T65/$D65*IF($N65="",0,VLOOKUP($N65,怪物!$B:$I,4,FALSE))+$U65/$D65*IF($O65="",0,VLOOKUP($O65,怪物!$B:$I,4,FALSE))+$V65/$D65*IF($P65="",0,VLOOKUP($P65,怪物!$B:$I,4,FALSE))+$W65/$D65*IF($Q65="",0,VLOOKUP($Q65,怪物!$B:$I,4,FALSE))+$X65/$D65*IF($R65="",0,VLOOKUP($R65,怪物!$B:$I,4,FALSE))+$Y65/$D65*IF($S65="",0,VLOOKUP($S65,怪物!$B:$I,4,FALSE)))*VLOOKUP(Q65,怪物!$B:$I,4,FALSE),0))</f>
        <v/>
      </c>
      <c r="AD65" s="1" t="str">
        <f>IF(R65="","",ROUND($K65/($T65/$D65*IF($N65="",0,VLOOKUP($N65,怪物!$B:$I,4,FALSE))+$U65/$D65*IF($O65="",0,VLOOKUP($O65,怪物!$B:$I,4,FALSE))+$V65/$D65*IF($P65="",0,VLOOKUP($P65,怪物!$B:$I,4,FALSE))+$W65/$D65*IF($Q65="",0,VLOOKUP($Q65,怪物!$B:$I,4,FALSE))+$X65/$D65*IF($R65="",0,VLOOKUP($R65,怪物!$B:$I,4,FALSE))+$Y65/$D65*IF($S65="",0,VLOOKUP($S65,怪物!$B:$I,4,FALSE)))*VLOOKUP(R65,怪物!$B:$I,4,FALSE),0))</f>
        <v/>
      </c>
      <c r="AE65" s="1" t="str">
        <f>IF(S65="","",ROUND($K65/($T65/$D65*IF($N65="",0,VLOOKUP($N65,怪物!$B:$I,4,FALSE))+$U65/$D65*IF($O65="",0,VLOOKUP($O65,怪物!$B:$I,4,FALSE))+$V65/$D65*IF($P65="",0,VLOOKUP($P65,怪物!$B:$I,4,FALSE))+$W65/$D65*IF($Q65="",0,VLOOKUP($Q65,怪物!$B:$I,4,FALSE))+$X65/$D65*IF($R65="",0,VLOOKUP($R65,怪物!$B:$I,4,FALSE))+$Y65/$D65*IF($S65="",0,VLOOKUP($S65,怪物!$B:$I,4,FALSE)))*VLOOKUP(S65,怪物!$B:$I,4,FALSE),0))</f>
        <v/>
      </c>
      <c r="AF65" s="1">
        <f>IF(N65="","",VLOOKUP(N65,怪物!$B:$I,6,FALSE)*$I65)</f>
        <v>2</v>
      </c>
      <c r="AG65" s="1" t="str">
        <f>IF(O65="","",VLOOKUP(O65,怪物!$B:$I,6,FALSE)*$I65)</f>
        <v/>
      </c>
      <c r="AH65" s="1" t="str">
        <f>IF(P65="","",VLOOKUP(P65,怪物!$B:$I,6,FALSE)*$I65)</f>
        <v/>
      </c>
      <c r="AI65" s="1" t="str">
        <f>IF(Q65="","",VLOOKUP(Q65,怪物!$B:$I,6,FALSE)*$I65)</f>
        <v/>
      </c>
      <c r="AJ65" s="1" t="str">
        <f>IF(R65="","",VLOOKUP(R65,怪物!$B:$I,6,FALSE)*$I65)</f>
        <v/>
      </c>
      <c r="AK65" s="1" t="str">
        <f>IF(S65="","",VLOOKUP(S65,怪物!$B:$I,6,FALSE)*$I65)</f>
        <v/>
      </c>
      <c r="AL65" s="1">
        <f>IF(N65="","",ROUND($M65/(IF($T65="",0,$T65*VLOOKUP($N65,怪物!$B:$I,5,FALSE))+IF($U65="",0,$U65*VLOOKUP($O65,怪物!$B:$I,5,FALSE))+IF($V65="",0,$V65*VLOOKUP($P65,怪物!$B:$I,5,FALSE))+IF($W65="",0,$W65*VLOOKUP($Q65,怪物!$B:$I,5,FALSE))+IF($X65="",0,$X65*VLOOKUP($R65,怪物!$B:$I,5,FALSE))+IF($Y65="",0,$Y65*VLOOKUP($S65,怪物!$B:$I,5,FALSE)))*VLOOKUP(N65,怪物!$B:$I,5,FALSE),0))</f>
        <v>40</v>
      </c>
      <c r="AM65" s="1" t="str">
        <f>IF(O65="","",ROUND($M65/(IF($T65="",0,$T65*VLOOKUP($N65,怪物!$B:$I,5,FALSE))+IF($U65="",0,$U65*VLOOKUP($O65,怪物!$B:$I,5,FALSE))+IF($V65="",0,$V65*VLOOKUP($P65,怪物!$B:$I,5,FALSE))+IF($W65="",0,$W65*VLOOKUP($Q65,怪物!$B:$I,5,FALSE))+IF($X65="",0,$X65*VLOOKUP($R65,怪物!$B:$I,5,FALSE))+IF($Y65="",0,$Y65*VLOOKUP($S65,怪物!$B:$I,5,FALSE)))*VLOOKUP(O65,怪物!$B:$I,5,FALSE),0))</f>
        <v/>
      </c>
      <c r="AN65" s="1" t="str">
        <f>IF(P65="","",ROUND($M65/(IF($T65="",0,$T65*VLOOKUP($N65,怪物!$B:$I,5,FALSE))+IF($U65="",0,$U65*VLOOKUP($O65,怪物!$B:$I,5,FALSE))+IF($V65="",0,$V65*VLOOKUP($P65,怪物!$B:$I,5,FALSE))+IF($W65="",0,$W65*VLOOKUP($Q65,怪物!$B:$I,5,FALSE))+IF($X65="",0,$X65*VLOOKUP($R65,怪物!$B:$I,5,FALSE))+IF($Y65="",0,$Y65*VLOOKUP($S65,怪物!$B:$I,5,FALSE)))*VLOOKUP(P65,怪物!$B:$I,5,FALSE),0))</f>
        <v/>
      </c>
      <c r="AO65" s="1" t="str">
        <f>IF(Q65="","",ROUND($M65/(IF($T65="",0,$T65*VLOOKUP($N65,怪物!$B:$I,5,FALSE))+IF($U65="",0,$U65*VLOOKUP($O65,怪物!$B:$I,5,FALSE))+IF($V65="",0,$V65*VLOOKUP($P65,怪物!$B:$I,5,FALSE))+IF($W65="",0,$W65*VLOOKUP($Q65,怪物!$B:$I,5,FALSE))+IF($X65="",0,$X65*VLOOKUP($R65,怪物!$B:$I,5,FALSE))+IF($Y65="",0,$Y65*VLOOKUP($S65,怪物!$B:$I,5,FALSE)))*VLOOKUP(Q65,怪物!$B:$I,5,FALSE),0))</f>
        <v/>
      </c>
      <c r="AP65" s="1" t="str">
        <f>IF(R65="","",ROUND($M65/(IF($T65="",0,$T65*VLOOKUP($N65,怪物!$B:$I,5,FALSE))+IF($U65="",0,$U65*VLOOKUP($O65,怪物!$B:$I,5,FALSE))+IF($V65="",0,$V65*VLOOKUP($P65,怪物!$B:$I,5,FALSE))+IF($W65="",0,$W65*VLOOKUP($Q65,怪物!$B:$I,5,FALSE))+IF($X65="",0,$X65*VLOOKUP($R65,怪物!$B:$I,5,FALSE))+IF($Y65="",0,$Y65*VLOOKUP($S65,怪物!$B:$I,5,FALSE)))*VLOOKUP(R65,怪物!$B:$I,5,FALSE),0))</f>
        <v/>
      </c>
      <c r="AQ65" s="1" t="str">
        <f>IF(S65="","",ROUND($M65/(IF($T65="",0,$T65*VLOOKUP($N65,怪物!$B:$I,5,FALSE))+IF($U65="",0,$U65*VLOOKUP($O65,怪物!$B:$I,5,FALSE))+IF($V65="",0,$V65*VLOOKUP($P65,怪物!$B:$I,5,FALSE))+IF($W65="",0,$W65*VLOOKUP($Q65,怪物!$B:$I,5,FALSE))+IF($X65="",0,$X65*VLOOKUP($R65,怪物!$B:$I,5,FALSE))+IF($Y65="",0,$Y65*VLOOKUP($S65,怪物!$B:$I,5,FALSE)))*VLOOKUP(S65,怪物!$B:$I,5,FALSE),0))</f>
        <v/>
      </c>
      <c r="AR65" s="1">
        <v>300</v>
      </c>
    </row>
    <row r="66" spans="1:44" x14ac:dyDescent="0.2">
      <c r="A66" s="1" t="str">
        <f t="shared" ref="A66:A84" si="33">B66&amp;"_"&amp;C66</f>
        <v>4_2</v>
      </c>
      <c r="B66" s="1">
        <v>4</v>
      </c>
      <c r="C66" s="1">
        <v>2</v>
      </c>
      <c r="D66" s="1">
        <v>11</v>
      </c>
      <c r="E66" s="1">
        <f>ROUND(SUM($D$65:D66)/60,1)</f>
        <v>0.4</v>
      </c>
      <c r="F66" s="1">
        <v>2</v>
      </c>
      <c r="G66" s="1">
        <v>0</v>
      </c>
      <c r="H66" s="3">
        <f t="shared" ref="H66:H84" si="34">ROUND(AR66*(J66+0.25)^2*0.5-40,2)</f>
        <v>275</v>
      </c>
      <c r="I66" s="1">
        <v>1.05</v>
      </c>
      <c r="J66" s="1">
        <f>J65+0.25</f>
        <v>0.75</v>
      </c>
      <c r="K66" s="1">
        <f t="shared" si="31"/>
        <v>367</v>
      </c>
      <c r="L66" s="1">
        <v>300</v>
      </c>
      <c r="M66" s="1">
        <v>200</v>
      </c>
      <c r="N66" s="1" t="s">
        <v>106</v>
      </c>
      <c r="O66" s="1" t="s">
        <v>98</v>
      </c>
      <c r="T66" s="1">
        <v>7</v>
      </c>
      <c r="U66" s="1">
        <v>7</v>
      </c>
      <c r="Z66" s="1">
        <f>IF(N66="","",ROUND($K66/($T66/$D66*IF($N66="",0,VLOOKUP($N66,怪物!$B:$I,4,FALSE))+$U66/$D66*IF($O66="",0,VLOOKUP($O66,怪物!$B:$I,4,FALSE))+$V66/$D66*IF($P66="",0,VLOOKUP($P66,怪物!$B:$I,4,FALSE))+$W66/$D66*IF($Q66="",0,VLOOKUP($Q66,怪物!$B:$I,4,FALSE))+$X66/$D66*IF($R66="",0,VLOOKUP($R66,怪物!$B:$I,4,FALSE))+$Y66/$D66*IF($S66="",0,VLOOKUP($S66,怪物!$B:$I,4,FALSE)))*VLOOKUP(N66,怪物!$B:$I,4,FALSE),0))</f>
        <v>192</v>
      </c>
      <c r="AA66" s="1">
        <f>IF(O66="","",ROUND($K66/($T66/$D66*IF($N66="",0,VLOOKUP($N66,怪物!$B:$I,4,FALSE))+$U66/$D66*IF($O66="",0,VLOOKUP($O66,怪物!$B:$I,4,FALSE))+$V66/$D66*IF($P66="",0,VLOOKUP($P66,怪物!$B:$I,4,FALSE))+$W66/$D66*IF($Q66="",0,VLOOKUP($Q66,怪物!$B:$I,4,FALSE))+$X66/$D66*IF($R66="",0,VLOOKUP($R66,怪物!$B:$I,4,FALSE))+$Y66/$D66*IF($S66="",0,VLOOKUP($S66,怪物!$B:$I,4,FALSE)))*VLOOKUP(O66,怪物!$B:$I,4,FALSE),0))</f>
        <v>384</v>
      </c>
      <c r="AB66" s="1" t="str">
        <f>IF(P66="","",ROUND($K66/($T66/$D66*IF($N66="",0,VLOOKUP($N66,怪物!$B:$I,4,FALSE))+$U66/$D66*IF($O66="",0,VLOOKUP($O66,怪物!$B:$I,4,FALSE))+$V66/$D66*IF($P66="",0,VLOOKUP($P66,怪物!$B:$I,4,FALSE))+$W66/$D66*IF($Q66="",0,VLOOKUP($Q66,怪物!$B:$I,4,FALSE))+$X66/$D66*IF($R66="",0,VLOOKUP($R66,怪物!$B:$I,4,FALSE))+$Y66/$D66*IF($S66="",0,VLOOKUP($S66,怪物!$B:$I,4,FALSE)))*VLOOKUP(P66,怪物!$B:$I,4,FALSE),0))</f>
        <v/>
      </c>
      <c r="AC66" s="1" t="str">
        <f>IF(Q66="","",ROUND($K66/($T66/$D66*IF($N66="",0,VLOOKUP($N66,怪物!$B:$I,4,FALSE))+$U66/$D66*IF($O66="",0,VLOOKUP($O66,怪物!$B:$I,4,FALSE))+$V66/$D66*IF($P66="",0,VLOOKUP($P66,怪物!$B:$I,4,FALSE))+$W66/$D66*IF($Q66="",0,VLOOKUP($Q66,怪物!$B:$I,4,FALSE))+$X66/$D66*IF($R66="",0,VLOOKUP($R66,怪物!$B:$I,4,FALSE))+$Y66/$D66*IF($S66="",0,VLOOKUP($S66,怪物!$B:$I,4,FALSE)))*VLOOKUP(Q66,怪物!$B:$I,4,FALSE),0))</f>
        <v/>
      </c>
      <c r="AD66" s="1" t="str">
        <f>IF(R66="","",ROUND($K66/($T66/$D66*IF($N66="",0,VLOOKUP($N66,怪物!$B:$I,4,FALSE))+$U66/$D66*IF($O66="",0,VLOOKUP($O66,怪物!$B:$I,4,FALSE))+$V66/$D66*IF($P66="",0,VLOOKUP($P66,怪物!$B:$I,4,FALSE))+$W66/$D66*IF($Q66="",0,VLOOKUP($Q66,怪物!$B:$I,4,FALSE))+$X66/$D66*IF($R66="",0,VLOOKUP($R66,怪物!$B:$I,4,FALSE))+$Y66/$D66*IF($S66="",0,VLOOKUP($S66,怪物!$B:$I,4,FALSE)))*VLOOKUP(R66,怪物!$B:$I,4,FALSE),0))</f>
        <v/>
      </c>
      <c r="AE66" s="1" t="str">
        <f>IF(S66="","",ROUND($K66/($T66/$D66*IF($N66="",0,VLOOKUP($N66,怪物!$B:$I,4,FALSE))+$U66/$D66*IF($O66="",0,VLOOKUP($O66,怪物!$B:$I,4,FALSE))+$V66/$D66*IF($P66="",0,VLOOKUP($P66,怪物!$B:$I,4,FALSE))+$W66/$D66*IF($Q66="",0,VLOOKUP($Q66,怪物!$B:$I,4,FALSE))+$X66/$D66*IF($R66="",0,VLOOKUP($R66,怪物!$B:$I,4,FALSE))+$Y66/$D66*IF($S66="",0,VLOOKUP($S66,怪物!$B:$I,4,FALSE)))*VLOOKUP(S66,怪物!$B:$I,4,FALSE),0))</f>
        <v/>
      </c>
      <c r="AF66" s="1">
        <f>IF(N66="","",VLOOKUP(N66,怪物!$B:$I,6,FALSE)*$I66)</f>
        <v>2.1</v>
      </c>
      <c r="AG66" s="1">
        <f>IF(O66="","",VLOOKUP(O66,怪物!$B:$I,6,FALSE)*$I66)</f>
        <v>2.1</v>
      </c>
      <c r="AH66" s="1" t="str">
        <f>IF(P66="","",VLOOKUP(P66,怪物!$B:$I,6,FALSE)*$I66)</f>
        <v/>
      </c>
      <c r="AI66" s="1" t="str">
        <f>IF(Q66="","",VLOOKUP(Q66,怪物!$B:$I,6,FALSE)*$I66)</f>
        <v/>
      </c>
      <c r="AJ66" s="1" t="str">
        <f>IF(R66="","",VLOOKUP(R66,怪物!$B:$I,6,FALSE)*$I66)</f>
        <v/>
      </c>
      <c r="AK66" s="1" t="str">
        <f>IF(S66="","",VLOOKUP(S66,怪物!$B:$I,6,FALSE)*$I66)</f>
        <v/>
      </c>
      <c r="AL66" s="1">
        <f>IF(N66="","",ROUND($M66/(IF($T66="",0,$T66*VLOOKUP($N66,怪物!$B:$I,5,FALSE))+IF($U66="",0,$U66*VLOOKUP($O66,怪物!$B:$I,5,FALSE))+IF($V66="",0,$V66*VLOOKUP($P66,怪物!$B:$I,5,FALSE))+IF($W66="",0,$W66*VLOOKUP($Q66,怪物!$B:$I,5,FALSE))+IF($X66="",0,$X66*VLOOKUP($R66,怪物!$B:$I,5,FALSE))+IF($Y66="",0,$Y66*VLOOKUP($S66,怪物!$B:$I,5,FALSE)))*VLOOKUP(N66,怪物!$B:$I,5,FALSE),0))</f>
        <v>14</v>
      </c>
      <c r="AM66" s="1">
        <f>IF(O66="","",ROUND($M66/(IF($T66="",0,$T66*VLOOKUP($N66,怪物!$B:$I,5,FALSE))+IF($U66="",0,$U66*VLOOKUP($O66,怪物!$B:$I,5,FALSE))+IF($V66="",0,$V66*VLOOKUP($P66,怪物!$B:$I,5,FALSE))+IF($W66="",0,$W66*VLOOKUP($Q66,怪物!$B:$I,5,FALSE))+IF($X66="",0,$X66*VLOOKUP($R66,怪物!$B:$I,5,FALSE))+IF($Y66="",0,$Y66*VLOOKUP($S66,怪物!$B:$I,5,FALSE)))*VLOOKUP(O66,怪物!$B:$I,5,FALSE),0))</f>
        <v>14</v>
      </c>
      <c r="AN66" s="1" t="str">
        <f>IF(P66="","",ROUND($M66/(IF($T66="",0,$T66*VLOOKUP($N66,怪物!$B:$I,5,FALSE))+IF($U66="",0,$U66*VLOOKUP($O66,怪物!$B:$I,5,FALSE))+IF($V66="",0,$V66*VLOOKUP($P66,怪物!$B:$I,5,FALSE))+IF($W66="",0,$W66*VLOOKUP($Q66,怪物!$B:$I,5,FALSE))+IF($X66="",0,$X66*VLOOKUP($R66,怪物!$B:$I,5,FALSE))+IF($Y66="",0,$Y66*VLOOKUP($S66,怪物!$B:$I,5,FALSE)))*VLOOKUP(P66,怪物!$B:$I,5,FALSE),0))</f>
        <v/>
      </c>
      <c r="AO66" s="1" t="str">
        <f>IF(Q66="","",ROUND($M66/(IF($T66="",0,$T66*VLOOKUP($N66,怪物!$B:$I,5,FALSE))+IF($U66="",0,$U66*VLOOKUP($O66,怪物!$B:$I,5,FALSE))+IF($V66="",0,$V66*VLOOKUP($P66,怪物!$B:$I,5,FALSE))+IF($W66="",0,$W66*VLOOKUP($Q66,怪物!$B:$I,5,FALSE))+IF($X66="",0,$X66*VLOOKUP($R66,怪物!$B:$I,5,FALSE))+IF($Y66="",0,$Y66*VLOOKUP($S66,怪物!$B:$I,5,FALSE)))*VLOOKUP(Q66,怪物!$B:$I,5,FALSE),0))</f>
        <v/>
      </c>
      <c r="AP66" s="1" t="str">
        <f>IF(R66="","",ROUND($M66/(IF($T66="",0,$T66*VLOOKUP($N66,怪物!$B:$I,5,FALSE))+IF($U66="",0,$U66*VLOOKUP($O66,怪物!$B:$I,5,FALSE))+IF($V66="",0,$V66*VLOOKUP($P66,怪物!$B:$I,5,FALSE))+IF($W66="",0,$W66*VLOOKUP($Q66,怪物!$B:$I,5,FALSE))+IF($X66="",0,$X66*VLOOKUP($R66,怪物!$B:$I,5,FALSE))+IF($Y66="",0,$Y66*VLOOKUP($S66,怪物!$B:$I,5,FALSE)))*VLOOKUP(R66,怪物!$B:$I,5,FALSE),0))</f>
        <v/>
      </c>
      <c r="AQ66" s="1" t="str">
        <f>IF(S66="","",ROUND($M66/(IF($T66="",0,$T66*VLOOKUP($N66,怪物!$B:$I,5,FALSE))+IF($U66="",0,$U66*VLOOKUP($O66,怪物!$B:$I,5,FALSE))+IF($V66="",0,$V66*VLOOKUP($P66,怪物!$B:$I,5,FALSE))+IF($W66="",0,$W66*VLOOKUP($Q66,怪物!$B:$I,5,FALSE))+IF($X66="",0,$X66*VLOOKUP($R66,怪物!$B:$I,5,FALSE))+IF($Y66="",0,$Y66*VLOOKUP($S66,怪物!$B:$I,5,FALSE)))*VLOOKUP(S66,怪物!$B:$I,5,FALSE),0))</f>
        <v/>
      </c>
      <c r="AR66" s="1">
        <f>ROUND((AR65+L65)+30*(C66-1),2)</f>
        <v>630</v>
      </c>
    </row>
    <row r="67" spans="1:44" x14ac:dyDescent="0.2">
      <c r="A67" s="1" t="str">
        <f t="shared" si="33"/>
        <v>4_3</v>
      </c>
      <c r="B67" s="1">
        <v>4</v>
      </c>
      <c r="C67" s="1">
        <v>3</v>
      </c>
      <c r="D67" s="1">
        <v>12</v>
      </c>
      <c r="E67" s="1">
        <f>ROUND(SUM($D$65:D67)/60,1)</f>
        <v>0.6</v>
      </c>
      <c r="F67" s="1">
        <v>3</v>
      </c>
      <c r="G67" s="1">
        <v>0</v>
      </c>
      <c r="H67" s="3">
        <f t="shared" si="34"/>
        <v>733.44</v>
      </c>
      <c r="I67" s="1">
        <v>1.1000000000000001</v>
      </c>
      <c r="J67" s="1">
        <f t="shared" ref="J67:J68" si="35">J66+0.25</f>
        <v>1</v>
      </c>
      <c r="K67" s="1">
        <f t="shared" si="31"/>
        <v>733</v>
      </c>
      <c r="L67" s="1">
        <v>300</v>
      </c>
      <c r="M67" s="1">
        <v>200</v>
      </c>
      <c r="N67" s="1" t="s">
        <v>106</v>
      </c>
      <c r="O67" s="1" t="s">
        <v>98</v>
      </c>
      <c r="P67" s="1" t="s">
        <v>99</v>
      </c>
      <c r="T67" s="1">
        <f t="shared" ref="T67:T84" si="36">ROUND(D67*J67-SUM(U67:Y67),0)</f>
        <v>6</v>
      </c>
      <c r="U67" s="1">
        <v>3</v>
      </c>
      <c r="V67" s="1">
        <v>3</v>
      </c>
      <c r="Z67" s="1">
        <f>IF(N67="","",ROUND($K67/($T67/$D67*IF($N67="",0,VLOOKUP($N67,怪物!$B:$I,4,FALSE))+$U67/$D67*IF($O67="",0,VLOOKUP($O67,怪物!$B:$I,4,FALSE))+$V67/$D67*IF($P67="",0,VLOOKUP($P67,怪物!$B:$I,4,FALSE))+$W67/$D67*IF($Q67="",0,VLOOKUP($Q67,怪物!$B:$I,4,FALSE))+$X67/$D67*IF($R67="",0,VLOOKUP($R67,怪物!$B:$I,4,FALSE))+$Y67/$D67*IF($S67="",0,VLOOKUP($S67,怪物!$B:$I,4,FALSE)))*VLOOKUP(N67,怪物!$B:$I,4,FALSE),0))</f>
        <v>244</v>
      </c>
      <c r="AA67" s="1">
        <f>IF(O67="","",ROUND($K67/($T67/$D67*IF($N67="",0,VLOOKUP($N67,怪物!$B:$I,4,FALSE))+$U67/$D67*IF($O67="",0,VLOOKUP($O67,怪物!$B:$I,4,FALSE))+$V67/$D67*IF($P67="",0,VLOOKUP($P67,怪物!$B:$I,4,FALSE))+$W67/$D67*IF($Q67="",0,VLOOKUP($Q67,怪物!$B:$I,4,FALSE))+$X67/$D67*IF($R67="",0,VLOOKUP($R67,怪物!$B:$I,4,FALSE))+$Y67/$D67*IF($S67="",0,VLOOKUP($S67,怪物!$B:$I,4,FALSE)))*VLOOKUP(O67,怪物!$B:$I,4,FALSE),0))</f>
        <v>489</v>
      </c>
      <c r="AB67" s="1">
        <f>IF(P67="","",ROUND($K67/($T67/$D67*IF($N67="",0,VLOOKUP($N67,怪物!$B:$I,4,FALSE))+$U67/$D67*IF($O67="",0,VLOOKUP($O67,怪物!$B:$I,4,FALSE))+$V67/$D67*IF($P67="",0,VLOOKUP($P67,怪物!$B:$I,4,FALSE))+$W67/$D67*IF($Q67="",0,VLOOKUP($Q67,怪物!$B:$I,4,FALSE))+$X67/$D67*IF($R67="",0,VLOOKUP($R67,怪物!$B:$I,4,FALSE))+$Y67/$D67*IF($S67="",0,VLOOKUP($S67,怪物!$B:$I,4,FALSE)))*VLOOKUP(P67,怪物!$B:$I,4,FALSE),0))</f>
        <v>1955</v>
      </c>
      <c r="AC67" s="1" t="str">
        <f>IF(Q67="","",ROUND($K67/($T67/$D67*IF($N67="",0,VLOOKUP($N67,怪物!$B:$I,4,FALSE))+$U67/$D67*IF($O67="",0,VLOOKUP($O67,怪物!$B:$I,4,FALSE))+$V67/$D67*IF($P67="",0,VLOOKUP($P67,怪物!$B:$I,4,FALSE))+$W67/$D67*IF($Q67="",0,VLOOKUP($Q67,怪物!$B:$I,4,FALSE))+$X67/$D67*IF($R67="",0,VLOOKUP($R67,怪物!$B:$I,4,FALSE))+$Y67/$D67*IF($S67="",0,VLOOKUP($S67,怪物!$B:$I,4,FALSE)))*VLOOKUP(Q67,怪物!$B:$I,4,FALSE),0))</f>
        <v/>
      </c>
      <c r="AD67" s="1" t="str">
        <f>IF(R67="","",ROUND($K67/($T67/$D67*IF($N67="",0,VLOOKUP($N67,怪物!$B:$I,4,FALSE))+$U67/$D67*IF($O67="",0,VLOOKUP($O67,怪物!$B:$I,4,FALSE))+$V67/$D67*IF($P67="",0,VLOOKUP($P67,怪物!$B:$I,4,FALSE))+$W67/$D67*IF($Q67="",0,VLOOKUP($Q67,怪物!$B:$I,4,FALSE))+$X67/$D67*IF($R67="",0,VLOOKUP($R67,怪物!$B:$I,4,FALSE))+$Y67/$D67*IF($S67="",0,VLOOKUP($S67,怪物!$B:$I,4,FALSE)))*VLOOKUP(R67,怪物!$B:$I,4,FALSE),0))</f>
        <v/>
      </c>
      <c r="AE67" s="1" t="str">
        <f>IF(S67="","",ROUND($K67/($T67/$D67*IF($N67="",0,VLOOKUP($N67,怪物!$B:$I,4,FALSE))+$U67/$D67*IF($O67="",0,VLOOKUP($O67,怪物!$B:$I,4,FALSE))+$V67/$D67*IF($P67="",0,VLOOKUP($P67,怪物!$B:$I,4,FALSE))+$W67/$D67*IF($Q67="",0,VLOOKUP($Q67,怪物!$B:$I,4,FALSE))+$X67/$D67*IF($R67="",0,VLOOKUP($R67,怪物!$B:$I,4,FALSE))+$Y67/$D67*IF($S67="",0,VLOOKUP($S67,怪物!$B:$I,4,FALSE)))*VLOOKUP(S67,怪物!$B:$I,4,FALSE),0))</f>
        <v/>
      </c>
      <c r="AF67" s="1">
        <f>IF(N67="","",VLOOKUP(N67,怪物!$B:$I,6,FALSE)*$I67)</f>
        <v>2.2000000000000002</v>
      </c>
      <c r="AG67" s="1">
        <f>IF(O67="","",VLOOKUP(O67,怪物!$B:$I,6,FALSE)*$I67)</f>
        <v>2.2000000000000002</v>
      </c>
      <c r="AH67" s="1">
        <f>IF(P67="","",VLOOKUP(P67,怪物!$B:$I,6,FALSE)*$I67)</f>
        <v>2.2000000000000002</v>
      </c>
      <c r="AI67" s="1" t="str">
        <f>IF(Q67="","",VLOOKUP(Q67,怪物!$B:$I,6,FALSE)*$I67)</f>
        <v/>
      </c>
      <c r="AJ67" s="1" t="str">
        <f>IF(R67="","",VLOOKUP(R67,怪物!$B:$I,6,FALSE)*$I67)</f>
        <v/>
      </c>
      <c r="AK67" s="1" t="str">
        <f>IF(S67="","",VLOOKUP(S67,怪物!$B:$I,6,FALSE)*$I67)</f>
        <v/>
      </c>
      <c r="AL67" s="1">
        <f>IF(N67="","",ROUND($M67/(IF($T67="",0,$T67*VLOOKUP($N67,怪物!$B:$I,5,FALSE))+IF($U67="",0,$U67*VLOOKUP($O67,怪物!$B:$I,5,FALSE))+IF($V67="",0,$V67*VLOOKUP($P67,怪物!$B:$I,5,FALSE))+IF($W67="",0,$W67*VLOOKUP($Q67,怪物!$B:$I,5,FALSE))+IF($X67="",0,$X67*VLOOKUP($R67,怪物!$B:$I,5,FALSE))+IF($Y67="",0,$Y67*VLOOKUP($S67,怪物!$B:$I,5,FALSE)))*VLOOKUP(N67,怪物!$B:$I,5,FALSE),0))</f>
        <v>13</v>
      </c>
      <c r="AM67" s="1">
        <f>IF(O67="","",ROUND($M67/(IF($T67="",0,$T67*VLOOKUP($N67,怪物!$B:$I,5,FALSE))+IF($U67="",0,$U67*VLOOKUP($O67,怪物!$B:$I,5,FALSE))+IF($V67="",0,$V67*VLOOKUP($P67,怪物!$B:$I,5,FALSE))+IF($W67="",0,$W67*VLOOKUP($Q67,怪物!$B:$I,5,FALSE))+IF($X67="",0,$X67*VLOOKUP($R67,怪物!$B:$I,5,FALSE))+IF($Y67="",0,$Y67*VLOOKUP($S67,怪物!$B:$I,5,FALSE)))*VLOOKUP(O67,怪物!$B:$I,5,FALSE),0))</f>
        <v>13</v>
      </c>
      <c r="AN67" s="1">
        <f>IF(P67="","",ROUND($M67/(IF($T67="",0,$T67*VLOOKUP($N67,怪物!$B:$I,5,FALSE))+IF($U67="",0,$U67*VLOOKUP($O67,怪物!$B:$I,5,FALSE))+IF($V67="",0,$V67*VLOOKUP($P67,怪物!$B:$I,5,FALSE))+IF($W67="",0,$W67*VLOOKUP($Q67,怪物!$B:$I,5,FALSE))+IF($X67="",0,$X67*VLOOKUP($R67,怪物!$B:$I,5,FALSE))+IF($Y67="",0,$Y67*VLOOKUP($S67,怪物!$B:$I,5,FALSE)))*VLOOKUP(P67,怪物!$B:$I,5,FALSE),0))</f>
        <v>27</v>
      </c>
      <c r="AO67" s="1" t="str">
        <f>IF(Q67="","",ROUND($M67/(IF($T67="",0,$T67*VLOOKUP($N67,怪物!$B:$I,5,FALSE))+IF($U67="",0,$U67*VLOOKUP($O67,怪物!$B:$I,5,FALSE))+IF($V67="",0,$V67*VLOOKUP($P67,怪物!$B:$I,5,FALSE))+IF($W67="",0,$W67*VLOOKUP($Q67,怪物!$B:$I,5,FALSE))+IF($X67="",0,$X67*VLOOKUP($R67,怪物!$B:$I,5,FALSE))+IF($Y67="",0,$Y67*VLOOKUP($S67,怪物!$B:$I,5,FALSE)))*VLOOKUP(Q67,怪物!$B:$I,5,FALSE),0))</f>
        <v/>
      </c>
      <c r="AP67" s="1" t="str">
        <f>IF(R67="","",ROUND($M67/(IF($T67="",0,$T67*VLOOKUP($N67,怪物!$B:$I,5,FALSE))+IF($U67="",0,$U67*VLOOKUP($O67,怪物!$B:$I,5,FALSE))+IF($V67="",0,$V67*VLOOKUP($P67,怪物!$B:$I,5,FALSE))+IF($W67="",0,$W67*VLOOKUP($Q67,怪物!$B:$I,5,FALSE))+IF($X67="",0,$X67*VLOOKUP($R67,怪物!$B:$I,5,FALSE))+IF($Y67="",0,$Y67*VLOOKUP($S67,怪物!$B:$I,5,FALSE)))*VLOOKUP(R67,怪物!$B:$I,5,FALSE),0))</f>
        <v/>
      </c>
      <c r="AQ67" s="1" t="str">
        <f>IF(S67="","",ROUND($M67/(IF($T67="",0,$T67*VLOOKUP($N67,怪物!$B:$I,5,FALSE))+IF($U67="",0,$U67*VLOOKUP($O67,怪物!$B:$I,5,FALSE))+IF($V67="",0,$V67*VLOOKUP($P67,怪物!$B:$I,5,FALSE))+IF($W67="",0,$W67*VLOOKUP($Q67,怪物!$B:$I,5,FALSE))+IF($X67="",0,$X67*VLOOKUP($R67,怪物!$B:$I,5,FALSE))+IF($Y67="",0,$Y67*VLOOKUP($S67,怪物!$B:$I,5,FALSE)))*VLOOKUP(S67,怪物!$B:$I,5,FALSE),0))</f>
        <v/>
      </c>
      <c r="AR67" s="1">
        <f t="shared" ref="AR67:AR84" si="37">ROUND((AR66+L66)+30*(C67-1),2)</f>
        <v>990</v>
      </c>
    </row>
    <row r="68" spans="1:44" x14ac:dyDescent="0.2">
      <c r="A68" s="1" t="str">
        <f t="shared" si="33"/>
        <v>4_4</v>
      </c>
      <c r="B68" s="1">
        <v>4</v>
      </c>
      <c r="C68" s="1">
        <v>4</v>
      </c>
      <c r="D68" s="1">
        <v>13</v>
      </c>
      <c r="E68" s="1">
        <f>ROUND(SUM($D$65:D68)/60,1)</f>
        <v>0.8</v>
      </c>
      <c r="F68" s="1">
        <v>4</v>
      </c>
      <c r="G68" s="1">
        <v>0</v>
      </c>
      <c r="H68" s="3">
        <f t="shared" si="34"/>
        <v>1512.5</v>
      </c>
      <c r="I68" s="1">
        <v>1.1499999999999999</v>
      </c>
      <c r="J68" s="1">
        <f t="shared" si="35"/>
        <v>1.25</v>
      </c>
      <c r="K68" s="1">
        <f t="shared" si="31"/>
        <v>1210</v>
      </c>
      <c r="L68" s="1">
        <v>300</v>
      </c>
      <c r="M68" s="1">
        <v>200</v>
      </c>
      <c r="N68" s="1" t="s">
        <v>106</v>
      </c>
      <c r="O68" s="1" t="s">
        <v>98</v>
      </c>
      <c r="P68" s="1" t="s">
        <v>99</v>
      </c>
      <c r="Q68" s="1" t="s">
        <v>101</v>
      </c>
      <c r="T68" s="1">
        <f t="shared" si="36"/>
        <v>5</v>
      </c>
      <c r="U68" s="1">
        <v>5</v>
      </c>
      <c r="V68" s="1">
        <v>5</v>
      </c>
      <c r="W68" s="1">
        <v>1</v>
      </c>
      <c r="Z68" s="1">
        <f>IF(N68="","",ROUND($K68/($T68/$D68*IF($N68="",0,VLOOKUP($N68,怪物!$B:$I,4,FALSE))+$U68/$D68*IF($O68="",0,VLOOKUP($O68,怪物!$B:$I,4,FALSE))+$V68/$D68*IF($P68="",0,VLOOKUP($P68,怪物!$B:$I,4,FALSE))+$W68/$D68*IF($Q68="",0,VLOOKUP($Q68,怪物!$B:$I,4,FALSE))+$X68/$D68*IF($R68="",0,VLOOKUP($R68,怪物!$B:$I,4,FALSE))+$Y68/$D68*IF($S68="",0,VLOOKUP($S68,怪物!$B:$I,4,FALSE)))*VLOOKUP(N68,怪物!$B:$I,4,FALSE),0))</f>
        <v>181</v>
      </c>
      <c r="AA68" s="1">
        <f>IF(O68="","",ROUND($K68/($T68/$D68*IF($N68="",0,VLOOKUP($N68,怪物!$B:$I,4,FALSE))+$U68/$D68*IF($O68="",0,VLOOKUP($O68,怪物!$B:$I,4,FALSE))+$V68/$D68*IF($P68="",0,VLOOKUP($P68,怪物!$B:$I,4,FALSE))+$W68/$D68*IF($Q68="",0,VLOOKUP($Q68,怪物!$B:$I,4,FALSE))+$X68/$D68*IF($R68="",0,VLOOKUP($R68,怪物!$B:$I,4,FALSE))+$Y68/$D68*IF($S68="",0,VLOOKUP($S68,怪物!$B:$I,4,FALSE)))*VLOOKUP(O68,怪物!$B:$I,4,FALSE),0))</f>
        <v>362</v>
      </c>
      <c r="AB68" s="1">
        <f>IF(P68="","",ROUND($K68/($T68/$D68*IF($N68="",0,VLOOKUP($N68,怪物!$B:$I,4,FALSE))+$U68/$D68*IF($O68="",0,VLOOKUP($O68,怪物!$B:$I,4,FALSE))+$V68/$D68*IF($P68="",0,VLOOKUP($P68,怪物!$B:$I,4,FALSE))+$W68/$D68*IF($Q68="",0,VLOOKUP($Q68,怪物!$B:$I,4,FALSE))+$X68/$D68*IF($R68="",0,VLOOKUP($R68,怪物!$B:$I,4,FALSE))+$Y68/$D68*IF($S68="",0,VLOOKUP($S68,怪物!$B:$I,4,FALSE)))*VLOOKUP(P68,怪物!$B:$I,4,FALSE),0))</f>
        <v>1446</v>
      </c>
      <c r="AC68" s="1">
        <f>IF(Q68="","",ROUND($K68/($T68/$D68*IF($N68="",0,VLOOKUP($N68,怪物!$B:$I,4,FALSE))+$U68/$D68*IF($O68="",0,VLOOKUP($O68,怪物!$B:$I,4,FALSE))+$V68/$D68*IF($P68="",0,VLOOKUP($P68,怪物!$B:$I,4,FALSE))+$W68/$D68*IF($Q68="",0,VLOOKUP($Q68,怪物!$B:$I,4,FALSE))+$X68/$D68*IF($R68="",0,VLOOKUP($R68,怪物!$B:$I,4,FALSE))+$Y68/$D68*IF($S68="",0,VLOOKUP($S68,怪物!$B:$I,4,FALSE)))*VLOOKUP(Q68,怪物!$B:$I,4,FALSE),0))</f>
        <v>5786</v>
      </c>
      <c r="AD68" s="1" t="str">
        <f>IF(R68="","",ROUND($K68/($T68/$D68*IF($N68="",0,VLOOKUP($N68,怪物!$B:$I,4,FALSE))+$U68/$D68*IF($O68="",0,VLOOKUP($O68,怪物!$B:$I,4,FALSE))+$V68/$D68*IF($P68="",0,VLOOKUP($P68,怪物!$B:$I,4,FALSE))+$W68/$D68*IF($Q68="",0,VLOOKUP($Q68,怪物!$B:$I,4,FALSE))+$X68/$D68*IF($R68="",0,VLOOKUP($R68,怪物!$B:$I,4,FALSE))+$Y68/$D68*IF($S68="",0,VLOOKUP($S68,怪物!$B:$I,4,FALSE)))*VLOOKUP(R68,怪物!$B:$I,4,FALSE),0))</f>
        <v/>
      </c>
      <c r="AE68" s="1" t="str">
        <f>IF(S68="","",ROUND($K68/($T68/$D68*IF($N68="",0,VLOOKUP($N68,怪物!$B:$I,4,FALSE))+$U68/$D68*IF($O68="",0,VLOOKUP($O68,怪物!$B:$I,4,FALSE))+$V68/$D68*IF($P68="",0,VLOOKUP($P68,怪物!$B:$I,4,FALSE))+$W68/$D68*IF($Q68="",0,VLOOKUP($Q68,怪物!$B:$I,4,FALSE))+$X68/$D68*IF($R68="",0,VLOOKUP($R68,怪物!$B:$I,4,FALSE))+$Y68/$D68*IF($S68="",0,VLOOKUP($S68,怪物!$B:$I,4,FALSE)))*VLOOKUP(S68,怪物!$B:$I,4,FALSE),0))</f>
        <v/>
      </c>
      <c r="AF68" s="1">
        <f>IF(N68="","",VLOOKUP(N68,怪物!$B:$I,6,FALSE)*$I68)</f>
        <v>2.2999999999999998</v>
      </c>
      <c r="AG68" s="1">
        <f>IF(O68="","",VLOOKUP(O68,怪物!$B:$I,6,FALSE)*$I68)</f>
        <v>2.2999999999999998</v>
      </c>
      <c r="AH68" s="1">
        <f>IF(P68="","",VLOOKUP(P68,怪物!$B:$I,6,FALSE)*$I68)</f>
        <v>2.2999999999999998</v>
      </c>
      <c r="AI68" s="1">
        <f>IF(Q68="","",VLOOKUP(Q68,怪物!$B:$I,6,FALSE)*$I68)</f>
        <v>1.4375</v>
      </c>
      <c r="AJ68" s="1" t="str">
        <f>IF(R68="","",VLOOKUP(R68,怪物!$B:$I,6,FALSE)*$I68)</f>
        <v/>
      </c>
      <c r="AK68" s="1" t="str">
        <f>IF(S68="","",VLOOKUP(S68,怪物!$B:$I,6,FALSE)*$I68)</f>
        <v/>
      </c>
      <c r="AL68" s="1">
        <f>IF(N68="","",ROUND($M68/(IF($T68="",0,$T68*VLOOKUP($N68,怪物!$B:$I,5,FALSE))+IF($U68="",0,$U68*VLOOKUP($O68,怪物!$B:$I,5,FALSE))+IF($V68="",0,$V68*VLOOKUP($P68,怪物!$B:$I,5,FALSE))+IF($W68="",0,$W68*VLOOKUP($Q68,怪物!$B:$I,5,FALSE))+IF($X68="",0,$X68*VLOOKUP($R68,怪物!$B:$I,5,FALSE))+IF($Y68="",0,$Y68*VLOOKUP($S68,怪物!$B:$I,5,FALSE)))*VLOOKUP(N68,怪物!$B:$I,5,FALSE),0))</f>
        <v>8</v>
      </c>
      <c r="AM68" s="1">
        <f>IF(O68="","",ROUND($M68/(IF($T68="",0,$T68*VLOOKUP($N68,怪物!$B:$I,5,FALSE))+IF($U68="",0,$U68*VLOOKUP($O68,怪物!$B:$I,5,FALSE))+IF($V68="",0,$V68*VLOOKUP($P68,怪物!$B:$I,5,FALSE))+IF($W68="",0,$W68*VLOOKUP($Q68,怪物!$B:$I,5,FALSE))+IF($X68="",0,$X68*VLOOKUP($R68,怪物!$B:$I,5,FALSE))+IF($Y68="",0,$Y68*VLOOKUP($S68,怪物!$B:$I,5,FALSE)))*VLOOKUP(O68,怪物!$B:$I,5,FALSE),0))</f>
        <v>8</v>
      </c>
      <c r="AN68" s="1">
        <f>IF(P68="","",ROUND($M68/(IF($T68="",0,$T68*VLOOKUP($N68,怪物!$B:$I,5,FALSE))+IF($U68="",0,$U68*VLOOKUP($O68,怪物!$B:$I,5,FALSE))+IF($V68="",0,$V68*VLOOKUP($P68,怪物!$B:$I,5,FALSE))+IF($W68="",0,$W68*VLOOKUP($Q68,怪物!$B:$I,5,FALSE))+IF($X68="",0,$X68*VLOOKUP($R68,怪物!$B:$I,5,FALSE))+IF($Y68="",0,$Y68*VLOOKUP($S68,怪物!$B:$I,5,FALSE)))*VLOOKUP(P68,怪物!$B:$I,5,FALSE),0))</f>
        <v>16</v>
      </c>
      <c r="AO68" s="1">
        <f>IF(Q68="","",ROUND($M68/(IF($T68="",0,$T68*VLOOKUP($N68,怪物!$B:$I,5,FALSE))+IF($U68="",0,$U68*VLOOKUP($O68,怪物!$B:$I,5,FALSE))+IF($V68="",0,$V68*VLOOKUP($P68,怪物!$B:$I,5,FALSE))+IF($W68="",0,$W68*VLOOKUP($Q68,怪物!$B:$I,5,FALSE))+IF($X68="",0,$X68*VLOOKUP($R68,怪物!$B:$I,5,FALSE))+IF($Y68="",0,$Y68*VLOOKUP($S68,怪物!$B:$I,5,FALSE)))*VLOOKUP(Q68,怪物!$B:$I,5,FALSE),0))</f>
        <v>40</v>
      </c>
      <c r="AP68" s="1" t="str">
        <f>IF(R68="","",ROUND($M68/(IF($T68="",0,$T68*VLOOKUP($N68,怪物!$B:$I,5,FALSE))+IF($U68="",0,$U68*VLOOKUP($O68,怪物!$B:$I,5,FALSE))+IF($V68="",0,$V68*VLOOKUP($P68,怪物!$B:$I,5,FALSE))+IF($W68="",0,$W68*VLOOKUP($Q68,怪物!$B:$I,5,FALSE))+IF($X68="",0,$X68*VLOOKUP($R68,怪物!$B:$I,5,FALSE))+IF($Y68="",0,$Y68*VLOOKUP($S68,怪物!$B:$I,5,FALSE)))*VLOOKUP(R68,怪物!$B:$I,5,FALSE),0))</f>
        <v/>
      </c>
      <c r="AQ68" s="1" t="str">
        <f>IF(S68="","",ROUND($M68/(IF($T68="",0,$T68*VLOOKUP($N68,怪物!$B:$I,5,FALSE))+IF($U68="",0,$U68*VLOOKUP($O68,怪物!$B:$I,5,FALSE))+IF($V68="",0,$V68*VLOOKUP($P68,怪物!$B:$I,5,FALSE))+IF($W68="",0,$W68*VLOOKUP($Q68,怪物!$B:$I,5,FALSE))+IF($X68="",0,$X68*VLOOKUP($R68,怪物!$B:$I,5,FALSE))+IF($Y68="",0,$Y68*VLOOKUP($S68,怪物!$B:$I,5,FALSE)))*VLOOKUP(S68,怪物!$B:$I,5,FALSE),0))</f>
        <v/>
      </c>
      <c r="AR68" s="1">
        <f t="shared" si="37"/>
        <v>1380</v>
      </c>
    </row>
    <row r="69" spans="1:44" x14ac:dyDescent="0.2">
      <c r="A69" s="1" t="str">
        <f t="shared" si="33"/>
        <v>4_5</v>
      </c>
      <c r="B69" s="1">
        <v>4</v>
      </c>
      <c r="C69" s="1">
        <v>5</v>
      </c>
      <c r="D69" s="1">
        <v>14</v>
      </c>
      <c r="E69" s="1">
        <f>ROUND(SUM($D$65:D69)/60,1)</f>
        <v>1</v>
      </c>
      <c r="F69" s="1">
        <v>5</v>
      </c>
      <c r="G69" s="1">
        <v>1</v>
      </c>
      <c r="H69" s="3">
        <f t="shared" si="34"/>
        <v>466.25</v>
      </c>
      <c r="I69" s="1">
        <v>1.2</v>
      </c>
      <c r="J69" s="1">
        <v>0.5</v>
      </c>
      <c r="K69" s="1">
        <f t="shared" si="31"/>
        <v>933</v>
      </c>
      <c r="L69" s="1">
        <v>300</v>
      </c>
      <c r="M69" s="1">
        <v>200</v>
      </c>
      <c r="N69" s="1" t="s">
        <v>67</v>
      </c>
      <c r="T69" s="1">
        <f t="shared" si="36"/>
        <v>7</v>
      </c>
      <c r="Z69" s="1">
        <f>IF(N69="","",ROUND($K69/($T69/$D69*IF($N69="",0,VLOOKUP($N69,怪物!$B:$I,4,FALSE))+$U69/$D69*IF($O69="",0,VLOOKUP($O69,怪物!$B:$I,4,FALSE))+$V69/$D69*IF($P69="",0,VLOOKUP($P69,怪物!$B:$I,4,FALSE))+$W69/$D69*IF($Q69="",0,VLOOKUP($Q69,怪物!$B:$I,4,FALSE))+$X69/$D69*IF($R69="",0,VLOOKUP($R69,怪物!$B:$I,4,FALSE))+$Y69/$D69*IF($S69="",0,VLOOKUP($S69,怪物!$B:$I,4,FALSE)))*VLOOKUP(N69,怪物!$B:$I,4,FALSE),0))</f>
        <v>1866</v>
      </c>
      <c r="AA69" s="1" t="str">
        <f>IF(O69="","",ROUND($K69/($T69/$D69*IF($N69="",0,VLOOKUP($N69,怪物!$B:$I,4,FALSE))+$U69/$D69*IF($O69="",0,VLOOKUP($O69,怪物!$B:$I,4,FALSE))+$V69/$D69*IF($P69="",0,VLOOKUP($P69,怪物!$B:$I,4,FALSE))+$W69/$D69*IF($Q69="",0,VLOOKUP($Q69,怪物!$B:$I,4,FALSE))+$X69/$D69*IF($R69="",0,VLOOKUP($R69,怪物!$B:$I,4,FALSE))+$Y69/$D69*IF($S69="",0,VLOOKUP($S69,怪物!$B:$I,4,FALSE)))*VLOOKUP(O69,怪物!$B:$I,4,FALSE),0))</f>
        <v/>
      </c>
      <c r="AB69" s="1" t="str">
        <f>IF(P69="","",ROUND($K69/($T69/$D69*IF($N69="",0,VLOOKUP($N69,怪物!$B:$I,4,FALSE))+$U69/$D69*IF($O69="",0,VLOOKUP($O69,怪物!$B:$I,4,FALSE))+$V69/$D69*IF($P69="",0,VLOOKUP($P69,怪物!$B:$I,4,FALSE))+$W69/$D69*IF($Q69="",0,VLOOKUP($Q69,怪物!$B:$I,4,FALSE))+$X69/$D69*IF($R69="",0,VLOOKUP($R69,怪物!$B:$I,4,FALSE))+$Y69/$D69*IF($S69="",0,VLOOKUP($S69,怪物!$B:$I,4,FALSE)))*VLOOKUP(P69,怪物!$B:$I,4,FALSE),0))</f>
        <v/>
      </c>
      <c r="AC69" s="1" t="str">
        <f>IF(Q69="","",ROUND($K69/($T69/$D69*IF($N69="",0,VLOOKUP($N69,怪物!$B:$I,4,FALSE))+$U69/$D69*IF($O69="",0,VLOOKUP($O69,怪物!$B:$I,4,FALSE))+$V69/$D69*IF($P69="",0,VLOOKUP($P69,怪物!$B:$I,4,FALSE))+$W69/$D69*IF($Q69="",0,VLOOKUP($Q69,怪物!$B:$I,4,FALSE))+$X69/$D69*IF($R69="",0,VLOOKUP($R69,怪物!$B:$I,4,FALSE))+$Y69/$D69*IF($S69="",0,VLOOKUP($S69,怪物!$B:$I,4,FALSE)))*VLOOKUP(Q69,怪物!$B:$I,4,FALSE),0))</f>
        <v/>
      </c>
      <c r="AD69" s="1" t="str">
        <f>IF(R69="","",ROUND($K69/($T69/$D69*IF($N69="",0,VLOOKUP($N69,怪物!$B:$I,4,FALSE))+$U69/$D69*IF($O69="",0,VLOOKUP($O69,怪物!$B:$I,4,FALSE))+$V69/$D69*IF($P69="",0,VLOOKUP($P69,怪物!$B:$I,4,FALSE))+$W69/$D69*IF($Q69="",0,VLOOKUP($Q69,怪物!$B:$I,4,FALSE))+$X69/$D69*IF($R69="",0,VLOOKUP($R69,怪物!$B:$I,4,FALSE))+$Y69/$D69*IF($S69="",0,VLOOKUP($S69,怪物!$B:$I,4,FALSE)))*VLOOKUP(R69,怪物!$B:$I,4,FALSE),0))</f>
        <v/>
      </c>
      <c r="AE69" s="1" t="str">
        <f>IF(S69="","",ROUND($K69/($T69/$D69*IF($N69="",0,VLOOKUP($N69,怪物!$B:$I,4,FALSE))+$U69/$D69*IF($O69="",0,VLOOKUP($O69,怪物!$B:$I,4,FALSE))+$V69/$D69*IF($P69="",0,VLOOKUP($P69,怪物!$B:$I,4,FALSE))+$W69/$D69*IF($Q69="",0,VLOOKUP($Q69,怪物!$B:$I,4,FALSE))+$X69/$D69*IF($R69="",0,VLOOKUP($R69,怪物!$B:$I,4,FALSE))+$Y69/$D69*IF($S69="",0,VLOOKUP($S69,怪物!$B:$I,4,FALSE)))*VLOOKUP(S69,怪物!$B:$I,4,FALSE),0))</f>
        <v/>
      </c>
      <c r="AF69" s="1">
        <f>IF(N69="","",VLOOKUP(N69,怪物!$B:$I,6,FALSE)*$I69)</f>
        <v>2.4</v>
      </c>
      <c r="AG69" s="1" t="str">
        <f>IF(O69="","",VLOOKUP(O69,怪物!$B:$I,6,FALSE)*$I69)</f>
        <v/>
      </c>
      <c r="AH69" s="1" t="str">
        <f>IF(P69="","",VLOOKUP(P69,怪物!$B:$I,6,FALSE)*$I69)</f>
        <v/>
      </c>
      <c r="AI69" s="1" t="str">
        <f>IF(Q69="","",VLOOKUP(Q69,怪物!$B:$I,6,FALSE)*$I69)</f>
        <v/>
      </c>
      <c r="AJ69" s="1" t="str">
        <f>IF(R69="","",VLOOKUP(R69,怪物!$B:$I,6,FALSE)*$I69)</f>
        <v/>
      </c>
      <c r="AK69" s="1" t="str">
        <f>IF(S69="","",VLOOKUP(S69,怪物!$B:$I,6,FALSE)*$I69)</f>
        <v/>
      </c>
      <c r="AL69" s="1">
        <f>IF(N69="","",ROUND($M69/(IF($T69="",0,$T69*VLOOKUP($N69,怪物!$B:$I,5,FALSE))+IF($U69="",0,$U69*VLOOKUP($O69,怪物!$B:$I,5,FALSE))+IF($V69="",0,$V69*VLOOKUP($P69,怪物!$B:$I,5,FALSE))+IF($W69="",0,$W69*VLOOKUP($Q69,怪物!$B:$I,5,FALSE))+IF($X69="",0,$X69*VLOOKUP($R69,怪物!$B:$I,5,FALSE))+IF($Y69="",0,$Y69*VLOOKUP($S69,怪物!$B:$I,5,FALSE)))*VLOOKUP(N69,怪物!$B:$I,5,FALSE),0))</f>
        <v>29</v>
      </c>
      <c r="AM69" s="1" t="str">
        <f>IF(O69="","",ROUND($M69/(IF($T69="",0,$T69*VLOOKUP($N69,怪物!$B:$I,5,FALSE))+IF($U69="",0,$U69*VLOOKUP($O69,怪物!$B:$I,5,FALSE))+IF($V69="",0,$V69*VLOOKUP($P69,怪物!$B:$I,5,FALSE))+IF($W69="",0,$W69*VLOOKUP($Q69,怪物!$B:$I,5,FALSE))+IF($X69="",0,$X69*VLOOKUP($R69,怪物!$B:$I,5,FALSE))+IF($Y69="",0,$Y69*VLOOKUP($S69,怪物!$B:$I,5,FALSE)))*VLOOKUP(O69,怪物!$B:$I,5,FALSE),0))</f>
        <v/>
      </c>
      <c r="AN69" s="1" t="str">
        <f>IF(P69="","",ROUND($M69/(IF($T69="",0,$T69*VLOOKUP($N69,怪物!$B:$I,5,FALSE))+IF($U69="",0,$U69*VLOOKUP($O69,怪物!$B:$I,5,FALSE))+IF($V69="",0,$V69*VLOOKUP($P69,怪物!$B:$I,5,FALSE))+IF($W69="",0,$W69*VLOOKUP($Q69,怪物!$B:$I,5,FALSE))+IF($X69="",0,$X69*VLOOKUP($R69,怪物!$B:$I,5,FALSE))+IF($Y69="",0,$Y69*VLOOKUP($S69,怪物!$B:$I,5,FALSE)))*VLOOKUP(P69,怪物!$B:$I,5,FALSE),0))</f>
        <v/>
      </c>
      <c r="AO69" s="1" t="str">
        <f>IF(Q69="","",ROUND($M69/(IF($T69="",0,$T69*VLOOKUP($N69,怪物!$B:$I,5,FALSE))+IF($U69="",0,$U69*VLOOKUP($O69,怪物!$B:$I,5,FALSE))+IF($V69="",0,$V69*VLOOKUP($P69,怪物!$B:$I,5,FALSE))+IF($W69="",0,$W69*VLOOKUP($Q69,怪物!$B:$I,5,FALSE))+IF($X69="",0,$X69*VLOOKUP($R69,怪物!$B:$I,5,FALSE))+IF($Y69="",0,$Y69*VLOOKUP($S69,怪物!$B:$I,5,FALSE)))*VLOOKUP(Q69,怪物!$B:$I,5,FALSE),0))</f>
        <v/>
      </c>
      <c r="AP69" s="1" t="str">
        <f>IF(R69="","",ROUND($M69/(IF($T69="",0,$T69*VLOOKUP($N69,怪物!$B:$I,5,FALSE))+IF($U69="",0,$U69*VLOOKUP($O69,怪物!$B:$I,5,FALSE))+IF($V69="",0,$V69*VLOOKUP($P69,怪物!$B:$I,5,FALSE))+IF($W69="",0,$W69*VLOOKUP($Q69,怪物!$B:$I,5,FALSE))+IF($X69="",0,$X69*VLOOKUP($R69,怪物!$B:$I,5,FALSE))+IF($Y69="",0,$Y69*VLOOKUP($S69,怪物!$B:$I,5,FALSE)))*VLOOKUP(R69,怪物!$B:$I,5,FALSE),0))</f>
        <v/>
      </c>
      <c r="AQ69" s="1" t="str">
        <f>IF(S69="","",ROUND($M69/(IF($T69="",0,$T69*VLOOKUP($N69,怪物!$B:$I,5,FALSE))+IF($U69="",0,$U69*VLOOKUP($O69,怪物!$B:$I,5,FALSE))+IF($V69="",0,$V69*VLOOKUP($P69,怪物!$B:$I,5,FALSE))+IF($W69="",0,$W69*VLOOKUP($Q69,怪物!$B:$I,5,FALSE))+IF($X69="",0,$X69*VLOOKUP($R69,怪物!$B:$I,5,FALSE))+IF($Y69="",0,$Y69*VLOOKUP($S69,怪物!$B:$I,5,FALSE)))*VLOOKUP(S69,怪物!$B:$I,5,FALSE),0))</f>
        <v/>
      </c>
      <c r="AR69" s="1">
        <f t="shared" si="37"/>
        <v>1800</v>
      </c>
    </row>
    <row r="70" spans="1:44" x14ac:dyDescent="0.2">
      <c r="A70" s="1" t="str">
        <f t="shared" si="33"/>
        <v>4_6</v>
      </c>
      <c r="B70" s="1">
        <v>4</v>
      </c>
      <c r="C70" s="1">
        <v>6</v>
      </c>
      <c r="D70" s="1">
        <v>15</v>
      </c>
      <c r="E70" s="1">
        <f>ROUND(SUM($D$65:D70)/60,1)</f>
        <v>1.3</v>
      </c>
      <c r="F70" s="1">
        <v>6</v>
      </c>
      <c r="G70" s="1">
        <v>1</v>
      </c>
      <c r="H70" s="3">
        <f t="shared" si="34"/>
        <v>1383.83</v>
      </c>
      <c r="I70" s="1">
        <v>1.25</v>
      </c>
      <c r="J70" s="1">
        <f>J69+0.375</f>
        <v>0.875</v>
      </c>
      <c r="K70" s="1">
        <f>ROUND(H70/J70,0)</f>
        <v>1582</v>
      </c>
      <c r="L70" s="1">
        <v>300</v>
      </c>
      <c r="M70" s="1">
        <v>200</v>
      </c>
      <c r="N70" s="1" t="s">
        <v>67</v>
      </c>
      <c r="O70" s="1" t="s">
        <v>100</v>
      </c>
      <c r="T70" s="1">
        <f t="shared" si="36"/>
        <v>7</v>
      </c>
      <c r="U70" s="1">
        <v>6</v>
      </c>
      <c r="Z70" s="1">
        <f>IF(N70="","",ROUND($K70/($T70/$D70*IF($N70="",0,VLOOKUP($N70,怪物!$B:$I,4,FALSE))+$U70/$D70*IF($O70="",0,VLOOKUP($O70,怪物!$B:$I,4,FALSE))+$V70/$D70*IF($P70="",0,VLOOKUP($P70,怪物!$B:$I,4,FALSE))+$W70/$D70*IF($Q70="",0,VLOOKUP($Q70,怪物!$B:$I,4,FALSE))+$X70/$D70*IF($R70="",0,VLOOKUP($R70,怪物!$B:$I,4,FALSE))+$Y70/$D70*IF($S70="",0,VLOOKUP($S70,怪物!$B:$I,4,FALSE)))*VLOOKUP(N70,怪物!$B:$I,4,FALSE),0))</f>
        <v>1825</v>
      </c>
      <c r="AA70" s="1">
        <f>IF(O70="","",ROUND($K70/($T70/$D70*IF($N70="",0,VLOOKUP($N70,怪物!$B:$I,4,FALSE))+$U70/$D70*IF($O70="",0,VLOOKUP($O70,怪物!$B:$I,4,FALSE))+$V70/$D70*IF($P70="",0,VLOOKUP($P70,怪物!$B:$I,4,FALSE))+$W70/$D70*IF($Q70="",0,VLOOKUP($Q70,怪物!$B:$I,4,FALSE))+$X70/$D70*IF($R70="",0,VLOOKUP($R70,怪物!$B:$I,4,FALSE))+$Y70/$D70*IF($S70="",0,VLOOKUP($S70,怪物!$B:$I,4,FALSE)))*VLOOKUP(O70,怪物!$B:$I,4,FALSE),0))</f>
        <v>1825</v>
      </c>
      <c r="AB70" s="1" t="str">
        <f>IF(P70="","",ROUND($K70/($T70/$D70*IF($N70="",0,VLOOKUP($N70,怪物!$B:$I,4,FALSE))+$U70/$D70*IF($O70="",0,VLOOKUP($O70,怪物!$B:$I,4,FALSE))+$V70/$D70*IF($P70="",0,VLOOKUP($P70,怪物!$B:$I,4,FALSE))+$W70/$D70*IF($Q70="",0,VLOOKUP($Q70,怪物!$B:$I,4,FALSE))+$X70/$D70*IF($R70="",0,VLOOKUP($R70,怪物!$B:$I,4,FALSE))+$Y70/$D70*IF($S70="",0,VLOOKUP($S70,怪物!$B:$I,4,FALSE)))*VLOOKUP(P70,怪物!$B:$I,4,FALSE),0))</f>
        <v/>
      </c>
      <c r="AC70" s="1" t="str">
        <f>IF(Q70="","",ROUND($K70/($T70/$D70*IF($N70="",0,VLOOKUP($N70,怪物!$B:$I,4,FALSE))+$U70/$D70*IF($O70="",0,VLOOKUP($O70,怪物!$B:$I,4,FALSE))+$V70/$D70*IF($P70="",0,VLOOKUP($P70,怪物!$B:$I,4,FALSE))+$W70/$D70*IF($Q70="",0,VLOOKUP($Q70,怪物!$B:$I,4,FALSE))+$X70/$D70*IF($R70="",0,VLOOKUP($R70,怪物!$B:$I,4,FALSE))+$Y70/$D70*IF($S70="",0,VLOOKUP($S70,怪物!$B:$I,4,FALSE)))*VLOOKUP(Q70,怪物!$B:$I,4,FALSE),0))</f>
        <v/>
      </c>
      <c r="AD70" s="1" t="str">
        <f>IF(R70="","",ROUND($K70/($T70/$D70*IF($N70="",0,VLOOKUP($N70,怪物!$B:$I,4,FALSE))+$U70/$D70*IF($O70="",0,VLOOKUP($O70,怪物!$B:$I,4,FALSE))+$V70/$D70*IF($P70="",0,VLOOKUP($P70,怪物!$B:$I,4,FALSE))+$W70/$D70*IF($Q70="",0,VLOOKUP($Q70,怪物!$B:$I,4,FALSE))+$X70/$D70*IF($R70="",0,VLOOKUP($R70,怪物!$B:$I,4,FALSE))+$Y70/$D70*IF($S70="",0,VLOOKUP($S70,怪物!$B:$I,4,FALSE)))*VLOOKUP(R70,怪物!$B:$I,4,FALSE),0))</f>
        <v/>
      </c>
      <c r="AE70" s="1" t="str">
        <f>IF(S70="","",ROUND($K70/($T70/$D70*IF($N70="",0,VLOOKUP($N70,怪物!$B:$I,4,FALSE))+$U70/$D70*IF($O70="",0,VLOOKUP($O70,怪物!$B:$I,4,FALSE))+$V70/$D70*IF($P70="",0,VLOOKUP($P70,怪物!$B:$I,4,FALSE))+$W70/$D70*IF($Q70="",0,VLOOKUP($Q70,怪物!$B:$I,4,FALSE))+$X70/$D70*IF($R70="",0,VLOOKUP($R70,怪物!$B:$I,4,FALSE))+$Y70/$D70*IF($S70="",0,VLOOKUP($S70,怪物!$B:$I,4,FALSE)))*VLOOKUP(S70,怪物!$B:$I,4,FALSE),0))</f>
        <v/>
      </c>
      <c r="AF70" s="1">
        <f>IF(N70="","",VLOOKUP(N70,怪物!$B:$I,6,FALSE)*$I70)</f>
        <v>2.5</v>
      </c>
      <c r="AG70" s="1">
        <f>IF(O70="","",VLOOKUP(O70,怪物!$B:$I,6,FALSE)*$I70)</f>
        <v>5</v>
      </c>
      <c r="AH70" s="1" t="str">
        <f>IF(P70="","",VLOOKUP(P70,怪物!$B:$I,6,FALSE)*$I70)</f>
        <v/>
      </c>
      <c r="AI70" s="1" t="str">
        <f>IF(Q70="","",VLOOKUP(Q70,怪物!$B:$I,6,FALSE)*$I70)</f>
        <v/>
      </c>
      <c r="AJ70" s="1" t="str">
        <f>IF(R70="","",VLOOKUP(R70,怪物!$B:$I,6,FALSE)*$I70)</f>
        <v/>
      </c>
      <c r="AK70" s="1" t="str">
        <f>IF(S70="","",VLOOKUP(S70,怪物!$B:$I,6,FALSE)*$I70)</f>
        <v/>
      </c>
      <c r="AL70" s="1">
        <f>IF(N70="","",ROUND($M70/(IF($T70="",0,$T70*VLOOKUP($N70,怪物!$B:$I,5,FALSE))+IF($U70="",0,$U70*VLOOKUP($O70,怪物!$B:$I,5,FALSE))+IF($V70="",0,$V70*VLOOKUP($P70,怪物!$B:$I,5,FALSE))+IF($W70="",0,$W70*VLOOKUP($Q70,怪物!$B:$I,5,FALSE))+IF($X70="",0,$X70*VLOOKUP($R70,怪物!$B:$I,5,FALSE))+IF($Y70="",0,$Y70*VLOOKUP($S70,怪物!$B:$I,5,FALSE)))*VLOOKUP(N70,怪物!$B:$I,5,FALSE),0))</f>
        <v>15</v>
      </c>
      <c r="AM70" s="1">
        <f>IF(O70="","",ROUND($M70/(IF($T70="",0,$T70*VLOOKUP($N70,怪物!$B:$I,5,FALSE))+IF($U70="",0,$U70*VLOOKUP($O70,怪物!$B:$I,5,FALSE))+IF($V70="",0,$V70*VLOOKUP($P70,怪物!$B:$I,5,FALSE))+IF($W70="",0,$W70*VLOOKUP($Q70,怪物!$B:$I,5,FALSE))+IF($X70="",0,$X70*VLOOKUP($R70,怪物!$B:$I,5,FALSE))+IF($Y70="",0,$Y70*VLOOKUP($S70,怪物!$B:$I,5,FALSE)))*VLOOKUP(O70,怪物!$B:$I,5,FALSE),0))</f>
        <v>15</v>
      </c>
      <c r="AN70" s="1" t="str">
        <f>IF(P70="","",ROUND($M70/(IF($T70="",0,$T70*VLOOKUP($N70,怪物!$B:$I,5,FALSE))+IF($U70="",0,$U70*VLOOKUP($O70,怪物!$B:$I,5,FALSE))+IF($V70="",0,$V70*VLOOKUP($P70,怪物!$B:$I,5,FALSE))+IF($W70="",0,$W70*VLOOKUP($Q70,怪物!$B:$I,5,FALSE))+IF($X70="",0,$X70*VLOOKUP($R70,怪物!$B:$I,5,FALSE))+IF($Y70="",0,$Y70*VLOOKUP($S70,怪物!$B:$I,5,FALSE)))*VLOOKUP(P70,怪物!$B:$I,5,FALSE),0))</f>
        <v/>
      </c>
      <c r="AO70" s="1" t="str">
        <f>IF(Q70="","",ROUND($M70/(IF($T70="",0,$T70*VLOOKUP($N70,怪物!$B:$I,5,FALSE))+IF($U70="",0,$U70*VLOOKUP($O70,怪物!$B:$I,5,FALSE))+IF($V70="",0,$V70*VLOOKUP($P70,怪物!$B:$I,5,FALSE))+IF($W70="",0,$W70*VLOOKUP($Q70,怪物!$B:$I,5,FALSE))+IF($X70="",0,$X70*VLOOKUP($R70,怪物!$B:$I,5,FALSE))+IF($Y70="",0,$Y70*VLOOKUP($S70,怪物!$B:$I,5,FALSE)))*VLOOKUP(Q70,怪物!$B:$I,5,FALSE),0))</f>
        <v/>
      </c>
      <c r="AP70" s="1" t="str">
        <f>IF(R70="","",ROUND($M70/(IF($T70="",0,$T70*VLOOKUP($N70,怪物!$B:$I,5,FALSE))+IF($U70="",0,$U70*VLOOKUP($O70,怪物!$B:$I,5,FALSE))+IF($V70="",0,$V70*VLOOKUP($P70,怪物!$B:$I,5,FALSE))+IF($W70="",0,$W70*VLOOKUP($Q70,怪物!$B:$I,5,FALSE))+IF($X70="",0,$X70*VLOOKUP($R70,怪物!$B:$I,5,FALSE))+IF($Y70="",0,$Y70*VLOOKUP($S70,怪物!$B:$I,5,FALSE)))*VLOOKUP(R70,怪物!$B:$I,5,FALSE),0))</f>
        <v/>
      </c>
      <c r="AQ70" s="1" t="str">
        <f>IF(S70="","",ROUND($M70/(IF($T70="",0,$T70*VLOOKUP($N70,怪物!$B:$I,5,FALSE))+IF($U70="",0,$U70*VLOOKUP($O70,怪物!$B:$I,5,FALSE))+IF($V70="",0,$V70*VLOOKUP($P70,怪物!$B:$I,5,FALSE))+IF($W70="",0,$W70*VLOOKUP($Q70,怪物!$B:$I,5,FALSE))+IF($X70="",0,$X70*VLOOKUP($R70,怪物!$B:$I,5,FALSE))+IF($Y70="",0,$Y70*VLOOKUP($S70,怪物!$B:$I,5,FALSE)))*VLOOKUP(S70,怪物!$B:$I,5,FALSE),0))</f>
        <v/>
      </c>
      <c r="AR70" s="1">
        <f t="shared" si="37"/>
        <v>2250</v>
      </c>
    </row>
    <row r="71" spans="1:44" x14ac:dyDescent="0.2">
      <c r="A71" s="1" t="str">
        <f t="shared" si="33"/>
        <v>4_7</v>
      </c>
      <c r="B71" s="1">
        <v>4</v>
      </c>
      <c r="C71" s="1">
        <v>7</v>
      </c>
      <c r="D71" s="1">
        <v>16</v>
      </c>
      <c r="E71" s="1">
        <f>ROUND(SUM($D$65:D71)/60,1)</f>
        <v>1.5</v>
      </c>
      <c r="F71" s="1">
        <v>7</v>
      </c>
      <c r="G71" s="1">
        <v>1</v>
      </c>
      <c r="H71" s="3">
        <f t="shared" si="34"/>
        <v>3031.25</v>
      </c>
      <c r="I71" s="1">
        <v>1.3</v>
      </c>
      <c r="J71" s="1">
        <f t="shared" ref="J71:J72" si="38">J70+0.375</f>
        <v>1.25</v>
      </c>
      <c r="K71" s="1">
        <f t="shared" ref="K71:K77" si="39">ROUND(H71/J71,0)</f>
        <v>2425</v>
      </c>
      <c r="L71" s="1">
        <v>300</v>
      </c>
      <c r="M71" s="1">
        <v>200</v>
      </c>
      <c r="N71" s="1" t="s">
        <v>67</v>
      </c>
      <c r="O71" s="1" t="s">
        <v>100</v>
      </c>
      <c r="P71" s="1" t="s">
        <v>103</v>
      </c>
      <c r="T71" s="1">
        <f t="shared" si="36"/>
        <v>6</v>
      </c>
      <c r="U71" s="1">
        <v>7</v>
      </c>
      <c r="V71" s="1">
        <v>7</v>
      </c>
      <c r="Z71" s="1">
        <f>IF(N71="","",ROUND($K71/($T71/$D71*IF($N71="",0,VLOOKUP($N71,怪物!$B:$I,4,FALSE))+$U71/$D71*IF($O71="",0,VLOOKUP($O71,怪物!$B:$I,4,FALSE))+$V71/$D71*IF($P71="",0,VLOOKUP($P71,怪物!$B:$I,4,FALSE))+$W71/$D71*IF($Q71="",0,VLOOKUP($Q71,怪物!$B:$I,4,FALSE))+$X71/$D71*IF($R71="",0,VLOOKUP($R71,怪物!$B:$I,4,FALSE))+$Y71/$D71*IF($S71="",0,VLOOKUP($S71,怪物!$B:$I,4,FALSE)))*VLOOKUP(N71,怪物!$B:$I,4,FALSE),0))</f>
        <v>946</v>
      </c>
      <c r="AA71" s="1">
        <f>IF(O71="","",ROUND($K71/($T71/$D71*IF($N71="",0,VLOOKUP($N71,怪物!$B:$I,4,FALSE))+$U71/$D71*IF($O71="",0,VLOOKUP($O71,怪物!$B:$I,4,FALSE))+$V71/$D71*IF($P71="",0,VLOOKUP($P71,怪物!$B:$I,4,FALSE))+$W71/$D71*IF($Q71="",0,VLOOKUP($Q71,怪物!$B:$I,4,FALSE))+$X71/$D71*IF($R71="",0,VLOOKUP($R71,怪物!$B:$I,4,FALSE))+$Y71/$D71*IF($S71="",0,VLOOKUP($S71,怪物!$B:$I,4,FALSE)))*VLOOKUP(O71,怪物!$B:$I,4,FALSE),0))</f>
        <v>946</v>
      </c>
      <c r="AB71" s="1">
        <f>IF(P71="","",ROUND($K71/($T71/$D71*IF($N71="",0,VLOOKUP($N71,怪物!$B:$I,4,FALSE))+$U71/$D71*IF($O71="",0,VLOOKUP($O71,怪物!$B:$I,4,FALSE))+$V71/$D71*IF($P71="",0,VLOOKUP($P71,怪物!$B:$I,4,FALSE))+$W71/$D71*IF($Q71="",0,VLOOKUP($Q71,怪物!$B:$I,4,FALSE))+$X71/$D71*IF($R71="",0,VLOOKUP($R71,怪物!$B:$I,4,FALSE))+$Y71/$D71*IF($S71="",0,VLOOKUP($S71,怪物!$B:$I,4,FALSE)))*VLOOKUP(P71,怪物!$B:$I,4,FALSE),0))</f>
        <v>3785</v>
      </c>
      <c r="AC71" s="1" t="str">
        <f>IF(Q71="","",ROUND($K71/($T71/$D71*IF($N71="",0,VLOOKUP($N71,怪物!$B:$I,4,FALSE))+$U71/$D71*IF($O71="",0,VLOOKUP($O71,怪物!$B:$I,4,FALSE))+$V71/$D71*IF($P71="",0,VLOOKUP($P71,怪物!$B:$I,4,FALSE))+$W71/$D71*IF($Q71="",0,VLOOKUP($Q71,怪物!$B:$I,4,FALSE))+$X71/$D71*IF($R71="",0,VLOOKUP($R71,怪物!$B:$I,4,FALSE))+$Y71/$D71*IF($S71="",0,VLOOKUP($S71,怪物!$B:$I,4,FALSE)))*VLOOKUP(Q71,怪物!$B:$I,4,FALSE),0))</f>
        <v/>
      </c>
      <c r="AD71" s="1" t="str">
        <f>IF(R71="","",ROUND($K71/($T71/$D71*IF($N71="",0,VLOOKUP($N71,怪物!$B:$I,4,FALSE))+$U71/$D71*IF($O71="",0,VLOOKUP($O71,怪物!$B:$I,4,FALSE))+$V71/$D71*IF($P71="",0,VLOOKUP($P71,怪物!$B:$I,4,FALSE))+$W71/$D71*IF($Q71="",0,VLOOKUP($Q71,怪物!$B:$I,4,FALSE))+$X71/$D71*IF($R71="",0,VLOOKUP($R71,怪物!$B:$I,4,FALSE))+$Y71/$D71*IF($S71="",0,VLOOKUP($S71,怪物!$B:$I,4,FALSE)))*VLOOKUP(R71,怪物!$B:$I,4,FALSE),0))</f>
        <v/>
      </c>
      <c r="AE71" s="1" t="str">
        <f>IF(S71="","",ROUND($K71/($T71/$D71*IF($N71="",0,VLOOKUP($N71,怪物!$B:$I,4,FALSE))+$U71/$D71*IF($O71="",0,VLOOKUP($O71,怪物!$B:$I,4,FALSE))+$V71/$D71*IF($P71="",0,VLOOKUP($P71,怪物!$B:$I,4,FALSE))+$W71/$D71*IF($Q71="",0,VLOOKUP($Q71,怪物!$B:$I,4,FALSE))+$X71/$D71*IF($R71="",0,VLOOKUP($R71,怪物!$B:$I,4,FALSE))+$Y71/$D71*IF($S71="",0,VLOOKUP($S71,怪物!$B:$I,4,FALSE)))*VLOOKUP(S71,怪物!$B:$I,4,FALSE),0))</f>
        <v/>
      </c>
      <c r="AF71" s="1">
        <f>IF(N71="","",VLOOKUP(N71,怪物!$B:$I,6,FALSE)*$I71)</f>
        <v>2.6</v>
      </c>
      <c r="AG71" s="1">
        <f>IF(O71="","",VLOOKUP(O71,怪物!$B:$I,6,FALSE)*$I71)</f>
        <v>5.2</v>
      </c>
      <c r="AH71" s="1">
        <f>IF(P71="","",VLOOKUP(P71,怪物!$B:$I,6,FALSE)*$I71)</f>
        <v>5.2</v>
      </c>
      <c r="AI71" s="1" t="str">
        <f>IF(Q71="","",VLOOKUP(Q71,怪物!$B:$I,6,FALSE)*$I71)</f>
        <v/>
      </c>
      <c r="AJ71" s="1" t="str">
        <f>IF(R71="","",VLOOKUP(R71,怪物!$B:$I,6,FALSE)*$I71)</f>
        <v/>
      </c>
      <c r="AK71" s="1" t="str">
        <f>IF(S71="","",VLOOKUP(S71,怪物!$B:$I,6,FALSE)*$I71)</f>
        <v/>
      </c>
      <c r="AL71" s="1">
        <f>IF(N71="","",ROUND($M71/(IF($T71="",0,$T71*VLOOKUP($N71,怪物!$B:$I,5,FALSE))+IF($U71="",0,$U71*VLOOKUP($O71,怪物!$B:$I,5,FALSE))+IF($V71="",0,$V71*VLOOKUP($P71,怪物!$B:$I,5,FALSE))+IF($W71="",0,$W71*VLOOKUP($Q71,怪物!$B:$I,5,FALSE))+IF($X71="",0,$X71*VLOOKUP($R71,怪物!$B:$I,5,FALSE))+IF($Y71="",0,$Y71*VLOOKUP($S71,怪物!$B:$I,5,FALSE)))*VLOOKUP(N71,怪物!$B:$I,5,FALSE),0))</f>
        <v>7</v>
      </c>
      <c r="AM71" s="1">
        <f>IF(O71="","",ROUND($M71/(IF($T71="",0,$T71*VLOOKUP($N71,怪物!$B:$I,5,FALSE))+IF($U71="",0,$U71*VLOOKUP($O71,怪物!$B:$I,5,FALSE))+IF($V71="",0,$V71*VLOOKUP($P71,怪物!$B:$I,5,FALSE))+IF($W71="",0,$W71*VLOOKUP($Q71,怪物!$B:$I,5,FALSE))+IF($X71="",0,$X71*VLOOKUP($R71,怪物!$B:$I,5,FALSE))+IF($Y71="",0,$Y71*VLOOKUP($S71,怪物!$B:$I,5,FALSE)))*VLOOKUP(O71,怪物!$B:$I,5,FALSE),0))</f>
        <v>7</v>
      </c>
      <c r="AN71" s="1">
        <f>IF(P71="","",ROUND($M71/(IF($T71="",0,$T71*VLOOKUP($N71,怪物!$B:$I,5,FALSE))+IF($U71="",0,$U71*VLOOKUP($O71,怪物!$B:$I,5,FALSE))+IF($V71="",0,$V71*VLOOKUP($P71,怪物!$B:$I,5,FALSE))+IF($W71="",0,$W71*VLOOKUP($Q71,怪物!$B:$I,5,FALSE))+IF($X71="",0,$X71*VLOOKUP($R71,怪物!$B:$I,5,FALSE))+IF($Y71="",0,$Y71*VLOOKUP($S71,怪物!$B:$I,5,FALSE)))*VLOOKUP(P71,怪物!$B:$I,5,FALSE),0))</f>
        <v>15</v>
      </c>
      <c r="AO71" s="1" t="str">
        <f>IF(Q71="","",ROUND($M71/(IF($T71="",0,$T71*VLOOKUP($N71,怪物!$B:$I,5,FALSE))+IF($U71="",0,$U71*VLOOKUP($O71,怪物!$B:$I,5,FALSE))+IF($V71="",0,$V71*VLOOKUP($P71,怪物!$B:$I,5,FALSE))+IF($W71="",0,$W71*VLOOKUP($Q71,怪物!$B:$I,5,FALSE))+IF($X71="",0,$X71*VLOOKUP($R71,怪物!$B:$I,5,FALSE))+IF($Y71="",0,$Y71*VLOOKUP($S71,怪物!$B:$I,5,FALSE)))*VLOOKUP(Q71,怪物!$B:$I,5,FALSE),0))</f>
        <v/>
      </c>
      <c r="AP71" s="1" t="str">
        <f>IF(R71="","",ROUND($M71/(IF($T71="",0,$T71*VLOOKUP($N71,怪物!$B:$I,5,FALSE))+IF($U71="",0,$U71*VLOOKUP($O71,怪物!$B:$I,5,FALSE))+IF($V71="",0,$V71*VLOOKUP($P71,怪物!$B:$I,5,FALSE))+IF($W71="",0,$W71*VLOOKUP($Q71,怪物!$B:$I,5,FALSE))+IF($X71="",0,$X71*VLOOKUP($R71,怪物!$B:$I,5,FALSE))+IF($Y71="",0,$Y71*VLOOKUP($S71,怪物!$B:$I,5,FALSE)))*VLOOKUP(R71,怪物!$B:$I,5,FALSE),0))</f>
        <v/>
      </c>
      <c r="AQ71" s="1" t="str">
        <f>IF(S71="","",ROUND($M71/(IF($T71="",0,$T71*VLOOKUP($N71,怪物!$B:$I,5,FALSE))+IF($U71="",0,$U71*VLOOKUP($O71,怪物!$B:$I,5,FALSE))+IF($V71="",0,$V71*VLOOKUP($P71,怪物!$B:$I,5,FALSE))+IF($W71="",0,$W71*VLOOKUP($Q71,怪物!$B:$I,5,FALSE))+IF($X71="",0,$X71*VLOOKUP($R71,怪物!$B:$I,5,FALSE))+IF($Y71="",0,$Y71*VLOOKUP($S71,怪物!$B:$I,5,FALSE)))*VLOOKUP(S71,怪物!$B:$I,5,FALSE),0))</f>
        <v/>
      </c>
      <c r="AR71" s="1">
        <f t="shared" si="37"/>
        <v>2730</v>
      </c>
    </row>
    <row r="72" spans="1:44" x14ac:dyDescent="0.2">
      <c r="A72" s="1" t="str">
        <f t="shared" si="33"/>
        <v>4_8</v>
      </c>
      <c r="B72" s="1">
        <v>4</v>
      </c>
      <c r="C72" s="1">
        <v>8</v>
      </c>
      <c r="D72" s="1">
        <v>17</v>
      </c>
      <c r="E72" s="1">
        <f>ROUND(SUM($D$65:D72)/60,1)</f>
        <v>1.8</v>
      </c>
      <c r="F72" s="1">
        <v>8</v>
      </c>
      <c r="G72" s="1">
        <v>1</v>
      </c>
      <c r="H72" s="3">
        <f t="shared" si="34"/>
        <v>5655.31</v>
      </c>
      <c r="I72" s="1">
        <v>1.35</v>
      </c>
      <c r="J72" s="1">
        <f t="shared" si="38"/>
        <v>1.625</v>
      </c>
      <c r="K72" s="1">
        <f t="shared" si="39"/>
        <v>3480</v>
      </c>
      <c r="L72" s="1">
        <v>300</v>
      </c>
      <c r="M72" s="1">
        <v>200</v>
      </c>
      <c r="N72" s="1" t="s">
        <v>67</v>
      </c>
      <c r="O72" s="1" t="s">
        <v>100</v>
      </c>
      <c r="P72" s="1" t="s">
        <v>103</v>
      </c>
      <c r="Q72" s="1" t="s">
        <v>109</v>
      </c>
      <c r="T72" s="1">
        <f t="shared" si="36"/>
        <v>9</v>
      </c>
      <c r="U72" s="1">
        <v>9</v>
      </c>
      <c r="V72" s="1">
        <v>9</v>
      </c>
      <c r="W72" s="1">
        <v>1</v>
      </c>
      <c r="Z72" s="1">
        <f>IF(N72="","",ROUND($K72/($T72/$D72*IF($N72="",0,VLOOKUP($N72,怪物!$B:$I,4,FALSE))+$U72/$D72*IF($O72="",0,VLOOKUP($O72,怪物!$B:$I,4,FALSE))+$V72/$D72*IF($P72="",0,VLOOKUP($P72,怪物!$B:$I,4,FALSE))+$W72/$D72*IF($Q72="",0,VLOOKUP($Q72,怪物!$B:$I,4,FALSE))+$X72/$D72*IF($R72="",0,VLOOKUP($R72,怪物!$B:$I,4,FALSE))+$Y72/$D72*IF($S72="",0,VLOOKUP($S72,怪物!$B:$I,4,FALSE)))*VLOOKUP(N72,怪物!$B:$I,4,FALSE),0))</f>
        <v>845</v>
      </c>
      <c r="AA72" s="1">
        <f>IF(O72="","",ROUND($K72/($T72/$D72*IF($N72="",0,VLOOKUP($N72,怪物!$B:$I,4,FALSE))+$U72/$D72*IF($O72="",0,VLOOKUP($O72,怪物!$B:$I,4,FALSE))+$V72/$D72*IF($P72="",0,VLOOKUP($P72,怪物!$B:$I,4,FALSE))+$W72/$D72*IF($Q72="",0,VLOOKUP($Q72,怪物!$B:$I,4,FALSE))+$X72/$D72*IF($R72="",0,VLOOKUP($R72,怪物!$B:$I,4,FALSE))+$Y72/$D72*IF($S72="",0,VLOOKUP($S72,怪物!$B:$I,4,FALSE)))*VLOOKUP(O72,怪物!$B:$I,4,FALSE),0))</f>
        <v>845</v>
      </c>
      <c r="AB72" s="1">
        <f>IF(P72="","",ROUND($K72/($T72/$D72*IF($N72="",0,VLOOKUP($N72,怪物!$B:$I,4,FALSE))+$U72/$D72*IF($O72="",0,VLOOKUP($O72,怪物!$B:$I,4,FALSE))+$V72/$D72*IF($P72="",0,VLOOKUP($P72,怪物!$B:$I,4,FALSE))+$W72/$D72*IF($Q72="",0,VLOOKUP($Q72,怪物!$B:$I,4,FALSE))+$X72/$D72*IF($R72="",0,VLOOKUP($R72,怪物!$B:$I,4,FALSE))+$Y72/$D72*IF($S72="",0,VLOOKUP($S72,怪物!$B:$I,4,FALSE)))*VLOOKUP(P72,怪物!$B:$I,4,FALSE),0))</f>
        <v>3381</v>
      </c>
      <c r="AC72" s="1">
        <f>IF(Q72="","",ROUND($K72/($T72/$D72*IF($N72="",0,VLOOKUP($N72,怪物!$B:$I,4,FALSE))+$U72/$D72*IF($O72="",0,VLOOKUP($O72,怪物!$B:$I,4,FALSE))+$V72/$D72*IF($P72="",0,VLOOKUP($P72,怪物!$B:$I,4,FALSE))+$W72/$D72*IF($Q72="",0,VLOOKUP($Q72,怪物!$B:$I,4,FALSE))+$X72/$D72*IF($R72="",0,VLOOKUP($R72,怪物!$B:$I,4,FALSE))+$Y72/$D72*IF($S72="",0,VLOOKUP($S72,怪物!$B:$I,4,FALSE)))*VLOOKUP(Q72,怪物!$B:$I,4,FALSE),0))</f>
        <v>13522</v>
      </c>
      <c r="AD72" s="1" t="str">
        <f>IF(R72="","",ROUND($K72/($T72/$D72*IF($N72="",0,VLOOKUP($N72,怪物!$B:$I,4,FALSE))+$U72/$D72*IF($O72="",0,VLOOKUP($O72,怪物!$B:$I,4,FALSE))+$V72/$D72*IF($P72="",0,VLOOKUP($P72,怪物!$B:$I,4,FALSE))+$W72/$D72*IF($Q72="",0,VLOOKUP($Q72,怪物!$B:$I,4,FALSE))+$X72/$D72*IF($R72="",0,VLOOKUP($R72,怪物!$B:$I,4,FALSE))+$Y72/$D72*IF($S72="",0,VLOOKUP($S72,怪物!$B:$I,4,FALSE)))*VLOOKUP(R72,怪物!$B:$I,4,FALSE),0))</f>
        <v/>
      </c>
      <c r="AE72" s="1" t="str">
        <f>IF(S72="","",ROUND($K72/($T72/$D72*IF($N72="",0,VLOOKUP($N72,怪物!$B:$I,4,FALSE))+$U72/$D72*IF($O72="",0,VLOOKUP($O72,怪物!$B:$I,4,FALSE))+$V72/$D72*IF($P72="",0,VLOOKUP($P72,怪物!$B:$I,4,FALSE))+$W72/$D72*IF($Q72="",0,VLOOKUP($Q72,怪物!$B:$I,4,FALSE))+$X72/$D72*IF($R72="",0,VLOOKUP($R72,怪物!$B:$I,4,FALSE))+$Y72/$D72*IF($S72="",0,VLOOKUP($S72,怪物!$B:$I,4,FALSE)))*VLOOKUP(S72,怪物!$B:$I,4,FALSE),0))</f>
        <v/>
      </c>
      <c r="AF72" s="1">
        <f>IF(N72="","",VLOOKUP(N72,怪物!$B:$I,6,FALSE)*$I72)</f>
        <v>2.7</v>
      </c>
      <c r="AG72" s="1">
        <f>IF(O72="","",VLOOKUP(O72,怪物!$B:$I,6,FALSE)*$I72)</f>
        <v>5.4</v>
      </c>
      <c r="AH72" s="1">
        <f>IF(P72="","",VLOOKUP(P72,怪物!$B:$I,6,FALSE)*$I72)</f>
        <v>5.4</v>
      </c>
      <c r="AI72" s="1">
        <f>IF(Q72="","",VLOOKUP(Q72,怪物!$B:$I,6,FALSE)*$I72)</f>
        <v>3.375</v>
      </c>
      <c r="AJ72" s="1" t="str">
        <f>IF(R72="","",VLOOKUP(R72,怪物!$B:$I,6,FALSE)*$I72)</f>
        <v/>
      </c>
      <c r="AK72" s="1" t="str">
        <f>IF(S72="","",VLOOKUP(S72,怪物!$B:$I,6,FALSE)*$I72)</f>
        <v/>
      </c>
      <c r="AL72" s="1">
        <f>IF(N72="","",ROUND($M72/(IF($T72="",0,$T72*VLOOKUP($N72,怪物!$B:$I,5,FALSE))+IF($U72="",0,$U72*VLOOKUP($O72,怪物!$B:$I,5,FALSE))+IF($V72="",0,$V72*VLOOKUP($P72,怪物!$B:$I,5,FALSE))+IF($W72="",0,$W72*VLOOKUP($Q72,怪物!$B:$I,5,FALSE))+IF($X72="",0,$X72*VLOOKUP($R72,怪物!$B:$I,5,FALSE))+IF($Y72="",0,$Y72*VLOOKUP($S72,怪物!$B:$I,5,FALSE)))*VLOOKUP(N72,怪物!$B:$I,5,FALSE),0))</f>
        <v>5</v>
      </c>
      <c r="AM72" s="1">
        <f>IF(O72="","",ROUND($M72/(IF($T72="",0,$T72*VLOOKUP($N72,怪物!$B:$I,5,FALSE))+IF($U72="",0,$U72*VLOOKUP($O72,怪物!$B:$I,5,FALSE))+IF($V72="",0,$V72*VLOOKUP($P72,怪物!$B:$I,5,FALSE))+IF($W72="",0,$W72*VLOOKUP($Q72,怪物!$B:$I,5,FALSE))+IF($X72="",0,$X72*VLOOKUP($R72,怪物!$B:$I,5,FALSE))+IF($Y72="",0,$Y72*VLOOKUP($S72,怪物!$B:$I,5,FALSE)))*VLOOKUP(O72,怪物!$B:$I,5,FALSE),0))</f>
        <v>5</v>
      </c>
      <c r="AN72" s="1">
        <f>IF(P72="","",ROUND($M72/(IF($T72="",0,$T72*VLOOKUP($N72,怪物!$B:$I,5,FALSE))+IF($U72="",0,$U72*VLOOKUP($O72,怪物!$B:$I,5,FALSE))+IF($V72="",0,$V72*VLOOKUP($P72,怪物!$B:$I,5,FALSE))+IF($W72="",0,$W72*VLOOKUP($Q72,怪物!$B:$I,5,FALSE))+IF($X72="",0,$X72*VLOOKUP($R72,怪物!$B:$I,5,FALSE))+IF($Y72="",0,$Y72*VLOOKUP($S72,怪物!$B:$I,5,FALSE)))*VLOOKUP(P72,怪物!$B:$I,5,FALSE),0))</f>
        <v>10</v>
      </c>
      <c r="AO72" s="1">
        <f>IF(Q72="","",ROUND($M72/(IF($T72="",0,$T72*VLOOKUP($N72,怪物!$B:$I,5,FALSE))+IF($U72="",0,$U72*VLOOKUP($O72,怪物!$B:$I,5,FALSE))+IF($V72="",0,$V72*VLOOKUP($P72,怪物!$B:$I,5,FALSE))+IF($W72="",0,$W72*VLOOKUP($Q72,怪物!$B:$I,5,FALSE))+IF($X72="",0,$X72*VLOOKUP($R72,怪物!$B:$I,5,FALSE))+IF($Y72="",0,$Y72*VLOOKUP($S72,怪物!$B:$I,5,FALSE)))*VLOOKUP(Q72,怪物!$B:$I,5,FALSE),0))</f>
        <v>24</v>
      </c>
      <c r="AP72" s="1" t="str">
        <f>IF(R72="","",ROUND($M72/(IF($T72="",0,$T72*VLOOKUP($N72,怪物!$B:$I,5,FALSE))+IF($U72="",0,$U72*VLOOKUP($O72,怪物!$B:$I,5,FALSE))+IF($V72="",0,$V72*VLOOKUP($P72,怪物!$B:$I,5,FALSE))+IF($W72="",0,$W72*VLOOKUP($Q72,怪物!$B:$I,5,FALSE))+IF($X72="",0,$X72*VLOOKUP($R72,怪物!$B:$I,5,FALSE))+IF($Y72="",0,$Y72*VLOOKUP($S72,怪物!$B:$I,5,FALSE)))*VLOOKUP(R72,怪物!$B:$I,5,FALSE),0))</f>
        <v/>
      </c>
      <c r="AQ72" s="1" t="str">
        <f>IF(S72="","",ROUND($M72/(IF($T72="",0,$T72*VLOOKUP($N72,怪物!$B:$I,5,FALSE))+IF($U72="",0,$U72*VLOOKUP($O72,怪物!$B:$I,5,FALSE))+IF($V72="",0,$V72*VLOOKUP($P72,怪物!$B:$I,5,FALSE))+IF($W72="",0,$W72*VLOOKUP($Q72,怪物!$B:$I,5,FALSE))+IF($X72="",0,$X72*VLOOKUP($R72,怪物!$B:$I,5,FALSE))+IF($Y72="",0,$Y72*VLOOKUP($S72,怪物!$B:$I,5,FALSE)))*VLOOKUP(S72,怪物!$B:$I,5,FALSE),0))</f>
        <v/>
      </c>
      <c r="AR72" s="1">
        <f t="shared" si="37"/>
        <v>3240</v>
      </c>
    </row>
    <row r="73" spans="1:44" x14ac:dyDescent="0.2">
      <c r="A73" s="1" t="str">
        <f t="shared" si="33"/>
        <v>4_9</v>
      </c>
      <c r="B73" s="1">
        <v>4</v>
      </c>
      <c r="C73" s="1">
        <v>9</v>
      </c>
      <c r="D73" s="1">
        <v>18</v>
      </c>
      <c r="E73" s="1">
        <f>ROUND(SUM($D$65:D73)/60,1)</f>
        <v>2.1</v>
      </c>
      <c r="F73" s="1">
        <v>9</v>
      </c>
      <c r="G73" s="1">
        <v>2</v>
      </c>
      <c r="H73" s="3">
        <f t="shared" si="34"/>
        <v>1023.13</v>
      </c>
      <c r="I73" s="1">
        <v>1.4</v>
      </c>
      <c r="J73" s="1">
        <v>0.5</v>
      </c>
      <c r="K73" s="1">
        <f t="shared" si="39"/>
        <v>2046</v>
      </c>
      <c r="L73" s="1">
        <v>300</v>
      </c>
      <c r="M73" s="1">
        <v>200</v>
      </c>
      <c r="N73" s="1" t="s">
        <v>102</v>
      </c>
      <c r="T73" s="1">
        <f t="shared" si="36"/>
        <v>9</v>
      </c>
      <c r="Z73" s="1">
        <f>IF(N73="","",ROUND($K73/($T73/$D73*IF($N73="",0,VLOOKUP($N73,怪物!$B:$I,4,FALSE))+$U73/$D73*IF($O73="",0,VLOOKUP($O73,怪物!$B:$I,4,FALSE))+$V73/$D73*IF($P73="",0,VLOOKUP($P73,怪物!$B:$I,4,FALSE))+$W73/$D73*IF($Q73="",0,VLOOKUP($Q73,怪物!$B:$I,4,FALSE))+$X73/$D73*IF($R73="",0,VLOOKUP($R73,怪物!$B:$I,4,FALSE))+$Y73/$D73*IF($S73="",0,VLOOKUP($S73,怪物!$B:$I,4,FALSE)))*VLOOKUP(N73,怪物!$B:$I,4,FALSE),0))</f>
        <v>4092</v>
      </c>
      <c r="AA73" s="1" t="str">
        <f>IF(O73="","",ROUND($K73/($T73/$D73*IF($N73="",0,VLOOKUP($N73,怪物!$B:$I,4,FALSE))+$U73/$D73*IF($O73="",0,VLOOKUP($O73,怪物!$B:$I,4,FALSE))+$V73/$D73*IF($P73="",0,VLOOKUP($P73,怪物!$B:$I,4,FALSE))+$W73/$D73*IF($Q73="",0,VLOOKUP($Q73,怪物!$B:$I,4,FALSE))+$X73/$D73*IF($R73="",0,VLOOKUP($R73,怪物!$B:$I,4,FALSE))+$Y73/$D73*IF($S73="",0,VLOOKUP($S73,怪物!$B:$I,4,FALSE)))*VLOOKUP(O73,怪物!$B:$I,4,FALSE),0))</f>
        <v/>
      </c>
      <c r="AB73" s="1" t="str">
        <f>IF(P73="","",ROUND($K73/($T73/$D73*IF($N73="",0,VLOOKUP($N73,怪物!$B:$I,4,FALSE))+$U73/$D73*IF($O73="",0,VLOOKUP($O73,怪物!$B:$I,4,FALSE))+$V73/$D73*IF($P73="",0,VLOOKUP($P73,怪物!$B:$I,4,FALSE))+$W73/$D73*IF($Q73="",0,VLOOKUP($Q73,怪物!$B:$I,4,FALSE))+$X73/$D73*IF($R73="",0,VLOOKUP($R73,怪物!$B:$I,4,FALSE))+$Y73/$D73*IF($S73="",0,VLOOKUP($S73,怪物!$B:$I,4,FALSE)))*VLOOKUP(P73,怪物!$B:$I,4,FALSE),0))</f>
        <v/>
      </c>
      <c r="AC73" s="1" t="str">
        <f>IF(Q73="","",ROUND($K73/($T73/$D73*IF($N73="",0,VLOOKUP($N73,怪物!$B:$I,4,FALSE))+$U73/$D73*IF($O73="",0,VLOOKUP($O73,怪物!$B:$I,4,FALSE))+$V73/$D73*IF($P73="",0,VLOOKUP($P73,怪物!$B:$I,4,FALSE))+$W73/$D73*IF($Q73="",0,VLOOKUP($Q73,怪物!$B:$I,4,FALSE))+$X73/$D73*IF($R73="",0,VLOOKUP($R73,怪物!$B:$I,4,FALSE))+$Y73/$D73*IF($S73="",0,VLOOKUP($S73,怪物!$B:$I,4,FALSE)))*VLOOKUP(Q73,怪物!$B:$I,4,FALSE),0))</f>
        <v/>
      </c>
      <c r="AD73" s="1" t="str">
        <f>IF(R73="","",ROUND($K73/($T73/$D73*IF($N73="",0,VLOOKUP($N73,怪物!$B:$I,4,FALSE))+$U73/$D73*IF($O73="",0,VLOOKUP($O73,怪物!$B:$I,4,FALSE))+$V73/$D73*IF($P73="",0,VLOOKUP($P73,怪物!$B:$I,4,FALSE))+$W73/$D73*IF($Q73="",0,VLOOKUP($Q73,怪物!$B:$I,4,FALSE))+$X73/$D73*IF($R73="",0,VLOOKUP($R73,怪物!$B:$I,4,FALSE))+$Y73/$D73*IF($S73="",0,VLOOKUP($S73,怪物!$B:$I,4,FALSE)))*VLOOKUP(R73,怪物!$B:$I,4,FALSE),0))</f>
        <v/>
      </c>
      <c r="AE73" s="1" t="str">
        <f>IF(S73="","",ROUND($K73/($T73/$D73*IF($N73="",0,VLOOKUP($N73,怪物!$B:$I,4,FALSE))+$U73/$D73*IF($O73="",0,VLOOKUP($O73,怪物!$B:$I,4,FALSE))+$V73/$D73*IF($P73="",0,VLOOKUP($P73,怪物!$B:$I,4,FALSE))+$W73/$D73*IF($Q73="",0,VLOOKUP($Q73,怪物!$B:$I,4,FALSE))+$X73/$D73*IF($R73="",0,VLOOKUP($R73,怪物!$B:$I,4,FALSE))+$Y73/$D73*IF($S73="",0,VLOOKUP($S73,怪物!$B:$I,4,FALSE)))*VLOOKUP(S73,怪物!$B:$I,4,FALSE),0))</f>
        <v/>
      </c>
      <c r="AF73" s="1">
        <f>IF(N73="","",VLOOKUP(N73,怪物!$B:$I,6,FALSE)*$I73)</f>
        <v>2.8</v>
      </c>
      <c r="AG73" s="1" t="str">
        <f>IF(O73="","",VLOOKUP(O73,怪物!$B:$I,6,FALSE)*$I73)</f>
        <v/>
      </c>
      <c r="AH73" s="1" t="str">
        <f>IF(P73="","",VLOOKUP(P73,怪物!$B:$I,6,FALSE)*$I73)</f>
        <v/>
      </c>
      <c r="AI73" s="1" t="str">
        <f>IF(Q73="","",VLOOKUP(Q73,怪物!$B:$I,6,FALSE)*$I73)</f>
        <v/>
      </c>
      <c r="AJ73" s="1" t="str">
        <f>IF(R73="","",VLOOKUP(R73,怪物!$B:$I,6,FALSE)*$I73)</f>
        <v/>
      </c>
      <c r="AK73" s="1" t="str">
        <f>IF(S73="","",VLOOKUP(S73,怪物!$B:$I,6,FALSE)*$I73)</f>
        <v/>
      </c>
      <c r="AL73" s="1">
        <f>IF(N73="","",ROUND($M73/(IF($T73="",0,$T73*VLOOKUP($N73,怪物!$B:$I,5,FALSE))+IF($U73="",0,$U73*VLOOKUP($O73,怪物!$B:$I,5,FALSE))+IF($V73="",0,$V73*VLOOKUP($P73,怪物!$B:$I,5,FALSE))+IF($W73="",0,$W73*VLOOKUP($Q73,怪物!$B:$I,5,FALSE))+IF($X73="",0,$X73*VLOOKUP($R73,怪物!$B:$I,5,FALSE))+IF($Y73="",0,$Y73*VLOOKUP($S73,怪物!$B:$I,5,FALSE)))*VLOOKUP(N73,怪物!$B:$I,5,FALSE),0))</f>
        <v>22</v>
      </c>
      <c r="AM73" s="1" t="str">
        <f>IF(O73="","",ROUND($M73/(IF($T73="",0,$T73*VLOOKUP($N73,怪物!$B:$I,5,FALSE))+IF($U73="",0,$U73*VLOOKUP($O73,怪物!$B:$I,5,FALSE))+IF($V73="",0,$V73*VLOOKUP($P73,怪物!$B:$I,5,FALSE))+IF($W73="",0,$W73*VLOOKUP($Q73,怪物!$B:$I,5,FALSE))+IF($X73="",0,$X73*VLOOKUP($R73,怪物!$B:$I,5,FALSE))+IF($Y73="",0,$Y73*VLOOKUP($S73,怪物!$B:$I,5,FALSE)))*VLOOKUP(O73,怪物!$B:$I,5,FALSE),0))</f>
        <v/>
      </c>
      <c r="AN73" s="1" t="str">
        <f>IF(P73="","",ROUND($M73/(IF($T73="",0,$T73*VLOOKUP($N73,怪物!$B:$I,5,FALSE))+IF($U73="",0,$U73*VLOOKUP($O73,怪物!$B:$I,5,FALSE))+IF($V73="",0,$V73*VLOOKUP($P73,怪物!$B:$I,5,FALSE))+IF($W73="",0,$W73*VLOOKUP($Q73,怪物!$B:$I,5,FALSE))+IF($X73="",0,$X73*VLOOKUP($R73,怪物!$B:$I,5,FALSE))+IF($Y73="",0,$Y73*VLOOKUP($S73,怪物!$B:$I,5,FALSE)))*VLOOKUP(P73,怪物!$B:$I,5,FALSE),0))</f>
        <v/>
      </c>
      <c r="AO73" s="1" t="str">
        <f>IF(Q73="","",ROUND($M73/(IF($T73="",0,$T73*VLOOKUP($N73,怪物!$B:$I,5,FALSE))+IF($U73="",0,$U73*VLOOKUP($O73,怪物!$B:$I,5,FALSE))+IF($V73="",0,$V73*VLOOKUP($P73,怪物!$B:$I,5,FALSE))+IF($W73="",0,$W73*VLOOKUP($Q73,怪物!$B:$I,5,FALSE))+IF($X73="",0,$X73*VLOOKUP($R73,怪物!$B:$I,5,FALSE))+IF($Y73="",0,$Y73*VLOOKUP($S73,怪物!$B:$I,5,FALSE)))*VLOOKUP(Q73,怪物!$B:$I,5,FALSE),0))</f>
        <v/>
      </c>
      <c r="AP73" s="1" t="str">
        <f>IF(R73="","",ROUND($M73/(IF($T73="",0,$T73*VLOOKUP($N73,怪物!$B:$I,5,FALSE))+IF($U73="",0,$U73*VLOOKUP($O73,怪物!$B:$I,5,FALSE))+IF($V73="",0,$V73*VLOOKUP($P73,怪物!$B:$I,5,FALSE))+IF($W73="",0,$W73*VLOOKUP($Q73,怪物!$B:$I,5,FALSE))+IF($X73="",0,$X73*VLOOKUP($R73,怪物!$B:$I,5,FALSE))+IF($Y73="",0,$Y73*VLOOKUP($S73,怪物!$B:$I,5,FALSE)))*VLOOKUP(R73,怪物!$B:$I,5,FALSE),0))</f>
        <v/>
      </c>
      <c r="AQ73" s="1" t="str">
        <f>IF(S73="","",ROUND($M73/(IF($T73="",0,$T73*VLOOKUP($N73,怪物!$B:$I,5,FALSE))+IF($U73="",0,$U73*VLOOKUP($O73,怪物!$B:$I,5,FALSE))+IF($V73="",0,$V73*VLOOKUP($P73,怪物!$B:$I,5,FALSE))+IF($W73="",0,$W73*VLOOKUP($Q73,怪物!$B:$I,5,FALSE))+IF($X73="",0,$X73*VLOOKUP($R73,怪物!$B:$I,5,FALSE))+IF($Y73="",0,$Y73*VLOOKUP($S73,怪物!$B:$I,5,FALSE)))*VLOOKUP(S73,怪物!$B:$I,5,FALSE),0))</f>
        <v/>
      </c>
      <c r="AR73" s="1">
        <f t="shared" si="37"/>
        <v>3780</v>
      </c>
    </row>
    <row r="74" spans="1:44" x14ac:dyDescent="0.2">
      <c r="A74" s="1" t="str">
        <f t="shared" si="33"/>
        <v>4_10</v>
      </c>
      <c r="B74" s="1">
        <v>4</v>
      </c>
      <c r="C74" s="1">
        <v>10</v>
      </c>
      <c r="D74" s="1">
        <v>19</v>
      </c>
      <c r="E74" s="1">
        <f>ROUND(SUM($D$65:D74)/60,1)</f>
        <v>2.4</v>
      </c>
      <c r="F74" s="1">
        <v>10</v>
      </c>
      <c r="G74" s="1">
        <v>2</v>
      </c>
      <c r="H74" s="3">
        <f t="shared" si="34"/>
        <v>3358.44</v>
      </c>
      <c r="I74" s="1">
        <v>1.45</v>
      </c>
      <c r="J74" s="1">
        <f>J73+0.5</f>
        <v>1</v>
      </c>
      <c r="K74" s="1">
        <f t="shared" si="39"/>
        <v>3358</v>
      </c>
      <c r="L74" s="1">
        <v>300</v>
      </c>
      <c r="M74" s="1">
        <v>200</v>
      </c>
      <c r="N74" s="1" t="s">
        <v>102</v>
      </c>
      <c r="O74" s="1" t="s">
        <v>70</v>
      </c>
      <c r="T74" s="1">
        <f t="shared" si="36"/>
        <v>9</v>
      </c>
      <c r="U74" s="1">
        <v>10</v>
      </c>
      <c r="Z74" s="1">
        <f>IF(N74="","",ROUND($K74/($T74/$D74*IF($N74="",0,VLOOKUP($N74,怪物!$B:$I,4,FALSE))+$U74/$D74*IF($O74="",0,VLOOKUP($O74,怪物!$B:$I,4,FALSE))+$V74/$D74*IF($P74="",0,VLOOKUP($P74,怪物!$B:$I,4,FALSE))+$W74/$D74*IF($Q74="",0,VLOOKUP($Q74,怪物!$B:$I,4,FALSE))+$X74/$D74*IF($R74="",0,VLOOKUP($R74,怪物!$B:$I,4,FALSE))+$Y74/$D74*IF($S74="",0,VLOOKUP($S74,怪物!$B:$I,4,FALSE)))*VLOOKUP(N74,怪物!$B:$I,4,FALSE),0))</f>
        <v>1302</v>
      </c>
      <c r="AA74" s="1">
        <f>IF(O74="","",ROUND($K74/($T74/$D74*IF($N74="",0,VLOOKUP($N74,怪物!$B:$I,4,FALSE))+$U74/$D74*IF($O74="",0,VLOOKUP($O74,怪物!$B:$I,4,FALSE))+$V74/$D74*IF($P74="",0,VLOOKUP($P74,怪物!$B:$I,4,FALSE))+$W74/$D74*IF($Q74="",0,VLOOKUP($Q74,怪物!$B:$I,4,FALSE))+$X74/$D74*IF($R74="",0,VLOOKUP($R74,怪物!$B:$I,4,FALSE))+$Y74/$D74*IF($S74="",0,VLOOKUP($S74,怪物!$B:$I,4,FALSE)))*VLOOKUP(O74,怪物!$B:$I,4,FALSE),0))</f>
        <v>5208</v>
      </c>
      <c r="AB74" s="1" t="str">
        <f>IF(P74="","",ROUND($K74/($T74/$D74*IF($N74="",0,VLOOKUP($N74,怪物!$B:$I,4,FALSE))+$U74/$D74*IF($O74="",0,VLOOKUP($O74,怪物!$B:$I,4,FALSE))+$V74/$D74*IF($P74="",0,VLOOKUP($P74,怪物!$B:$I,4,FALSE))+$W74/$D74*IF($Q74="",0,VLOOKUP($Q74,怪物!$B:$I,4,FALSE))+$X74/$D74*IF($R74="",0,VLOOKUP($R74,怪物!$B:$I,4,FALSE))+$Y74/$D74*IF($S74="",0,VLOOKUP($S74,怪物!$B:$I,4,FALSE)))*VLOOKUP(P74,怪物!$B:$I,4,FALSE),0))</f>
        <v/>
      </c>
      <c r="AC74" s="1" t="str">
        <f>IF(Q74="","",ROUND($K74/($T74/$D74*IF($N74="",0,VLOOKUP($N74,怪物!$B:$I,4,FALSE))+$U74/$D74*IF($O74="",0,VLOOKUP($O74,怪物!$B:$I,4,FALSE))+$V74/$D74*IF($P74="",0,VLOOKUP($P74,怪物!$B:$I,4,FALSE))+$W74/$D74*IF($Q74="",0,VLOOKUP($Q74,怪物!$B:$I,4,FALSE))+$X74/$D74*IF($R74="",0,VLOOKUP($R74,怪物!$B:$I,4,FALSE))+$Y74/$D74*IF($S74="",0,VLOOKUP($S74,怪物!$B:$I,4,FALSE)))*VLOOKUP(Q74,怪物!$B:$I,4,FALSE),0))</f>
        <v/>
      </c>
      <c r="AD74" s="1" t="str">
        <f>IF(R74="","",ROUND($K74/($T74/$D74*IF($N74="",0,VLOOKUP($N74,怪物!$B:$I,4,FALSE))+$U74/$D74*IF($O74="",0,VLOOKUP($O74,怪物!$B:$I,4,FALSE))+$V74/$D74*IF($P74="",0,VLOOKUP($P74,怪物!$B:$I,4,FALSE))+$W74/$D74*IF($Q74="",0,VLOOKUP($Q74,怪物!$B:$I,4,FALSE))+$X74/$D74*IF($R74="",0,VLOOKUP($R74,怪物!$B:$I,4,FALSE))+$Y74/$D74*IF($S74="",0,VLOOKUP($S74,怪物!$B:$I,4,FALSE)))*VLOOKUP(R74,怪物!$B:$I,4,FALSE),0))</f>
        <v/>
      </c>
      <c r="AE74" s="1" t="str">
        <f>IF(S74="","",ROUND($K74/($T74/$D74*IF($N74="",0,VLOOKUP($N74,怪物!$B:$I,4,FALSE))+$U74/$D74*IF($O74="",0,VLOOKUP($O74,怪物!$B:$I,4,FALSE))+$V74/$D74*IF($P74="",0,VLOOKUP($P74,怪物!$B:$I,4,FALSE))+$W74/$D74*IF($Q74="",0,VLOOKUP($Q74,怪物!$B:$I,4,FALSE))+$X74/$D74*IF($R74="",0,VLOOKUP($R74,怪物!$B:$I,4,FALSE))+$Y74/$D74*IF($S74="",0,VLOOKUP($S74,怪物!$B:$I,4,FALSE)))*VLOOKUP(S74,怪物!$B:$I,4,FALSE),0))</f>
        <v/>
      </c>
      <c r="AF74" s="1">
        <f>IF(N74="","",VLOOKUP(N74,怪物!$B:$I,6,FALSE)*$I74)</f>
        <v>2.9</v>
      </c>
      <c r="AG74" s="1">
        <f>IF(O74="","",VLOOKUP(O74,怪物!$B:$I,6,FALSE)*$I74)</f>
        <v>2.9</v>
      </c>
      <c r="AH74" s="1" t="str">
        <f>IF(P74="","",VLOOKUP(P74,怪物!$B:$I,6,FALSE)*$I74)</f>
        <v/>
      </c>
      <c r="AI74" s="1" t="str">
        <f>IF(Q74="","",VLOOKUP(Q74,怪物!$B:$I,6,FALSE)*$I74)</f>
        <v/>
      </c>
      <c r="AJ74" s="1" t="str">
        <f>IF(R74="","",VLOOKUP(R74,怪物!$B:$I,6,FALSE)*$I74)</f>
        <v/>
      </c>
      <c r="AK74" s="1" t="str">
        <f>IF(S74="","",VLOOKUP(S74,怪物!$B:$I,6,FALSE)*$I74)</f>
        <v/>
      </c>
      <c r="AL74" s="1">
        <f>IF(N74="","",ROUND($M74/(IF($T74="",0,$T74*VLOOKUP($N74,怪物!$B:$I,5,FALSE))+IF($U74="",0,$U74*VLOOKUP($O74,怪物!$B:$I,5,FALSE))+IF($V74="",0,$V74*VLOOKUP($P74,怪物!$B:$I,5,FALSE))+IF($W74="",0,$W74*VLOOKUP($Q74,怪物!$B:$I,5,FALSE))+IF($X74="",0,$X74*VLOOKUP($R74,怪物!$B:$I,5,FALSE))+IF($Y74="",0,$Y74*VLOOKUP($S74,怪物!$B:$I,5,FALSE)))*VLOOKUP(N74,怪物!$B:$I,5,FALSE),0))</f>
        <v>7</v>
      </c>
      <c r="AM74" s="1">
        <f>IF(O74="","",ROUND($M74/(IF($T74="",0,$T74*VLOOKUP($N74,怪物!$B:$I,5,FALSE))+IF($U74="",0,$U74*VLOOKUP($O74,怪物!$B:$I,5,FALSE))+IF($V74="",0,$V74*VLOOKUP($P74,怪物!$B:$I,5,FALSE))+IF($W74="",0,$W74*VLOOKUP($Q74,怪物!$B:$I,5,FALSE))+IF($X74="",0,$X74*VLOOKUP($R74,怪物!$B:$I,5,FALSE))+IF($Y74="",0,$Y74*VLOOKUP($S74,怪物!$B:$I,5,FALSE)))*VLOOKUP(O74,怪物!$B:$I,5,FALSE),0))</f>
        <v>14</v>
      </c>
      <c r="AN74" s="1" t="str">
        <f>IF(P74="","",ROUND($M74/(IF($T74="",0,$T74*VLOOKUP($N74,怪物!$B:$I,5,FALSE))+IF($U74="",0,$U74*VLOOKUP($O74,怪物!$B:$I,5,FALSE))+IF($V74="",0,$V74*VLOOKUP($P74,怪物!$B:$I,5,FALSE))+IF($W74="",0,$W74*VLOOKUP($Q74,怪物!$B:$I,5,FALSE))+IF($X74="",0,$X74*VLOOKUP($R74,怪物!$B:$I,5,FALSE))+IF($Y74="",0,$Y74*VLOOKUP($S74,怪物!$B:$I,5,FALSE)))*VLOOKUP(P74,怪物!$B:$I,5,FALSE),0))</f>
        <v/>
      </c>
      <c r="AO74" s="1" t="str">
        <f>IF(Q74="","",ROUND($M74/(IF($T74="",0,$T74*VLOOKUP($N74,怪物!$B:$I,5,FALSE))+IF($U74="",0,$U74*VLOOKUP($O74,怪物!$B:$I,5,FALSE))+IF($V74="",0,$V74*VLOOKUP($P74,怪物!$B:$I,5,FALSE))+IF($W74="",0,$W74*VLOOKUP($Q74,怪物!$B:$I,5,FALSE))+IF($X74="",0,$X74*VLOOKUP($R74,怪物!$B:$I,5,FALSE))+IF($Y74="",0,$Y74*VLOOKUP($S74,怪物!$B:$I,5,FALSE)))*VLOOKUP(Q74,怪物!$B:$I,5,FALSE),0))</f>
        <v/>
      </c>
      <c r="AP74" s="1" t="str">
        <f>IF(R74="","",ROUND($M74/(IF($T74="",0,$T74*VLOOKUP($N74,怪物!$B:$I,5,FALSE))+IF($U74="",0,$U74*VLOOKUP($O74,怪物!$B:$I,5,FALSE))+IF($V74="",0,$V74*VLOOKUP($P74,怪物!$B:$I,5,FALSE))+IF($W74="",0,$W74*VLOOKUP($Q74,怪物!$B:$I,5,FALSE))+IF($X74="",0,$X74*VLOOKUP($R74,怪物!$B:$I,5,FALSE))+IF($Y74="",0,$Y74*VLOOKUP($S74,怪物!$B:$I,5,FALSE)))*VLOOKUP(R74,怪物!$B:$I,5,FALSE),0))</f>
        <v/>
      </c>
      <c r="AQ74" s="1" t="str">
        <f>IF(S74="","",ROUND($M74/(IF($T74="",0,$T74*VLOOKUP($N74,怪物!$B:$I,5,FALSE))+IF($U74="",0,$U74*VLOOKUP($O74,怪物!$B:$I,5,FALSE))+IF($V74="",0,$V74*VLOOKUP($P74,怪物!$B:$I,5,FALSE))+IF($W74="",0,$W74*VLOOKUP($Q74,怪物!$B:$I,5,FALSE))+IF($X74="",0,$X74*VLOOKUP($R74,怪物!$B:$I,5,FALSE))+IF($Y74="",0,$Y74*VLOOKUP($S74,怪物!$B:$I,5,FALSE)))*VLOOKUP(S74,怪物!$B:$I,5,FALSE),0))</f>
        <v/>
      </c>
      <c r="AR74" s="1">
        <f t="shared" si="37"/>
        <v>4350</v>
      </c>
    </row>
    <row r="75" spans="1:44" x14ac:dyDescent="0.2">
      <c r="A75" s="1" t="str">
        <f t="shared" si="33"/>
        <v>4_11</v>
      </c>
      <c r="B75" s="1">
        <v>4</v>
      </c>
      <c r="C75" s="1">
        <v>11</v>
      </c>
      <c r="D75" s="1">
        <v>20</v>
      </c>
      <c r="E75" s="1">
        <f>ROUND(SUM($D$65:D75)/60,1)</f>
        <v>2.8</v>
      </c>
      <c r="F75" s="1">
        <v>11</v>
      </c>
      <c r="G75" s="1">
        <v>2</v>
      </c>
      <c r="H75" s="3">
        <f t="shared" si="34"/>
        <v>7539.69</v>
      </c>
      <c r="I75" s="1">
        <v>1.5</v>
      </c>
      <c r="J75" s="1">
        <f t="shared" ref="J75:J76" si="40">J74+0.5</f>
        <v>1.5</v>
      </c>
      <c r="K75" s="1">
        <f t="shared" si="39"/>
        <v>5026</v>
      </c>
      <c r="L75" s="1">
        <v>300</v>
      </c>
      <c r="M75" s="1">
        <v>200</v>
      </c>
      <c r="N75" s="1" t="s">
        <v>102</v>
      </c>
      <c r="O75" s="1" t="s">
        <v>104</v>
      </c>
      <c r="P75" s="1" t="s">
        <v>70</v>
      </c>
      <c r="T75" s="1">
        <f t="shared" si="36"/>
        <v>5</v>
      </c>
      <c r="U75" s="1">
        <v>15</v>
      </c>
      <c r="V75" s="1">
        <v>10</v>
      </c>
      <c r="Z75" s="1">
        <f>IF(N75="","",ROUND($K75/($T75/$D75*IF($N75="",0,VLOOKUP($N75,怪物!$B:$I,4,FALSE))+$U75/$D75*IF($O75="",0,VLOOKUP($O75,怪物!$B:$I,4,FALSE))+$V75/$D75*IF($P75="",0,VLOOKUP($P75,怪物!$B:$I,4,FALSE))+$W75/$D75*IF($Q75="",0,VLOOKUP($Q75,怪物!$B:$I,4,FALSE))+$X75/$D75*IF($R75="",0,VLOOKUP($R75,怪物!$B:$I,4,FALSE))+$Y75/$D75*IF($S75="",0,VLOOKUP($S75,怪物!$B:$I,4,FALSE)))*VLOOKUP(N75,怪物!$B:$I,4,FALSE),0))</f>
        <v>957</v>
      </c>
      <c r="AA75" s="1">
        <f>IF(O75="","",ROUND($K75/($T75/$D75*IF($N75="",0,VLOOKUP($N75,怪物!$B:$I,4,FALSE))+$U75/$D75*IF($O75="",0,VLOOKUP($O75,怪物!$B:$I,4,FALSE))+$V75/$D75*IF($P75="",0,VLOOKUP($P75,怪物!$B:$I,4,FALSE))+$W75/$D75*IF($Q75="",0,VLOOKUP($Q75,怪物!$B:$I,4,FALSE))+$X75/$D75*IF($R75="",0,VLOOKUP($R75,怪物!$B:$I,4,FALSE))+$Y75/$D75*IF($S75="",0,VLOOKUP($S75,怪物!$B:$I,4,FALSE)))*VLOOKUP(O75,怪物!$B:$I,4,FALSE),0))</f>
        <v>3829</v>
      </c>
      <c r="AB75" s="1">
        <f>IF(P75="","",ROUND($K75/($T75/$D75*IF($N75="",0,VLOOKUP($N75,怪物!$B:$I,4,FALSE))+$U75/$D75*IF($O75="",0,VLOOKUP($O75,怪物!$B:$I,4,FALSE))+$V75/$D75*IF($P75="",0,VLOOKUP($P75,怪物!$B:$I,4,FALSE))+$W75/$D75*IF($Q75="",0,VLOOKUP($Q75,怪物!$B:$I,4,FALSE))+$X75/$D75*IF($R75="",0,VLOOKUP($R75,怪物!$B:$I,4,FALSE))+$Y75/$D75*IF($S75="",0,VLOOKUP($S75,怪物!$B:$I,4,FALSE)))*VLOOKUP(P75,怪物!$B:$I,4,FALSE),0))</f>
        <v>3829</v>
      </c>
      <c r="AC75" s="1" t="str">
        <f>IF(Q75="","",ROUND($K75/($T75/$D75*IF($N75="",0,VLOOKUP($N75,怪物!$B:$I,4,FALSE))+$U75/$D75*IF($O75="",0,VLOOKUP($O75,怪物!$B:$I,4,FALSE))+$V75/$D75*IF($P75="",0,VLOOKUP($P75,怪物!$B:$I,4,FALSE))+$W75/$D75*IF($Q75="",0,VLOOKUP($Q75,怪物!$B:$I,4,FALSE))+$X75/$D75*IF($R75="",0,VLOOKUP($R75,怪物!$B:$I,4,FALSE))+$Y75/$D75*IF($S75="",0,VLOOKUP($S75,怪物!$B:$I,4,FALSE)))*VLOOKUP(Q75,怪物!$B:$I,4,FALSE),0))</f>
        <v/>
      </c>
      <c r="AD75" s="1" t="str">
        <f>IF(R75="","",ROUND($K75/($T75/$D75*IF($N75="",0,VLOOKUP($N75,怪物!$B:$I,4,FALSE))+$U75/$D75*IF($O75="",0,VLOOKUP($O75,怪物!$B:$I,4,FALSE))+$V75/$D75*IF($P75="",0,VLOOKUP($P75,怪物!$B:$I,4,FALSE))+$W75/$D75*IF($Q75="",0,VLOOKUP($Q75,怪物!$B:$I,4,FALSE))+$X75/$D75*IF($R75="",0,VLOOKUP($R75,怪物!$B:$I,4,FALSE))+$Y75/$D75*IF($S75="",0,VLOOKUP($S75,怪物!$B:$I,4,FALSE)))*VLOOKUP(R75,怪物!$B:$I,4,FALSE),0))</f>
        <v/>
      </c>
      <c r="AE75" s="1" t="str">
        <f>IF(S75="","",ROUND($K75/($T75/$D75*IF($N75="",0,VLOOKUP($N75,怪物!$B:$I,4,FALSE))+$U75/$D75*IF($O75="",0,VLOOKUP($O75,怪物!$B:$I,4,FALSE))+$V75/$D75*IF($P75="",0,VLOOKUP($P75,怪物!$B:$I,4,FALSE))+$W75/$D75*IF($Q75="",0,VLOOKUP($Q75,怪物!$B:$I,4,FALSE))+$X75/$D75*IF($R75="",0,VLOOKUP($R75,怪物!$B:$I,4,FALSE))+$Y75/$D75*IF($S75="",0,VLOOKUP($S75,怪物!$B:$I,4,FALSE)))*VLOOKUP(S75,怪物!$B:$I,4,FALSE),0))</f>
        <v/>
      </c>
      <c r="AF75" s="1">
        <f>IF(N75="","",VLOOKUP(N75,怪物!$B:$I,6,FALSE)*$I75)</f>
        <v>3</v>
      </c>
      <c r="AG75" s="1">
        <f>IF(O75="","",VLOOKUP(O75,怪物!$B:$I,6,FALSE)*$I75)</f>
        <v>3</v>
      </c>
      <c r="AH75" s="1">
        <f>IF(P75="","",VLOOKUP(P75,怪物!$B:$I,6,FALSE)*$I75)</f>
        <v>3</v>
      </c>
      <c r="AI75" s="1" t="str">
        <f>IF(Q75="","",VLOOKUP(Q75,怪物!$B:$I,6,FALSE)*$I75)</f>
        <v/>
      </c>
      <c r="AJ75" s="1" t="str">
        <f>IF(R75="","",VLOOKUP(R75,怪物!$B:$I,6,FALSE)*$I75)</f>
        <v/>
      </c>
      <c r="AK75" s="1" t="str">
        <f>IF(S75="","",VLOOKUP(S75,怪物!$B:$I,6,FALSE)*$I75)</f>
        <v/>
      </c>
      <c r="AL75" s="1">
        <f>IF(N75="","",ROUND($M75/(IF($T75="",0,$T75*VLOOKUP($N75,怪物!$B:$I,5,FALSE))+IF($U75="",0,$U75*VLOOKUP($O75,怪物!$B:$I,5,FALSE))+IF($V75="",0,$V75*VLOOKUP($P75,怪物!$B:$I,5,FALSE))+IF($W75="",0,$W75*VLOOKUP($Q75,怪物!$B:$I,5,FALSE))+IF($X75="",0,$X75*VLOOKUP($R75,怪物!$B:$I,5,FALSE))+IF($Y75="",0,$Y75*VLOOKUP($S75,怪物!$B:$I,5,FALSE)))*VLOOKUP(N75,怪物!$B:$I,5,FALSE),0))</f>
        <v>4</v>
      </c>
      <c r="AM75" s="1">
        <f>IF(O75="","",ROUND($M75/(IF($T75="",0,$T75*VLOOKUP($N75,怪物!$B:$I,5,FALSE))+IF($U75="",0,$U75*VLOOKUP($O75,怪物!$B:$I,5,FALSE))+IF($V75="",0,$V75*VLOOKUP($P75,怪物!$B:$I,5,FALSE))+IF($W75="",0,$W75*VLOOKUP($Q75,怪物!$B:$I,5,FALSE))+IF($X75="",0,$X75*VLOOKUP($R75,怪物!$B:$I,5,FALSE))+IF($Y75="",0,$Y75*VLOOKUP($S75,怪物!$B:$I,5,FALSE)))*VLOOKUP(O75,怪物!$B:$I,5,FALSE),0))</f>
        <v>7</v>
      </c>
      <c r="AN75" s="1">
        <f>IF(P75="","",ROUND($M75/(IF($T75="",0,$T75*VLOOKUP($N75,怪物!$B:$I,5,FALSE))+IF($U75="",0,$U75*VLOOKUP($O75,怪物!$B:$I,5,FALSE))+IF($V75="",0,$V75*VLOOKUP($P75,怪物!$B:$I,5,FALSE))+IF($W75="",0,$W75*VLOOKUP($Q75,怪物!$B:$I,5,FALSE))+IF($X75="",0,$X75*VLOOKUP($R75,怪物!$B:$I,5,FALSE))+IF($Y75="",0,$Y75*VLOOKUP($S75,怪物!$B:$I,5,FALSE)))*VLOOKUP(P75,怪物!$B:$I,5,FALSE),0))</f>
        <v>7</v>
      </c>
      <c r="AO75" s="1" t="str">
        <f>IF(Q75="","",ROUND($M75/(IF($T75="",0,$T75*VLOOKUP($N75,怪物!$B:$I,5,FALSE))+IF($U75="",0,$U75*VLOOKUP($O75,怪物!$B:$I,5,FALSE))+IF($V75="",0,$V75*VLOOKUP($P75,怪物!$B:$I,5,FALSE))+IF($W75="",0,$W75*VLOOKUP($Q75,怪物!$B:$I,5,FALSE))+IF($X75="",0,$X75*VLOOKUP($R75,怪物!$B:$I,5,FALSE))+IF($Y75="",0,$Y75*VLOOKUP($S75,怪物!$B:$I,5,FALSE)))*VLOOKUP(Q75,怪物!$B:$I,5,FALSE),0))</f>
        <v/>
      </c>
      <c r="AP75" s="1" t="str">
        <f>IF(R75="","",ROUND($M75/(IF($T75="",0,$T75*VLOOKUP($N75,怪物!$B:$I,5,FALSE))+IF($U75="",0,$U75*VLOOKUP($O75,怪物!$B:$I,5,FALSE))+IF($V75="",0,$V75*VLOOKUP($P75,怪物!$B:$I,5,FALSE))+IF($W75="",0,$W75*VLOOKUP($Q75,怪物!$B:$I,5,FALSE))+IF($X75="",0,$X75*VLOOKUP($R75,怪物!$B:$I,5,FALSE))+IF($Y75="",0,$Y75*VLOOKUP($S75,怪物!$B:$I,5,FALSE)))*VLOOKUP(R75,怪物!$B:$I,5,FALSE),0))</f>
        <v/>
      </c>
      <c r="AQ75" s="1" t="str">
        <f>IF(S75="","",ROUND($M75/(IF($T75="",0,$T75*VLOOKUP($N75,怪物!$B:$I,5,FALSE))+IF($U75="",0,$U75*VLOOKUP($O75,怪物!$B:$I,5,FALSE))+IF($V75="",0,$V75*VLOOKUP($P75,怪物!$B:$I,5,FALSE))+IF($W75="",0,$W75*VLOOKUP($Q75,怪物!$B:$I,5,FALSE))+IF($X75="",0,$X75*VLOOKUP($R75,怪物!$B:$I,5,FALSE))+IF($Y75="",0,$Y75*VLOOKUP($S75,怪物!$B:$I,5,FALSE)))*VLOOKUP(S75,怪物!$B:$I,5,FALSE),0))</f>
        <v/>
      </c>
      <c r="AR75" s="1">
        <f t="shared" si="37"/>
        <v>4950</v>
      </c>
    </row>
    <row r="76" spans="1:44" x14ac:dyDescent="0.2">
      <c r="A76" s="1" t="str">
        <f t="shared" si="33"/>
        <v>4_12</v>
      </c>
      <c r="B76" s="1">
        <v>4</v>
      </c>
      <c r="C76" s="1">
        <v>12</v>
      </c>
      <c r="D76" s="1">
        <v>21</v>
      </c>
      <c r="E76" s="1">
        <f>ROUND(SUM($D$65:D76)/60,1)</f>
        <v>3.1</v>
      </c>
      <c r="F76" s="1">
        <v>12</v>
      </c>
      <c r="G76" s="1">
        <v>2</v>
      </c>
      <c r="H76" s="3">
        <f t="shared" si="34"/>
        <v>14084.38</v>
      </c>
      <c r="I76" s="1">
        <v>1.55</v>
      </c>
      <c r="J76" s="1">
        <f t="shared" si="40"/>
        <v>2</v>
      </c>
      <c r="K76" s="1">
        <f t="shared" si="39"/>
        <v>7042</v>
      </c>
      <c r="L76" s="1">
        <v>300</v>
      </c>
      <c r="M76" s="1">
        <v>200</v>
      </c>
      <c r="N76" s="1" t="s">
        <v>102</v>
      </c>
      <c r="O76" s="1" t="s">
        <v>104</v>
      </c>
      <c r="P76" s="1" t="s">
        <v>70</v>
      </c>
      <c r="Q76" s="1" t="s">
        <v>105</v>
      </c>
      <c r="T76" s="1">
        <f t="shared" si="36"/>
        <v>11</v>
      </c>
      <c r="U76" s="1">
        <v>20</v>
      </c>
      <c r="V76" s="1">
        <v>10</v>
      </c>
      <c r="W76" s="1">
        <v>1</v>
      </c>
      <c r="Z76" s="1">
        <f>IF(N76="","",ROUND($K76/($T76/$D76*IF($N76="",0,VLOOKUP($N76,怪物!$B:$I,4,FALSE))+$U76/$D76*IF($O76="",0,VLOOKUP($O76,怪物!$B:$I,4,FALSE))+$V76/$D76*IF($P76="",0,VLOOKUP($P76,怪物!$B:$I,4,FALSE))+$W76/$D76*IF($Q76="",0,VLOOKUP($Q76,怪物!$B:$I,4,FALSE))+$X76/$D76*IF($R76="",0,VLOOKUP($R76,怪物!$B:$I,4,FALSE))+$Y76/$D76*IF($S76="",0,VLOOKUP($S76,怪物!$B:$I,4,FALSE)))*VLOOKUP(N76,怪物!$B:$I,4,FALSE),0))</f>
        <v>1006</v>
      </c>
      <c r="AA76" s="1">
        <f>IF(O76="","",ROUND($K76/($T76/$D76*IF($N76="",0,VLOOKUP($N76,怪物!$B:$I,4,FALSE))+$U76/$D76*IF($O76="",0,VLOOKUP($O76,怪物!$B:$I,4,FALSE))+$V76/$D76*IF($P76="",0,VLOOKUP($P76,怪物!$B:$I,4,FALSE))+$W76/$D76*IF($Q76="",0,VLOOKUP($Q76,怪物!$B:$I,4,FALSE))+$X76/$D76*IF($R76="",0,VLOOKUP($R76,怪物!$B:$I,4,FALSE))+$Y76/$D76*IF($S76="",0,VLOOKUP($S76,怪物!$B:$I,4,FALSE)))*VLOOKUP(O76,怪物!$B:$I,4,FALSE),0))</f>
        <v>4024</v>
      </c>
      <c r="AB76" s="1">
        <f>IF(P76="","",ROUND($K76/($T76/$D76*IF($N76="",0,VLOOKUP($N76,怪物!$B:$I,4,FALSE))+$U76/$D76*IF($O76="",0,VLOOKUP($O76,怪物!$B:$I,4,FALSE))+$V76/$D76*IF($P76="",0,VLOOKUP($P76,怪物!$B:$I,4,FALSE))+$W76/$D76*IF($Q76="",0,VLOOKUP($Q76,怪物!$B:$I,4,FALSE))+$X76/$D76*IF($R76="",0,VLOOKUP($R76,怪物!$B:$I,4,FALSE))+$Y76/$D76*IF($S76="",0,VLOOKUP($S76,怪物!$B:$I,4,FALSE)))*VLOOKUP(P76,怪物!$B:$I,4,FALSE),0))</f>
        <v>4024</v>
      </c>
      <c r="AC76" s="1">
        <f>IF(Q76="","",ROUND($K76/($T76/$D76*IF($N76="",0,VLOOKUP($N76,怪物!$B:$I,4,FALSE))+$U76/$D76*IF($O76="",0,VLOOKUP($O76,怪物!$B:$I,4,FALSE))+$V76/$D76*IF($P76="",0,VLOOKUP($P76,怪物!$B:$I,4,FALSE))+$W76/$D76*IF($Q76="",0,VLOOKUP($Q76,怪物!$B:$I,4,FALSE))+$X76/$D76*IF($R76="",0,VLOOKUP($R76,怪物!$B:$I,4,FALSE))+$Y76/$D76*IF($S76="",0,VLOOKUP($S76,怪物!$B:$I,4,FALSE)))*VLOOKUP(Q76,怪物!$B:$I,4,FALSE),0))</f>
        <v>16096</v>
      </c>
      <c r="AD76" s="1" t="str">
        <f>IF(R76="","",ROUND($K76/($T76/$D76*IF($N76="",0,VLOOKUP($N76,怪物!$B:$I,4,FALSE))+$U76/$D76*IF($O76="",0,VLOOKUP($O76,怪物!$B:$I,4,FALSE))+$V76/$D76*IF($P76="",0,VLOOKUP($P76,怪物!$B:$I,4,FALSE))+$W76/$D76*IF($Q76="",0,VLOOKUP($Q76,怪物!$B:$I,4,FALSE))+$X76/$D76*IF($R76="",0,VLOOKUP($R76,怪物!$B:$I,4,FALSE))+$Y76/$D76*IF($S76="",0,VLOOKUP($S76,怪物!$B:$I,4,FALSE)))*VLOOKUP(R76,怪物!$B:$I,4,FALSE),0))</f>
        <v/>
      </c>
      <c r="AE76" s="1" t="str">
        <f>IF(S76="","",ROUND($K76/($T76/$D76*IF($N76="",0,VLOOKUP($N76,怪物!$B:$I,4,FALSE))+$U76/$D76*IF($O76="",0,VLOOKUP($O76,怪物!$B:$I,4,FALSE))+$V76/$D76*IF($P76="",0,VLOOKUP($P76,怪物!$B:$I,4,FALSE))+$W76/$D76*IF($Q76="",0,VLOOKUP($Q76,怪物!$B:$I,4,FALSE))+$X76/$D76*IF($R76="",0,VLOOKUP($R76,怪物!$B:$I,4,FALSE))+$Y76/$D76*IF($S76="",0,VLOOKUP($S76,怪物!$B:$I,4,FALSE)))*VLOOKUP(S76,怪物!$B:$I,4,FALSE),0))</f>
        <v/>
      </c>
      <c r="AF76" s="1">
        <f>IF(N76="","",VLOOKUP(N76,怪物!$B:$I,6,FALSE)*$I76)</f>
        <v>3.1</v>
      </c>
      <c r="AG76" s="1">
        <f>IF(O76="","",VLOOKUP(O76,怪物!$B:$I,6,FALSE)*$I76)</f>
        <v>3.1</v>
      </c>
      <c r="AH76" s="1">
        <f>IF(P76="","",VLOOKUP(P76,怪物!$B:$I,6,FALSE)*$I76)</f>
        <v>3.1</v>
      </c>
      <c r="AI76" s="1">
        <f>IF(Q76="","",VLOOKUP(Q76,怪物!$B:$I,6,FALSE)*$I76)</f>
        <v>1.9375</v>
      </c>
      <c r="AJ76" s="1" t="str">
        <f>IF(R76="","",VLOOKUP(R76,怪物!$B:$I,6,FALSE)*$I76)</f>
        <v/>
      </c>
      <c r="AK76" s="1" t="str">
        <f>IF(S76="","",VLOOKUP(S76,怪物!$B:$I,6,FALSE)*$I76)</f>
        <v/>
      </c>
      <c r="AL76" s="1">
        <f>IF(N76="","",ROUND($M76/(IF($T76="",0,$T76*VLOOKUP($N76,怪物!$B:$I,5,FALSE))+IF($U76="",0,$U76*VLOOKUP($O76,怪物!$B:$I,5,FALSE))+IF($V76="",0,$V76*VLOOKUP($P76,怪物!$B:$I,5,FALSE))+IF($W76="",0,$W76*VLOOKUP($Q76,怪物!$B:$I,5,FALSE))+IF($X76="",0,$X76*VLOOKUP($R76,怪物!$B:$I,5,FALSE))+IF($Y76="",0,$Y76*VLOOKUP($S76,怪物!$B:$I,5,FALSE)))*VLOOKUP(N76,怪物!$B:$I,5,FALSE),0))</f>
        <v>3</v>
      </c>
      <c r="AM76" s="1">
        <f>IF(O76="","",ROUND($M76/(IF($T76="",0,$T76*VLOOKUP($N76,怪物!$B:$I,5,FALSE))+IF($U76="",0,$U76*VLOOKUP($O76,怪物!$B:$I,5,FALSE))+IF($V76="",0,$V76*VLOOKUP($P76,怪物!$B:$I,5,FALSE))+IF($W76="",0,$W76*VLOOKUP($Q76,怪物!$B:$I,5,FALSE))+IF($X76="",0,$X76*VLOOKUP($R76,怪物!$B:$I,5,FALSE))+IF($Y76="",0,$Y76*VLOOKUP($S76,怪物!$B:$I,5,FALSE)))*VLOOKUP(O76,怪物!$B:$I,5,FALSE),0))</f>
        <v>5</v>
      </c>
      <c r="AN76" s="1">
        <f>IF(P76="","",ROUND($M76/(IF($T76="",0,$T76*VLOOKUP($N76,怪物!$B:$I,5,FALSE))+IF($U76="",0,$U76*VLOOKUP($O76,怪物!$B:$I,5,FALSE))+IF($V76="",0,$V76*VLOOKUP($P76,怪物!$B:$I,5,FALSE))+IF($W76="",0,$W76*VLOOKUP($Q76,怪物!$B:$I,5,FALSE))+IF($X76="",0,$X76*VLOOKUP($R76,怪物!$B:$I,5,FALSE))+IF($Y76="",0,$Y76*VLOOKUP($S76,怪物!$B:$I,5,FALSE)))*VLOOKUP(P76,怪物!$B:$I,5,FALSE),0))</f>
        <v>5</v>
      </c>
      <c r="AO76" s="1">
        <f>IF(Q76="","",ROUND($M76/(IF($T76="",0,$T76*VLOOKUP($N76,怪物!$B:$I,5,FALSE))+IF($U76="",0,$U76*VLOOKUP($O76,怪物!$B:$I,5,FALSE))+IF($V76="",0,$V76*VLOOKUP($P76,怪物!$B:$I,5,FALSE))+IF($W76="",0,$W76*VLOOKUP($Q76,怪物!$B:$I,5,FALSE))+IF($X76="",0,$X76*VLOOKUP($R76,怪物!$B:$I,5,FALSE))+IF($Y76="",0,$Y76*VLOOKUP($S76,怪物!$B:$I,5,FALSE)))*VLOOKUP(Q76,怪物!$B:$I,5,FALSE),0))</f>
        <v>13</v>
      </c>
      <c r="AP76" s="1" t="str">
        <f>IF(R76="","",ROUND($M76/(IF($T76="",0,$T76*VLOOKUP($N76,怪物!$B:$I,5,FALSE))+IF($U76="",0,$U76*VLOOKUP($O76,怪物!$B:$I,5,FALSE))+IF($V76="",0,$V76*VLOOKUP($P76,怪物!$B:$I,5,FALSE))+IF($W76="",0,$W76*VLOOKUP($Q76,怪物!$B:$I,5,FALSE))+IF($X76="",0,$X76*VLOOKUP($R76,怪物!$B:$I,5,FALSE))+IF($Y76="",0,$Y76*VLOOKUP($S76,怪物!$B:$I,5,FALSE)))*VLOOKUP(R76,怪物!$B:$I,5,FALSE),0))</f>
        <v/>
      </c>
      <c r="AQ76" s="1" t="str">
        <f>IF(S76="","",ROUND($M76/(IF($T76="",0,$T76*VLOOKUP($N76,怪物!$B:$I,5,FALSE))+IF($U76="",0,$U76*VLOOKUP($O76,怪物!$B:$I,5,FALSE))+IF($V76="",0,$V76*VLOOKUP($P76,怪物!$B:$I,5,FALSE))+IF($W76="",0,$W76*VLOOKUP($Q76,怪物!$B:$I,5,FALSE))+IF($X76="",0,$X76*VLOOKUP($R76,怪物!$B:$I,5,FALSE))+IF($Y76="",0,$Y76*VLOOKUP($S76,怪物!$B:$I,5,FALSE)))*VLOOKUP(S76,怪物!$B:$I,5,FALSE),0))</f>
        <v/>
      </c>
      <c r="AR76" s="1">
        <f t="shared" si="37"/>
        <v>5580</v>
      </c>
    </row>
    <row r="77" spans="1:44" x14ac:dyDescent="0.2">
      <c r="A77" s="1" t="str">
        <f t="shared" si="33"/>
        <v>4_13</v>
      </c>
      <c r="B77" s="1">
        <v>4</v>
      </c>
      <c r="C77" s="1">
        <v>13</v>
      </c>
      <c r="D77" s="1">
        <v>22</v>
      </c>
      <c r="E77" s="1">
        <f>ROUND(SUM($D$65:D77)/60,1)</f>
        <v>3.5</v>
      </c>
      <c r="F77" s="1">
        <v>13</v>
      </c>
      <c r="G77" s="1">
        <v>3</v>
      </c>
      <c r="H77" s="3">
        <f t="shared" si="34"/>
        <v>1715</v>
      </c>
      <c r="I77" s="1">
        <v>1.6</v>
      </c>
      <c r="J77" s="1">
        <v>0.5</v>
      </c>
      <c r="K77" s="1">
        <f t="shared" si="39"/>
        <v>3430</v>
      </c>
      <c r="L77" s="1">
        <v>300</v>
      </c>
      <c r="M77" s="1">
        <v>200</v>
      </c>
      <c r="N77" s="1" t="s">
        <v>26</v>
      </c>
      <c r="T77" s="1">
        <f t="shared" si="36"/>
        <v>11</v>
      </c>
      <c r="Z77" s="1">
        <f>IF(N77="","",ROUND($K77/($T77/$D77*IF($N77="",0,VLOOKUP($N77,怪物!$B:$I,4,FALSE))+$U77/$D77*IF($O77="",0,VLOOKUP($O77,怪物!$B:$I,4,FALSE))+$V77/$D77*IF($P77="",0,VLOOKUP($P77,怪物!$B:$I,4,FALSE))+$W77/$D77*IF($Q77="",0,VLOOKUP($Q77,怪物!$B:$I,4,FALSE))+$X77/$D77*IF($R77="",0,VLOOKUP($R77,怪物!$B:$I,4,FALSE))+$Y77/$D77*IF($S77="",0,VLOOKUP($S77,怪物!$B:$I,4,FALSE)))*VLOOKUP(N77,怪物!$B:$I,4,FALSE),0))</f>
        <v>6860</v>
      </c>
      <c r="AA77" s="1" t="str">
        <f>IF(O77="","",ROUND($K77/($T77/$D77*IF($N77="",0,VLOOKUP($N77,怪物!$B:$I,4,FALSE))+$U77/$D77*IF($O77="",0,VLOOKUP($O77,怪物!$B:$I,4,FALSE))+$V77/$D77*IF($P77="",0,VLOOKUP($P77,怪物!$B:$I,4,FALSE))+$W77/$D77*IF($Q77="",0,VLOOKUP($Q77,怪物!$B:$I,4,FALSE))+$X77/$D77*IF($R77="",0,VLOOKUP($R77,怪物!$B:$I,4,FALSE))+$Y77/$D77*IF($S77="",0,VLOOKUP($S77,怪物!$B:$I,4,FALSE)))*VLOOKUP(O77,怪物!$B:$I,4,FALSE),0))</f>
        <v/>
      </c>
      <c r="AB77" s="1" t="str">
        <f>IF(P77="","",ROUND($K77/($T77/$D77*IF($N77="",0,VLOOKUP($N77,怪物!$B:$I,4,FALSE))+$U77/$D77*IF($O77="",0,VLOOKUP($O77,怪物!$B:$I,4,FALSE))+$V77/$D77*IF($P77="",0,VLOOKUP($P77,怪物!$B:$I,4,FALSE))+$W77/$D77*IF($Q77="",0,VLOOKUP($Q77,怪物!$B:$I,4,FALSE))+$X77/$D77*IF($R77="",0,VLOOKUP($R77,怪物!$B:$I,4,FALSE))+$Y77/$D77*IF($S77="",0,VLOOKUP($S77,怪物!$B:$I,4,FALSE)))*VLOOKUP(P77,怪物!$B:$I,4,FALSE),0))</f>
        <v/>
      </c>
      <c r="AC77" s="1" t="str">
        <f>IF(Q77="","",ROUND($K77/($T77/$D77*IF($N77="",0,VLOOKUP($N77,怪物!$B:$I,4,FALSE))+$U77/$D77*IF($O77="",0,VLOOKUP($O77,怪物!$B:$I,4,FALSE))+$V77/$D77*IF($P77="",0,VLOOKUP($P77,怪物!$B:$I,4,FALSE))+$W77/$D77*IF($Q77="",0,VLOOKUP($Q77,怪物!$B:$I,4,FALSE))+$X77/$D77*IF($R77="",0,VLOOKUP($R77,怪物!$B:$I,4,FALSE))+$Y77/$D77*IF($S77="",0,VLOOKUP($S77,怪物!$B:$I,4,FALSE)))*VLOOKUP(Q77,怪物!$B:$I,4,FALSE),0))</f>
        <v/>
      </c>
      <c r="AD77" s="1" t="str">
        <f>IF(R77="","",ROUND($K77/($T77/$D77*IF($N77="",0,VLOOKUP($N77,怪物!$B:$I,4,FALSE))+$U77/$D77*IF($O77="",0,VLOOKUP($O77,怪物!$B:$I,4,FALSE))+$V77/$D77*IF($P77="",0,VLOOKUP($P77,怪物!$B:$I,4,FALSE))+$W77/$D77*IF($Q77="",0,VLOOKUP($Q77,怪物!$B:$I,4,FALSE))+$X77/$D77*IF($R77="",0,VLOOKUP($R77,怪物!$B:$I,4,FALSE))+$Y77/$D77*IF($S77="",0,VLOOKUP($S77,怪物!$B:$I,4,FALSE)))*VLOOKUP(R77,怪物!$B:$I,4,FALSE),0))</f>
        <v/>
      </c>
      <c r="AE77" s="1" t="str">
        <f>IF(S77="","",ROUND($K77/($T77/$D77*IF($N77="",0,VLOOKUP($N77,怪物!$B:$I,4,FALSE))+$U77/$D77*IF($O77="",0,VLOOKUP($O77,怪物!$B:$I,4,FALSE))+$V77/$D77*IF($P77="",0,VLOOKUP($P77,怪物!$B:$I,4,FALSE))+$W77/$D77*IF($Q77="",0,VLOOKUP($Q77,怪物!$B:$I,4,FALSE))+$X77/$D77*IF($R77="",0,VLOOKUP($R77,怪物!$B:$I,4,FALSE))+$Y77/$D77*IF($S77="",0,VLOOKUP($S77,怪物!$B:$I,4,FALSE)))*VLOOKUP(S77,怪物!$B:$I,4,FALSE),0))</f>
        <v/>
      </c>
      <c r="AF77" s="1">
        <f>IF(N77="","",VLOOKUP(N77,怪物!$B:$I,6,FALSE)*$I77)</f>
        <v>3.2</v>
      </c>
      <c r="AG77" s="1" t="str">
        <f>IF(O77="","",VLOOKUP(O77,怪物!$B:$I,6,FALSE)*$I77)</f>
        <v/>
      </c>
      <c r="AH77" s="1" t="str">
        <f>IF(P77="","",VLOOKUP(P77,怪物!$B:$I,6,FALSE)*$I77)</f>
        <v/>
      </c>
      <c r="AI77" s="1" t="str">
        <f>IF(Q77="","",VLOOKUP(Q77,怪物!$B:$I,6,FALSE)*$I77)</f>
        <v/>
      </c>
      <c r="AJ77" s="1" t="str">
        <f>IF(R77="","",VLOOKUP(R77,怪物!$B:$I,6,FALSE)*$I77)</f>
        <v/>
      </c>
      <c r="AK77" s="1" t="str">
        <f>IF(S77="","",VLOOKUP(S77,怪物!$B:$I,6,FALSE)*$I77)</f>
        <v/>
      </c>
      <c r="AL77" s="1">
        <f>IF(N77="","",ROUND($M77/(IF($T77="",0,$T77*VLOOKUP($N77,怪物!$B:$I,5,FALSE))+IF($U77="",0,$U77*VLOOKUP($O77,怪物!$B:$I,5,FALSE))+IF($V77="",0,$V77*VLOOKUP($P77,怪物!$B:$I,5,FALSE))+IF($W77="",0,$W77*VLOOKUP($Q77,怪物!$B:$I,5,FALSE))+IF($X77="",0,$X77*VLOOKUP($R77,怪物!$B:$I,5,FALSE))+IF($Y77="",0,$Y77*VLOOKUP($S77,怪物!$B:$I,5,FALSE)))*VLOOKUP(N77,怪物!$B:$I,5,FALSE),0))</f>
        <v>18</v>
      </c>
      <c r="AM77" s="1" t="str">
        <f>IF(O77="","",ROUND($M77/(IF($T77="",0,$T77*VLOOKUP($N77,怪物!$B:$I,5,FALSE))+IF($U77="",0,$U77*VLOOKUP($O77,怪物!$B:$I,5,FALSE))+IF($V77="",0,$V77*VLOOKUP($P77,怪物!$B:$I,5,FALSE))+IF($W77="",0,$W77*VLOOKUP($Q77,怪物!$B:$I,5,FALSE))+IF($X77="",0,$X77*VLOOKUP($R77,怪物!$B:$I,5,FALSE))+IF($Y77="",0,$Y77*VLOOKUP($S77,怪物!$B:$I,5,FALSE)))*VLOOKUP(O77,怪物!$B:$I,5,FALSE),0))</f>
        <v/>
      </c>
      <c r="AN77" s="1" t="str">
        <f>IF(P77="","",ROUND($M77/(IF($T77="",0,$T77*VLOOKUP($N77,怪物!$B:$I,5,FALSE))+IF($U77="",0,$U77*VLOOKUP($O77,怪物!$B:$I,5,FALSE))+IF($V77="",0,$V77*VLOOKUP($P77,怪物!$B:$I,5,FALSE))+IF($W77="",0,$W77*VLOOKUP($Q77,怪物!$B:$I,5,FALSE))+IF($X77="",0,$X77*VLOOKUP($R77,怪物!$B:$I,5,FALSE))+IF($Y77="",0,$Y77*VLOOKUP($S77,怪物!$B:$I,5,FALSE)))*VLOOKUP(P77,怪物!$B:$I,5,FALSE),0))</f>
        <v/>
      </c>
      <c r="AO77" s="1" t="str">
        <f>IF(Q77="","",ROUND($M77/(IF($T77="",0,$T77*VLOOKUP($N77,怪物!$B:$I,5,FALSE))+IF($U77="",0,$U77*VLOOKUP($O77,怪物!$B:$I,5,FALSE))+IF($V77="",0,$V77*VLOOKUP($P77,怪物!$B:$I,5,FALSE))+IF($W77="",0,$W77*VLOOKUP($Q77,怪物!$B:$I,5,FALSE))+IF($X77="",0,$X77*VLOOKUP($R77,怪物!$B:$I,5,FALSE))+IF($Y77="",0,$Y77*VLOOKUP($S77,怪物!$B:$I,5,FALSE)))*VLOOKUP(Q77,怪物!$B:$I,5,FALSE),0))</f>
        <v/>
      </c>
      <c r="AP77" s="1" t="str">
        <f>IF(R77="","",ROUND($M77/(IF($T77="",0,$T77*VLOOKUP($N77,怪物!$B:$I,5,FALSE))+IF($U77="",0,$U77*VLOOKUP($O77,怪物!$B:$I,5,FALSE))+IF($V77="",0,$V77*VLOOKUP($P77,怪物!$B:$I,5,FALSE))+IF($W77="",0,$W77*VLOOKUP($Q77,怪物!$B:$I,5,FALSE))+IF($X77="",0,$X77*VLOOKUP($R77,怪物!$B:$I,5,FALSE))+IF($Y77="",0,$Y77*VLOOKUP($S77,怪物!$B:$I,5,FALSE)))*VLOOKUP(R77,怪物!$B:$I,5,FALSE),0))</f>
        <v/>
      </c>
      <c r="AQ77" s="1" t="str">
        <f>IF(S77="","",ROUND($M77/(IF($T77="",0,$T77*VLOOKUP($N77,怪物!$B:$I,5,FALSE))+IF($U77="",0,$U77*VLOOKUP($O77,怪物!$B:$I,5,FALSE))+IF($V77="",0,$V77*VLOOKUP($P77,怪物!$B:$I,5,FALSE))+IF($W77="",0,$W77*VLOOKUP($Q77,怪物!$B:$I,5,FALSE))+IF($X77="",0,$X77*VLOOKUP($R77,怪物!$B:$I,5,FALSE))+IF($Y77="",0,$Y77*VLOOKUP($S77,怪物!$B:$I,5,FALSE)))*VLOOKUP(S77,怪物!$B:$I,5,FALSE),0))</f>
        <v/>
      </c>
      <c r="AR77" s="1">
        <f t="shared" si="37"/>
        <v>6240</v>
      </c>
    </row>
    <row r="78" spans="1:44" x14ac:dyDescent="0.2">
      <c r="A78" s="1" t="str">
        <f t="shared" si="33"/>
        <v>4_14</v>
      </c>
      <c r="B78" s="1">
        <v>4</v>
      </c>
      <c r="C78" s="1">
        <v>14</v>
      </c>
      <c r="D78" s="1">
        <v>23</v>
      </c>
      <c r="E78" s="1">
        <f>ROUND(SUM($D$65:D78)/60,1)</f>
        <v>3.9</v>
      </c>
      <c r="F78" s="1">
        <v>14</v>
      </c>
      <c r="G78" s="1">
        <v>3</v>
      </c>
      <c r="H78" s="3">
        <f t="shared" si="34"/>
        <v>6511.02</v>
      </c>
      <c r="I78" s="1">
        <v>1.65</v>
      </c>
      <c r="J78" s="1">
        <f>J77+0.625</f>
        <v>1.125</v>
      </c>
      <c r="K78" s="1">
        <f>ROUND(H78/J78,0)</f>
        <v>5788</v>
      </c>
      <c r="L78" s="1">
        <v>300</v>
      </c>
      <c r="M78" s="1">
        <v>200</v>
      </c>
      <c r="N78" s="1" t="s">
        <v>26</v>
      </c>
      <c r="O78" s="1" t="s">
        <v>104</v>
      </c>
      <c r="T78" s="1">
        <f t="shared" si="36"/>
        <v>12</v>
      </c>
      <c r="U78" s="1">
        <v>14</v>
      </c>
      <c r="Z78" s="1">
        <f>IF(N78="","",ROUND($K78/($T78/$D78*IF($N78="",0,VLOOKUP($N78,怪物!$B:$I,4,FALSE))+$U78/$D78*IF($O78="",0,VLOOKUP($O78,怪物!$B:$I,4,FALSE))+$V78/$D78*IF($P78="",0,VLOOKUP($P78,怪物!$B:$I,4,FALSE))+$W78/$D78*IF($Q78="",0,VLOOKUP($Q78,怪物!$B:$I,4,FALSE))+$X78/$D78*IF($R78="",0,VLOOKUP($R78,怪物!$B:$I,4,FALSE))+$Y78/$D78*IF($S78="",0,VLOOKUP($S78,怪物!$B:$I,4,FALSE)))*VLOOKUP(N78,怪物!$B:$I,4,FALSE),0))</f>
        <v>1958</v>
      </c>
      <c r="AA78" s="1">
        <f>IF(O78="","",ROUND($K78/($T78/$D78*IF($N78="",0,VLOOKUP($N78,怪物!$B:$I,4,FALSE))+$U78/$D78*IF($O78="",0,VLOOKUP($O78,怪物!$B:$I,4,FALSE))+$V78/$D78*IF($P78="",0,VLOOKUP($P78,怪物!$B:$I,4,FALSE))+$W78/$D78*IF($Q78="",0,VLOOKUP($Q78,怪物!$B:$I,4,FALSE))+$X78/$D78*IF($R78="",0,VLOOKUP($R78,怪物!$B:$I,4,FALSE))+$Y78/$D78*IF($S78="",0,VLOOKUP($S78,怪物!$B:$I,4,FALSE)))*VLOOKUP(O78,怪物!$B:$I,4,FALSE),0))</f>
        <v>7831</v>
      </c>
      <c r="AB78" s="1" t="str">
        <f>IF(P78="","",ROUND($K78/($T78/$D78*IF($N78="",0,VLOOKUP($N78,怪物!$B:$I,4,FALSE))+$U78/$D78*IF($O78="",0,VLOOKUP($O78,怪物!$B:$I,4,FALSE))+$V78/$D78*IF($P78="",0,VLOOKUP($P78,怪物!$B:$I,4,FALSE))+$W78/$D78*IF($Q78="",0,VLOOKUP($Q78,怪物!$B:$I,4,FALSE))+$X78/$D78*IF($R78="",0,VLOOKUP($R78,怪物!$B:$I,4,FALSE))+$Y78/$D78*IF($S78="",0,VLOOKUP($S78,怪物!$B:$I,4,FALSE)))*VLOOKUP(P78,怪物!$B:$I,4,FALSE),0))</f>
        <v/>
      </c>
      <c r="AC78" s="1" t="str">
        <f>IF(Q78="","",ROUND($K78/($T78/$D78*IF($N78="",0,VLOOKUP($N78,怪物!$B:$I,4,FALSE))+$U78/$D78*IF($O78="",0,VLOOKUP($O78,怪物!$B:$I,4,FALSE))+$V78/$D78*IF($P78="",0,VLOOKUP($P78,怪物!$B:$I,4,FALSE))+$W78/$D78*IF($Q78="",0,VLOOKUP($Q78,怪物!$B:$I,4,FALSE))+$X78/$D78*IF($R78="",0,VLOOKUP($R78,怪物!$B:$I,4,FALSE))+$Y78/$D78*IF($S78="",0,VLOOKUP($S78,怪物!$B:$I,4,FALSE)))*VLOOKUP(Q78,怪物!$B:$I,4,FALSE),0))</f>
        <v/>
      </c>
      <c r="AD78" s="1" t="str">
        <f>IF(R78="","",ROUND($K78/($T78/$D78*IF($N78="",0,VLOOKUP($N78,怪物!$B:$I,4,FALSE))+$U78/$D78*IF($O78="",0,VLOOKUP($O78,怪物!$B:$I,4,FALSE))+$V78/$D78*IF($P78="",0,VLOOKUP($P78,怪物!$B:$I,4,FALSE))+$W78/$D78*IF($Q78="",0,VLOOKUP($Q78,怪物!$B:$I,4,FALSE))+$X78/$D78*IF($R78="",0,VLOOKUP($R78,怪物!$B:$I,4,FALSE))+$Y78/$D78*IF($S78="",0,VLOOKUP($S78,怪物!$B:$I,4,FALSE)))*VLOOKUP(R78,怪物!$B:$I,4,FALSE),0))</f>
        <v/>
      </c>
      <c r="AE78" s="1" t="str">
        <f>IF(S78="","",ROUND($K78/($T78/$D78*IF($N78="",0,VLOOKUP($N78,怪物!$B:$I,4,FALSE))+$U78/$D78*IF($O78="",0,VLOOKUP($O78,怪物!$B:$I,4,FALSE))+$V78/$D78*IF($P78="",0,VLOOKUP($P78,怪物!$B:$I,4,FALSE))+$W78/$D78*IF($Q78="",0,VLOOKUP($Q78,怪物!$B:$I,4,FALSE))+$X78/$D78*IF($R78="",0,VLOOKUP($R78,怪物!$B:$I,4,FALSE))+$Y78/$D78*IF($S78="",0,VLOOKUP($S78,怪物!$B:$I,4,FALSE)))*VLOOKUP(S78,怪物!$B:$I,4,FALSE),0))</f>
        <v/>
      </c>
      <c r="AF78" s="1">
        <f>IF(N78="","",VLOOKUP(N78,怪物!$B:$I,6,FALSE)*$I78)</f>
        <v>3.3</v>
      </c>
      <c r="AG78" s="1">
        <f>IF(O78="","",VLOOKUP(O78,怪物!$B:$I,6,FALSE)*$I78)</f>
        <v>3.3</v>
      </c>
      <c r="AH78" s="1" t="str">
        <f>IF(P78="","",VLOOKUP(P78,怪物!$B:$I,6,FALSE)*$I78)</f>
        <v/>
      </c>
      <c r="AI78" s="1" t="str">
        <f>IF(Q78="","",VLOOKUP(Q78,怪物!$B:$I,6,FALSE)*$I78)</f>
        <v/>
      </c>
      <c r="AJ78" s="1" t="str">
        <f>IF(R78="","",VLOOKUP(R78,怪物!$B:$I,6,FALSE)*$I78)</f>
        <v/>
      </c>
      <c r="AK78" s="1" t="str">
        <f>IF(S78="","",VLOOKUP(S78,怪物!$B:$I,6,FALSE)*$I78)</f>
        <v/>
      </c>
      <c r="AL78" s="1">
        <f>IF(N78="","",ROUND($M78/(IF($T78="",0,$T78*VLOOKUP($N78,怪物!$B:$I,5,FALSE))+IF($U78="",0,$U78*VLOOKUP($O78,怪物!$B:$I,5,FALSE))+IF($V78="",0,$V78*VLOOKUP($P78,怪物!$B:$I,5,FALSE))+IF($W78="",0,$W78*VLOOKUP($Q78,怪物!$B:$I,5,FALSE))+IF($X78="",0,$X78*VLOOKUP($R78,怪物!$B:$I,5,FALSE))+IF($Y78="",0,$Y78*VLOOKUP($S78,怪物!$B:$I,5,FALSE)))*VLOOKUP(N78,怪物!$B:$I,5,FALSE),0))</f>
        <v>5</v>
      </c>
      <c r="AM78" s="1">
        <f>IF(O78="","",ROUND($M78/(IF($T78="",0,$T78*VLOOKUP($N78,怪物!$B:$I,5,FALSE))+IF($U78="",0,$U78*VLOOKUP($O78,怪物!$B:$I,5,FALSE))+IF($V78="",0,$V78*VLOOKUP($P78,怪物!$B:$I,5,FALSE))+IF($W78="",0,$W78*VLOOKUP($Q78,怪物!$B:$I,5,FALSE))+IF($X78="",0,$X78*VLOOKUP($R78,怪物!$B:$I,5,FALSE))+IF($Y78="",0,$Y78*VLOOKUP($S78,怪物!$B:$I,5,FALSE)))*VLOOKUP(O78,怪物!$B:$I,5,FALSE),0))</f>
        <v>10</v>
      </c>
      <c r="AN78" s="1" t="str">
        <f>IF(P78="","",ROUND($M78/(IF($T78="",0,$T78*VLOOKUP($N78,怪物!$B:$I,5,FALSE))+IF($U78="",0,$U78*VLOOKUP($O78,怪物!$B:$I,5,FALSE))+IF($V78="",0,$V78*VLOOKUP($P78,怪物!$B:$I,5,FALSE))+IF($W78="",0,$W78*VLOOKUP($Q78,怪物!$B:$I,5,FALSE))+IF($X78="",0,$X78*VLOOKUP($R78,怪物!$B:$I,5,FALSE))+IF($Y78="",0,$Y78*VLOOKUP($S78,怪物!$B:$I,5,FALSE)))*VLOOKUP(P78,怪物!$B:$I,5,FALSE),0))</f>
        <v/>
      </c>
      <c r="AO78" s="1" t="str">
        <f>IF(Q78="","",ROUND($M78/(IF($T78="",0,$T78*VLOOKUP($N78,怪物!$B:$I,5,FALSE))+IF($U78="",0,$U78*VLOOKUP($O78,怪物!$B:$I,5,FALSE))+IF($V78="",0,$V78*VLOOKUP($P78,怪物!$B:$I,5,FALSE))+IF($W78="",0,$W78*VLOOKUP($Q78,怪物!$B:$I,5,FALSE))+IF($X78="",0,$X78*VLOOKUP($R78,怪物!$B:$I,5,FALSE))+IF($Y78="",0,$Y78*VLOOKUP($S78,怪物!$B:$I,5,FALSE)))*VLOOKUP(Q78,怪物!$B:$I,5,FALSE),0))</f>
        <v/>
      </c>
      <c r="AP78" s="1" t="str">
        <f>IF(R78="","",ROUND($M78/(IF($T78="",0,$T78*VLOOKUP($N78,怪物!$B:$I,5,FALSE))+IF($U78="",0,$U78*VLOOKUP($O78,怪物!$B:$I,5,FALSE))+IF($V78="",0,$V78*VLOOKUP($P78,怪物!$B:$I,5,FALSE))+IF($W78="",0,$W78*VLOOKUP($Q78,怪物!$B:$I,5,FALSE))+IF($X78="",0,$X78*VLOOKUP($R78,怪物!$B:$I,5,FALSE))+IF($Y78="",0,$Y78*VLOOKUP($S78,怪物!$B:$I,5,FALSE)))*VLOOKUP(R78,怪物!$B:$I,5,FALSE),0))</f>
        <v/>
      </c>
      <c r="AQ78" s="1" t="str">
        <f>IF(S78="","",ROUND($M78/(IF($T78="",0,$T78*VLOOKUP($N78,怪物!$B:$I,5,FALSE))+IF($U78="",0,$U78*VLOOKUP($O78,怪物!$B:$I,5,FALSE))+IF($V78="",0,$V78*VLOOKUP($P78,怪物!$B:$I,5,FALSE))+IF($W78="",0,$W78*VLOOKUP($Q78,怪物!$B:$I,5,FALSE))+IF($X78="",0,$X78*VLOOKUP($R78,怪物!$B:$I,5,FALSE))+IF($Y78="",0,$Y78*VLOOKUP($S78,怪物!$B:$I,5,FALSE)))*VLOOKUP(S78,怪物!$B:$I,5,FALSE),0))</f>
        <v/>
      </c>
      <c r="AR78" s="1">
        <f t="shared" si="37"/>
        <v>6930</v>
      </c>
    </row>
    <row r="79" spans="1:44" x14ac:dyDescent="0.2">
      <c r="A79" s="1" t="str">
        <f t="shared" si="33"/>
        <v>4_15</v>
      </c>
      <c r="B79" s="1">
        <v>4</v>
      </c>
      <c r="C79" s="1">
        <v>15</v>
      </c>
      <c r="D79" s="1">
        <v>24</v>
      </c>
      <c r="E79" s="1">
        <f>ROUND(SUM($D$65:D79)/60,1)</f>
        <v>4.3</v>
      </c>
      <c r="F79" s="1">
        <v>15</v>
      </c>
      <c r="G79" s="1">
        <v>3</v>
      </c>
      <c r="H79" s="3">
        <f t="shared" si="34"/>
        <v>15260</v>
      </c>
      <c r="I79" s="1">
        <v>1.7</v>
      </c>
      <c r="J79" s="1">
        <f t="shared" ref="J79:J80" si="41">J78+0.625</f>
        <v>1.75</v>
      </c>
      <c r="K79" s="1">
        <f t="shared" ref="K79:K84" si="42">ROUND(H79/J79,0)</f>
        <v>8720</v>
      </c>
      <c r="L79" s="1">
        <v>300</v>
      </c>
      <c r="M79" s="1">
        <v>200</v>
      </c>
      <c r="N79" s="1" t="s">
        <v>104</v>
      </c>
      <c r="O79" s="1" t="s">
        <v>28</v>
      </c>
      <c r="P79" s="1" t="s">
        <v>73</v>
      </c>
      <c r="T79" s="1">
        <f t="shared" si="36"/>
        <v>18</v>
      </c>
      <c r="U79" s="1">
        <v>12</v>
      </c>
      <c r="V79" s="1">
        <v>12</v>
      </c>
      <c r="Z79" s="1">
        <f>IF(N79="","",ROUND($K79/($T79/$D79*IF($N79="",0,VLOOKUP($N79,怪物!$B:$I,4,FALSE))+$U79/$D79*IF($O79="",0,VLOOKUP($O79,怪物!$B:$I,4,FALSE))+$V79/$D79*IF($P79="",0,VLOOKUP($P79,怪物!$B:$I,4,FALSE))+$W79/$D79*IF($Q79="",0,VLOOKUP($Q79,怪物!$B:$I,4,FALSE))+$X79/$D79*IF($R79="",0,VLOOKUP($R79,怪物!$B:$I,4,FALSE))+$Y79/$D79*IF($S79="",0,VLOOKUP($S79,怪物!$B:$I,4,FALSE)))*VLOOKUP(N79,怪物!$B:$I,4,FALSE),0))</f>
        <v>3876</v>
      </c>
      <c r="AA79" s="1">
        <f>IF(O79="","",ROUND($K79/($T79/$D79*IF($N79="",0,VLOOKUP($N79,怪物!$B:$I,4,FALSE))+$U79/$D79*IF($O79="",0,VLOOKUP($O79,怪物!$B:$I,4,FALSE))+$V79/$D79*IF($P79="",0,VLOOKUP($P79,怪物!$B:$I,4,FALSE))+$W79/$D79*IF($Q79="",0,VLOOKUP($Q79,怪物!$B:$I,4,FALSE))+$X79/$D79*IF($R79="",0,VLOOKUP($R79,怪物!$B:$I,4,FALSE))+$Y79/$D79*IF($S79="",0,VLOOKUP($S79,怪物!$B:$I,4,FALSE)))*VLOOKUP(O79,怪物!$B:$I,4,FALSE),0))</f>
        <v>3876</v>
      </c>
      <c r="AB79" s="1">
        <f>IF(P79="","",ROUND($K79/($T79/$D79*IF($N79="",0,VLOOKUP($N79,怪物!$B:$I,4,FALSE))+$U79/$D79*IF($O79="",0,VLOOKUP($O79,怪物!$B:$I,4,FALSE))+$V79/$D79*IF($P79="",0,VLOOKUP($P79,怪物!$B:$I,4,FALSE))+$W79/$D79*IF($Q79="",0,VLOOKUP($Q79,怪物!$B:$I,4,FALSE))+$X79/$D79*IF($R79="",0,VLOOKUP($R79,怪物!$B:$I,4,FALSE))+$Y79/$D79*IF($S79="",0,VLOOKUP($S79,怪物!$B:$I,4,FALSE)))*VLOOKUP(P79,怪物!$B:$I,4,FALSE),0))</f>
        <v>7751</v>
      </c>
      <c r="AC79" s="1" t="str">
        <f>IF(Q79="","",ROUND($K79/($T79/$D79*IF($N79="",0,VLOOKUP($N79,怪物!$B:$I,4,FALSE))+$U79/$D79*IF($O79="",0,VLOOKUP($O79,怪物!$B:$I,4,FALSE))+$V79/$D79*IF($P79="",0,VLOOKUP($P79,怪物!$B:$I,4,FALSE))+$W79/$D79*IF($Q79="",0,VLOOKUP($Q79,怪物!$B:$I,4,FALSE))+$X79/$D79*IF($R79="",0,VLOOKUP($R79,怪物!$B:$I,4,FALSE))+$Y79/$D79*IF($S79="",0,VLOOKUP($S79,怪物!$B:$I,4,FALSE)))*VLOOKUP(Q79,怪物!$B:$I,4,FALSE),0))</f>
        <v/>
      </c>
      <c r="AD79" s="1" t="str">
        <f>IF(R79="","",ROUND($K79/($T79/$D79*IF($N79="",0,VLOOKUP($N79,怪物!$B:$I,4,FALSE))+$U79/$D79*IF($O79="",0,VLOOKUP($O79,怪物!$B:$I,4,FALSE))+$V79/$D79*IF($P79="",0,VLOOKUP($P79,怪物!$B:$I,4,FALSE))+$W79/$D79*IF($Q79="",0,VLOOKUP($Q79,怪物!$B:$I,4,FALSE))+$X79/$D79*IF($R79="",0,VLOOKUP($R79,怪物!$B:$I,4,FALSE))+$Y79/$D79*IF($S79="",0,VLOOKUP($S79,怪物!$B:$I,4,FALSE)))*VLOOKUP(R79,怪物!$B:$I,4,FALSE),0))</f>
        <v/>
      </c>
      <c r="AE79" s="1" t="str">
        <f>IF(S79="","",ROUND($K79/($T79/$D79*IF($N79="",0,VLOOKUP($N79,怪物!$B:$I,4,FALSE))+$U79/$D79*IF($O79="",0,VLOOKUP($O79,怪物!$B:$I,4,FALSE))+$V79/$D79*IF($P79="",0,VLOOKUP($P79,怪物!$B:$I,4,FALSE))+$W79/$D79*IF($Q79="",0,VLOOKUP($Q79,怪物!$B:$I,4,FALSE))+$X79/$D79*IF($R79="",0,VLOOKUP($R79,怪物!$B:$I,4,FALSE))+$Y79/$D79*IF($S79="",0,VLOOKUP($S79,怪物!$B:$I,4,FALSE)))*VLOOKUP(S79,怪物!$B:$I,4,FALSE),0))</f>
        <v/>
      </c>
      <c r="AF79" s="1">
        <f>IF(N79="","",VLOOKUP(N79,怪物!$B:$I,6,FALSE)*$I79)</f>
        <v>3.4</v>
      </c>
      <c r="AG79" s="1">
        <f>IF(O79="","",VLOOKUP(O79,怪物!$B:$I,6,FALSE)*$I79)</f>
        <v>3.4</v>
      </c>
      <c r="AH79" s="1">
        <f>IF(P79="","",VLOOKUP(P79,怪物!$B:$I,6,FALSE)*$I79)</f>
        <v>3.4</v>
      </c>
      <c r="AI79" s="1" t="str">
        <f>IF(Q79="","",VLOOKUP(Q79,怪物!$B:$I,6,FALSE)*$I79)</f>
        <v/>
      </c>
      <c r="AJ79" s="1" t="str">
        <f>IF(R79="","",VLOOKUP(R79,怪物!$B:$I,6,FALSE)*$I79)</f>
        <v/>
      </c>
      <c r="AK79" s="1" t="str">
        <f>IF(S79="","",VLOOKUP(S79,怪物!$B:$I,6,FALSE)*$I79)</f>
        <v/>
      </c>
      <c r="AL79" s="1">
        <f>IF(N79="","",ROUND($M79/(IF($T79="",0,$T79*VLOOKUP($N79,怪物!$B:$I,5,FALSE))+IF($U79="",0,$U79*VLOOKUP($O79,怪物!$B:$I,5,FALSE))+IF($V79="",0,$V79*VLOOKUP($P79,怪物!$B:$I,5,FALSE))+IF($W79="",0,$W79*VLOOKUP($Q79,怪物!$B:$I,5,FALSE))+IF($X79="",0,$X79*VLOOKUP($R79,怪物!$B:$I,5,FALSE))+IF($Y79="",0,$Y79*VLOOKUP($S79,怪物!$B:$I,5,FALSE)))*VLOOKUP(N79,怪物!$B:$I,5,FALSE),0))</f>
        <v>4</v>
      </c>
      <c r="AM79" s="1">
        <f>IF(O79="","",ROUND($M79/(IF($T79="",0,$T79*VLOOKUP($N79,怪物!$B:$I,5,FALSE))+IF($U79="",0,$U79*VLOOKUP($O79,怪物!$B:$I,5,FALSE))+IF($V79="",0,$V79*VLOOKUP($P79,怪物!$B:$I,5,FALSE))+IF($W79="",0,$W79*VLOOKUP($Q79,怪物!$B:$I,5,FALSE))+IF($X79="",0,$X79*VLOOKUP($R79,怪物!$B:$I,5,FALSE))+IF($Y79="",0,$Y79*VLOOKUP($S79,怪物!$B:$I,5,FALSE)))*VLOOKUP(O79,怪物!$B:$I,5,FALSE),0))</f>
        <v>4</v>
      </c>
      <c r="AN79" s="1">
        <f>IF(P79="","",ROUND($M79/(IF($T79="",0,$T79*VLOOKUP($N79,怪物!$B:$I,5,FALSE))+IF($U79="",0,$U79*VLOOKUP($O79,怪物!$B:$I,5,FALSE))+IF($V79="",0,$V79*VLOOKUP($P79,怪物!$B:$I,5,FALSE))+IF($W79="",0,$W79*VLOOKUP($Q79,怪物!$B:$I,5,FALSE))+IF($X79="",0,$X79*VLOOKUP($R79,怪物!$B:$I,5,FALSE))+IF($Y79="",0,$Y79*VLOOKUP($S79,怪物!$B:$I,5,FALSE)))*VLOOKUP(P79,怪物!$B:$I,5,FALSE),0))</f>
        <v>6</v>
      </c>
      <c r="AO79" s="1" t="str">
        <f>IF(Q79="","",ROUND($M79/(IF($T79="",0,$T79*VLOOKUP($N79,怪物!$B:$I,5,FALSE))+IF($U79="",0,$U79*VLOOKUP($O79,怪物!$B:$I,5,FALSE))+IF($V79="",0,$V79*VLOOKUP($P79,怪物!$B:$I,5,FALSE))+IF($W79="",0,$W79*VLOOKUP($Q79,怪物!$B:$I,5,FALSE))+IF($X79="",0,$X79*VLOOKUP($R79,怪物!$B:$I,5,FALSE))+IF($Y79="",0,$Y79*VLOOKUP($S79,怪物!$B:$I,5,FALSE)))*VLOOKUP(Q79,怪物!$B:$I,5,FALSE),0))</f>
        <v/>
      </c>
      <c r="AP79" s="1" t="str">
        <f>IF(R79="","",ROUND($M79/(IF($T79="",0,$T79*VLOOKUP($N79,怪物!$B:$I,5,FALSE))+IF($U79="",0,$U79*VLOOKUP($O79,怪物!$B:$I,5,FALSE))+IF($V79="",0,$V79*VLOOKUP($P79,怪物!$B:$I,5,FALSE))+IF($W79="",0,$W79*VLOOKUP($Q79,怪物!$B:$I,5,FALSE))+IF($X79="",0,$X79*VLOOKUP($R79,怪物!$B:$I,5,FALSE))+IF($Y79="",0,$Y79*VLOOKUP($S79,怪物!$B:$I,5,FALSE)))*VLOOKUP(R79,怪物!$B:$I,5,FALSE),0))</f>
        <v/>
      </c>
      <c r="AQ79" s="1" t="str">
        <f>IF(S79="","",ROUND($M79/(IF($T79="",0,$T79*VLOOKUP($N79,怪物!$B:$I,5,FALSE))+IF($U79="",0,$U79*VLOOKUP($O79,怪物!$B:$I,5,FALSE))+IF($V79="",0,$V79*VLOOKUP($P79,怪物!$B:$I,5,FALSE))+IF($W79="",0,$W79*VLOOKUP($Q79,怪物!$B:$I,5,FALSE))+IF($X79="",0,$X79*VLOOKUP($R79,怪物!$B:$I,5,FALSE))+IF($Y79="",0,$Y79*VLOOKUP($S79,怪物!$B:$I,5,FALSE)))*VLOOKUP(S79,怪物!$B:$I,5,FALSE),0))</f>
        <v/>
      </c>
      <c r="AR79" s="1">
        <f t="shared" si="37"/>
        <v>7650</v>
      </c>
    </row>
    <row r="80" spans="1:44" x14ac:dyDescent="0.2">
      <c r="A80" s="1" t="str">
        <f t="shared" si="33"/>
        <v>4_16</v>
      </c>
      <c r="B80" s="1">
        <v>4</v>
      </c>
      <c r="C80" s="1">
        <v>16</v>
      </c>
      <c r="D80" s="1">
        <v>25</v>
      </c>
      <c r="E80" s="1">
        <f>ROUND(SUM($D$65:D80)/60,1)</f>
        <v>4.7</v>
      </c>
      <c r="F80" s="1">
        <v>16</v>
      </c>
      <c r="G80" s="1">
        <v>3</v>
      </c>
      <c r="H80" s="3">
        <f t="shared" si="34"/>
        <v>28900.63</v>
      </c>
      <c r="I80" s="1">
        <v>1.75</v>
      </c>
      <c r="J80" s="1">
        <f t="shared" si="41"/>
        <v>2.375</v>
      </c>
      <c r="K80" s="1">
        <f t="shared" si="42"/>
        <v>12169</v>
      </c>
      <c r="L80" s="1">
        <v>300</v>
      </c>
      <c r="M80" s="1">
        <v>200</v>
      </c>
      <c r="N80" s="1" t="s">
        <v>104</v>
      </c>
      <c r="O80" s="1" t="s">
        <v>28</v>
      </c>
      <c r="P80" s="1" t="s">
        <v>73</v>
      </c>
      <c r="Q80" s="1" t="s">
        <v>30</v>
      </c>
      <c r="T80" s="1">
        <f t="shared" si="36"/>
        <v>34</v>
      </c>
      <c r="U80" s="1">
        <v>12</v>
      </c>
      <c r="V80" s="1">
        <v>12</v>
      </c>
      <c r="W80" s="1">
        <v>1</v>
      </c>
      <c r="Z80" s="1">
        <f>IF(N80="","",ROUND($K80/($T80/$D80*IF($N80="",0,VLOOKUP($N80,怪物!$B:$I,4,FALSE))+$U80/$D80*IF($O80="",0,VLOOKUP($O80,怪物!$B:$I,4,FALSE))+$V80/$D80*IF($P80="",0,VLOOKUP($P80,怪物!$B:$I,4,FALSE))+$W80/$D80*IF($Q80="",0,VLOOKUP($Q80,怪物!$B:$I,4,FALSE))+$X80/$D80*IF($R80="",0,VLOOKUP($R80,怪物!$B:$I,4,FALSE))+$Y80/$D80*IF($S80="",0,VLOOKUP($S80,怪物!$B:$I,4,FALSE)))*VLOOKUP(N80,怪物!$B:$I,4,FALSE),0))</f>
        <v>4111</v>
      </c>
      <c r="AA80" s="1">
        <f>IF(O80="","",ROUND($K80/($T80/$D80*IF($N80="",0,VLOOKUP($N80,怪物!$B:$I,4,FALSE))+$U80/$D80*IF($O80="",0,VLOOKUP($O80,怪物!$B:$I,4,FALSE))+$V80/$D80*IF($P80="",0,VLOOKUP($P80,怪物!$B:$I,4,FALSE))+$W80/$D80*IF($Q80="",0,VLOOKUP($Q80,怪物!$B:$I,4,FALSE))+$X80/$D80*IF($R80="",0,VLOOKUP($R80,怪物!$B:$I,4,FALSE))+$Y80/$D80*IF($S80="",0,VLOOKUP($S80,怪物!$B:$I,4,FALSE)))*VLOOKUP(O80,怪物!$B:$I,4,FALSE),0))</f>
        <v>4111</v>
      </c>
      <c r="AB80" s="1">
        <f>IF(P80="","",ROUND($K80/($T80/$D80*IF($N80="",0,VLOOKUP($N80,怪物!$B:$I,4,FALSE))+$U80/$D80*IF($O80="",0,VLOOKUP($O80,怪物!$B:$I,4,FALSE))+$V80/$D80*IF($P80="",0,VLOOKUP($P80,怪物!$B:$I,4,FALSE))+$W80/$D80*IF($Q80="",0,VLOOKUP($Q80,怪物!$B:$I,4,FALSE))+$X80/$D80*IF($R80="",0,VLOOKUP($R80,怪物!$B:$I,4,FALSE))+$Y80/$D80*IF($S80="",0,VLOOKUP($S80,怪物!$B:$I,4,FALSE)))*VLOOKUP(P80,怪物!$B:$I,4,FALSE),0))</f>
        <v>8222</v>
      </c>
      <c r="AC80" s="1">
        <f>IF(Q80="","",ROUND($K80/($T80/$D80*IF($N80="",0,VLOOKUP($N80,怪物!$B:$I,4,FALSE))+$U80/$D80*IF($O80="",0,VLOOKUP($O80,怪物!$B:$I,4,FALSE))+$V80/$D80*IF($P80="",0,VLOOKUP($P80,怪物!$B:$I,4,FALSE))+$W80/$D80*IF($Q80="",0,VLOOKUP($Q80,怪物!$B:$I,4,FALSE))+$X80/$D80*IF($R80="",0,VLOOKUP($R80,怪物!$B:$I,4,FALSE))+$Y80/$D80*IF($S80="",0,VLOOKUP($S80,怪物!$B:$I,4,FALSE)))*VLOOKUP(Q80,怪物!$B:$I,4,FALSE),0))</f>
        <v>16445</v>
      </c>
      <c r="AD80" s="1" t="str">
        <f>IF(R80="","",ROUND($K80/($T80/$D80*IF($N80="",0,VLOOKUP($N80,怪物!$B:$I,4,FALSE))+$U80/$D80*IF($O80="",0,VLOOKUP($O80,怪物!$B:$I,4,FALSE))+$V80/$D80*IF($P80="",0,VLOOKUP($P80,怪物!$B:$I,4,FALSE))+$W80/$D80*IF($Q80="",0,VLOOKUP($Q80,怪物!$B:$I,4,FALSE))+$X80/$D80*IF($R80="",0,VLOOKUP($R80,怪物!$B:$I,4,FALSE))+$Y80/$D80*IF($S80="",0,VLOOKUP($S80,怪物!$B:$I,4,FALSE)))*VLOOKUP(R80,怪物!$B:$I,4,FALSE),0))</f>
        <v/>
      </c>
      <c r="AE80" s="1" t="str">
        <f>IF(S80="","",ROUND($K80/($T80/$D80*IF($N80="",0,VLOOKUP($N80,怪物!$B:$I,4,FALSE))+$U80/$D80*IF($O80="",0,VLOOKUP($O80,怪物!$B:$I,4,FALSE))+$V80/$D80*IF($P80="",0,VLOOKUP($P80,怪物!$B:$I,4,FALSE))+$W80/$D80*IF($Q80="",0,VLOOKUP($Q80,怪物!$B:$I,4,FALSE))+$X80/$D80*IF($R80="",0,VLOOKUP($R80,怪物!$B:$I,4,FALSE))+$Y80/$D80*IF($S80="",0,VLOOKUP($S80,怪物!$B:$I,4,FALSE)))*VLOOKUP(S80,怪物!$B:$I,4,FALSE),0))</f>
        <v/>
      </c>
      <c r="AF80" s="1">
        <f>IF(N80="","",VLOOKUP(N80,怪物!$B:$I,6,FALSE)*$I80)</f>
        <v>3.5</v>
      </c>
      <c r="AG80" s="1">
        <f>IF(O80="","",VLOOKUP(O80,怪物!$B:$I,6,FALSE)*$I80)</f>
        <v>3.5</v>
      </c>
      <c r="AH80" s="1">
        <f>IF(P80="","",VLOOKUP(P80,怪物!$B:$I,6,FALSE)*$I80)</f>
        <v>3.5</v>
      </c>
      <c r="AI80" s="1">
        <f>IF(Q80="","",VLOOKUP(Q80,怪物!$B:$I,6,FALSE)*$I80)</f>
        <v>2.1875</v>
      </c>
      <c r="AJ80" s="1" t="str">
        <f>IF(R80="","",VLOOKUP(R80,怪物!$B:$I,6,FALSE)*$I80)</f>
        <v/>
      </c>
      <c r="AK80" s="1" t="str">
        <f>IF(S80="","",VLOOKUP(S80,怪物!$B:$I,6,FALSE)*$I80)</f>
        <v/>
      </c>
      <c r="AL80" s="1">
        <f>IF(N80="","",ROUND($M80/(IF($T80="",0,$T80*VLOOKUP($N80,怪物!$B:$I,5,FALSE))+IF($U80="",0,$U80*VLOOKUP($O80,怪物!$B:$I,5,FALSE))+IF($V80="",0,$V80*VLOOKUP($P80,怪物!$B:$I,5,FALSE))+IF($W80="",0,$W80*VLOOKUP($Q80,怪物!$B:$I,5,FALSE))+IF($X80="",0,$X80*VLOOKUP($R80,怪物!$B:$I,5,FALSE))+IF($Y80="",0,$Y80*VLOOKUP($S80,怪物!$B:$I,5,FALSE)))*VLOOKUP(N80,怪物!$B:$I,5,FALSE),0))</f>
        <v>3</v>
      </c>
      <c r="AM80" s="1">
        <f>IF(O80="","",ROUND($M80/(IF($T80="",0,$T80*VLOOKUP($N80,怪物!$B:$I,5,FALSE))+IF($U80="",0,$U80*VLOOKUP($O80,怪物!$B:$I,5,FALSE))+IF($V80="",0,$V80*VLOOKUP($P80,怪物!$B:$I,5,FALSE))+IF($W80="",0,$W80*VLOOKUP($Q80,怪物!$B:$I,5,FALSE))+IF($X80="",0,$X80*VLOOKUP($R80,怪物!$B:$I,5,FALSE))+IF($Y80="",0,$Y80*VLOOKUP($S80,怪物!$B:$I,5,FALSE)))*VLOOKUP(O80,怪物!$B:$I,5,FALSE),0))</f>
        <v>3</v>
      </c>
      <c r="AN80" s="1">
        <f>IF(P80="","",ROUND($M80/(IF($T80="",0,$T80*VLOOKUP($N80,怪物!$B:$I,5,FALSE))+IF($U80="",0,$U80*VLOOKUP($O80,怪物!$B:$I,5,FALSE))+IF($V80="",0,$V80*VLOOKUP($P80,怪物!$B:$I,5,FALSE))+IF($W80="",0,$W80*VLOOKUP($Q80,怪物!$B:$I,5,FALSE))+IF($X80="",0,$X80*VLOOKUP($R80,怪物!$B:$I,5,FALSE))+IF($Y80="",0,$Y80*VLOOKUP($S80,怪物!$B:$I,5,FALSE)))*VLOOKUP(P80,怪物!$B:$I,5,FALSE),0))</f>
        <v>5</v>
      </c>
      <c r="AO80" s="1">
        <f>IF(Q80="","",ROUND($M80/(IF($T80="",0,$T80*VLOOKUP($N80,怪物!$B:$I,5,FALSE))+IF($U80="",0,$U80*VLOOKUP($O80,怪物!$B:$I,5,FALSE))+IF($V80="",0,$V80*VLOOKUP($P80,怪物!$B:$I,5,FALSE))+IF($W80="",0,$W80*VLOOKUP($Q80,怪物!$B:$I,5,FALSE))+IF($X80="",0,$X80*VLOOKUP($R80,怪物!$B:$I,5,FALSE))+IF($Y80="",0,$Y80*VLOOKUP($S80,怪物!$B:$I,5,FALSE)))*VLOOKUP(Q80,怪物!$B:$I,5,FALSE),0))</f>
        <v>8</v>
      </c>
      <c r="AP80" s="1" t="str">
        <f>IF(R80="","",ROUND($M80/(IF($T80="",0,$T80*VLOOKUP($N80,怪物!$B:$I,5,FALSE))+IF($U80="",0,$U80*VLOOKUP($O80,怪物!$B:$I,5,FALSE))+IF($V80="",0,$V80*VLOOKUP($P80,怪物!$B:$I,5,FALSE))+IF($W80="",0,$W80*VLOOKUP($Q80,怪物!$B:$I,5,FALSE))+IF($X80="",0,$X80*VLOOKUP($R80,怪物!$B:$I,5,FALSE))+IF($Y80="",0,$Y80*VLOOKUP($S80,怪物!$B:$I,5,FALSE)))*VLOOKUP(R80,怪物!$B:$I,5,FALSE),0))</f>
        <v/>
      </c>
      <c r="AQ80" s="1" t="str">
        <f>IF(S80="","",ROUND($M80/(IF($T80="",0,$T80*VLOOKUP($N80,怪物!$B:$I,5,FALSE))+IF($U80="",0,$U80*VLOOKUP($O80,怪物!$B:$I,5,FALSE))+IF($V80="",0,$V80*VLOOKUP($P80,怪物!$B:$I,5,FALSE))+IF($W80="",0,$W80*VLOOKUP($Q80,怪物!$B:$I,5,FALSE))+IF($X80="",0,$X80*VLOOKUP($R80,怪物!$B:$I,5,FALSE))+IF($Y80="",0,$Y80*VLOOKUP($S80,怪物!$B:$I,5,FALSE)))*VLOOKUP(S80,怪物!$B:$I,5,FALSE),0))</f>
        <v/>
      </c>
      <c r="AR80" s="1">
        <f t="shared" si="37"/>
        <v>8400</v>
      </c>
    </row>
    <row r="81" spans="1:44" x14ac:dyDescent="0.2">
      <c r="A81" s="1" t="str">
        <f t="shared" si="33"/>
        <v>4_17</v>
      </c>
      <c r="B81" s="1">
        <v>4</v>
      </c>
      <c r="C81" s="1">
        <v>17</v>
      </c>
      <c r="D81" s="1">
        <v>26</v>
      </c>
      <c r="E81" s="1">
        <f>ROUND(SUM($D$65:D81)/60,1)</f>
        <v>5.0999999999999996</v>
      </c>
      <c r="F81" s="1">
        <v>17</v>
      </c>
      <c r="G81" s="1">
        <v>4</v>
      </c>
      <c r="H81" s="3">
        <f t="shared" si="34"/>
        <v>2541.88</v>
      </c>
      <c r="I81" s="1">
        <v>1.8</v>
      </c>
      <c r="J81" s="1">
        <v>0.5</v>
      </c>
      <c r="K81" s="1">
        <f t="shared" si="42"/>
        <v>5084</v>
      </c>
      <c r="L81" s="1">
        <v>300</v>
      </c>
      <c r="M81" s="1">
        <v>200</v>
      </c>
      <c r="N81" s="1" t="s">
        <v>136</v>
      </c>
      <c r="T81" s="1">
        <f t="shared" si="36"/>
        <v>13</v>
      </c>
      <c r="Z81" s="1">
        <f>IF(N81="","",ROUND($K81/($T81/$D81*IF($N81="",0,VLOOKUP($N81,怪物!$B:$I,4,FALSE))+$U81/$D81*IF($O81="",0,VLOOKUP($O81,怪物!$B:$I,4,FALSE))+$V81/$D81*IF($P81="",0,VLOOKUP($P81,怪物!$B:$I,4,FALSE))+$W81/$D81*IF($Q81="",0,VLOOKUP($Q81,怪物!$B:$I,4,FALSE))+$X81/$D81*IF($R81="",0,VLOOKUP($R81,怪物!$B:$I,4,FALSE))+$Y81/$D81*IF($S81="",0,VLOOKUP($S81,怪物!$B:$I,4,FALSE)))*VLOOKUP(N81,怪物!$B:$I,4,FALSE),0))</f>
        <v>10168</v>
      </c>
      <c r="AA81" s="1" t="str">
        <f>IF(O81="","",ROUND($K81/($T81/$D81*IF($N81="",0,VLOOKUP($N81,怪物!$B:$I,4,FALSE))+$U81/$D81*IF($O81="",0,VLOOKUP($O81,怪物!$B:$I,4,FALSE))+$V81/$D81*IF($P81="",0,VLOOKUP($P81,怪物!$B:$I,4,FALSE))+$W81/$D81*IF($Q81="",0,VLOOKUP($Q81,怪物!$B:$I,4,FALSE))+$X81/$D81*IF($R81="",0,VLOOKUP($R81,怪物!$B:$I,4,FALSE))+$Y81/$D81*IF($S81="",0,VLOOKUP($S81,怪物!$B:$I,4,FALSE)))*VLOOKUP(O81,怪物!$B:$I,4,FALSE),0))</f>
        <v/>
      </c>
      <c r="AB81" s="1" t="str">
        <f>IF(P81="","",ROUND($K81/($T81/$D81*IF($N81="",0,VLOOKUP($N81,怪物!$B:$I,4,FALSE))+$U81/$D81*IF($O81="",0,VLOOKUP($O81,怪物!$B:$I,4,FALSE))+$V81/$D81*IF($P81="",0,VLOOKUP($P81,怪物!$B:$I,4,FALSE))+$W81/$D81*IF($Q81="",0,VLOOKUP($Q81,怪物!$B:$I,4,FALSE))+$X81/$D81*IF($R81="",0,VLOOKUP($R81,怪物!$B:$I,4,FALSE))+$Y81/$D81*IF($S81="",0,VLOOKUP($S81,怪物!$B:$I,4,FALSE)))*VLOOKUP(P81,怪物!$B:$I,4,FALSE),0))</f>
        <v/>
      </c>
      <c r="AC81" s="1" t="str">
        <f>IF(Q81="","",ROUND($K81/($T81/$D81*IF($N81="",0,VLOOKUP($N81,怪物!$B:$I,4,FALSE))+$U81/$D81*IF($O81="",0,VLOOKUP($O81,怪物!$B:$I,4,FALSE))+$V81/$D81*IF($P81="",0,VLOOKUP($P81,怪物!$B:$I,4,FALSE))+$W81/$D81*IF($Q81="",0,VLOOKUP($Q81,怪物!$B:$I,4,FALSE))+$X81/$D81*IF($R81="",0,VLOOKUP($R81,怪物!$B:$I,4,FALSE))+$Y81/$D81*IF($S81="",0,VLOOKUP($S81,怪物!$B:$I,4,FALSE)))*VLOOKUP(Q81,怪物!$B:$I,4,FALSE),0))</f>
        <v/>
      </c>
      <c r="AD81" s="1" t="str">
        <f>IF(R81="","",ROUND($K81/($T81/$D81*IF($N81="",0,VLOOKUP($N81,怪物!$B:$I,4,FALSE))+$U81/$D81*IF($O81="",0,VLOOKUP($O81,怪物!$B:$I,4,FALSE))+$V81/$D81*IF($P81="",0,VLOOKUP($P81,怪物!$B:$I,4,FALSE))+$W81/$D81*IF($Q81="",0,VLOOKUP($Q81,怪物!$B:$I,4,FALSE))+$X81/$D81*IF($R81="",0,VLOOKUP($R81,怪物!$B:$I,4,FALSE))+$Y81/$D81*IF($S81="",0,VLOOKUP($S81,怪物!$B:$I,4,FALSE)))*VLOOKUP(R81,怪物!$B:$I,4,FALSE),0))</f>
        <v/>
      </c>
      <c r="AE81" s="1" t="str">
        <f>IF(S81="","",ROUND($K81/($T81/$D81*IF($N81="",0,VLOOKUP($N81,怪物!$B:$I,4,FALSE))+$U81/$D81*IF($O81="",0,VLOOKUP($O81,怪物!$B:$I,4,FALSE))+$V81/$D81*IF($P81="",0,VLOOKUP($P81,怪物!$B:$I,4,FALSE))+$W81/$D81*IF($Q81="",0,VLOOKUP($Q81,怪物!$B:$I,4,FALSE))+$X81/$D81*IF($R81="",0,VLOOKUP($R81,怪物!$B:$I,4,FALSE))+$Y81/$D81*IF($S81="",0,VLOOKUP($S81,怪物!$B:$I,4,FALSE)))*VLOOKUP(S81,怪物!$B:$I,4,FALSE),0))</f>
        <v/>
      </c>
      <c r="AF81" s="1">
        <f>IF(N81="","",VLOOKUP(N81,怪物!$B:$I,6,FALSE)*$I81)</f>
        <v>3.6</v>
      </c>
      <c r="AG81" s="1" t="str">
        <f>IF(O81="","",VLOOKUP(O81,怪物!$B:$I,6,FALSE)*$I81)</f>
        <v/>
      </c>
      <c r="AH81" s="1" t="str">
        <f>IF(P81="","",VLOOKUP(P81,怪物!$B:$I,6,FALSE)*$I81)</f>
        <v/>
      </c>
      <c r="AI81" s="1" t="str">
        <f>IF(Q81="","",VLOOKUP(Q81,怪物!$B:$I,6,FALSE)*$I81)</f>
        <v/>
      </c>
      <c r="AJ81" s="1" t="str">
        <f>IF(R81="","",VLOOKUP(R81,怪物!$B:$I,6,FALSE)*$I81)</f>
        <v/>
      </c>
      <c r="AK81" s="1" t="str">
        <f>IF(S81="","",VLOOKUP(S81,怪物!$B:$I,6,FALSE)*$I81)</f>
        <v/>
      </c>
      <c r="AL81" s="1">
        <f>IF(N81="","",ROUND($M81/(IF($T81="",0,$T81*VLOOKUP($N81,怪物!$B:$I,5,FALSE))+IF($U81="",0,$U81*VLOOKUP($O81,怪物!$B:$I,5,FALSE))+IF($V81="",0,$V81*VLOOKUP($P81,怪物!$B:$I,5,FALSE))+IF($W81="",0,$W81*VLOOKUP($Q81,怪物!$B:$I,5,FALSE))+IF($X81="",0,$X81*VLOOKUP($R81,怪物!$B:$I,5,FALSE))+IF($Y81="",0,$Y81*VLOOKUP($S81,怪物!$B:$I,5,FALSE)))*VLOOKUP(N81,怪物!$B:$I,5,FALSE),0))</f>
        <v>15</v>
      </c>
      <c r="AM81" s="1" t="str">
        <f>IF(O81="","",ROUND($M81/(IF($T81="",0,$T81*VLOOKUP($N81,怪物!$B:$I,5,FALSE))+IF($U81="",0,$U81*VLOOKUP($O81,怪物!$B:$I,5,FALSE))+IF($V81="",0,$V81*VLOOKUP($P81,怪物!$B:$I,5,FALSE))+IF($W81="",0,$W81*VLOOKUP($Q81,怪物!$B:$I,5,FALSE))+IF($X81="",0,$X81*VLOOKUP($R81,怪物!$B:$I,5,FALSE))+IF($Y81="",0,$Y81*VLOOKUP($S81,怪物!$B:$I,5,FALSE)))*VLOOKUP(O81,怪物!$B:$I,5,FALSE),0))</f>
        <v/>
      </c>
      <c r="AN81" s="1" t="str">
        <f>IF(P81="","",ROUND($M81/(IF($T81="",0,$T81*VLOOKUP($N81,怪物!$B:$I,5,FALSE))+IF($U81="",0,$U81*VLOOKUP($O81,怪物!$B:$I,5,FALSE))+IF($V81="",0,$V81*VLOOKUP($P81,怪物!$B:$I,5,FALSE))+IF($W81="",0,$W81*VLOOKUP($Q81,怪物!$B:$I,5,FALSE))+IF($X81="",0,$X81*VLOOKUP($R81,怪物!$B:$I,5,FALSE))+IF($Y81="",0,$Y81*VLOOKUP($S81,怪物!$B:$I,5,FALSE)))*VLOOKUP(P81,怪物!$B:$I,5,FALSE),0))</f>
        <v/>
      </c>
      <c r="AO81" s="1" t="str">
        <f>IF(Q81="","",ROUND($M81/(IF($T81="",0,$T81*VLOOKUP($N81,怪物!$B:$I,5,FALSE))+IF($U81="",0,$U81*VLOOKUP($O81,怪物!$B:$I,5,FALSE))+IF($V81="",0,$V81*VLOOKUP($P81,怪物!$B:$I,5,FALSE))+IF($W81="",0,$W81*VLOOKUP($Q81,怪物!$B:$I,5,FALSE))+IF($X81="",0,$X81*VLOOKUP($R81,怪物!$B:$I,5,FALSE))+IF($Y81="",0,$Y81*VLOOKUP($S81,怪物!$B:$I,5,FALSE)))*VLOOKUP(Q81,怪物!$B:$I,5,FALSE),0))</f>
        <v/>
      </c>
      <c r="AP81" s="1" t="str">
        <f>IF(R81="","",ROUND($M81/(IF($T81="",0,$T81*VLOOKUP($N81,怪物!$B:$I,5,FALSE))+IF($U81="",0,$U81*VLOOKUP($O81,怪物!$B:$I,5,FALSE))+IF($V81="",0,$V81*VLOOKUP($P81,怪物!$B:$I,5,FALSE))+IF($W81="",0,$W81*VLOOKUP($Q81,怪物!$B:$I,5,FALSE))+IF($X81="",0,$X81*VLOOKUP($R81,怪物!$B:$I,5,FALSE))+IF($Y81="",0,$Y81*VLOOKUP($S81,怪物!$B:$I,5,FALSE)))*VLOOKUP(R81,怪物!$B:$I,5,FALSE),0))</f>
        <v/>
      </c>
      <c r="AQ81" s="1" t="str">
        <f>IF(S81="","",ROUND($M81/(IF($T81="",0,$T81*VLOOKUP($N81,怪物!$B:$I,5,FALSE))+IF($U81="",0,$U81*VLOOKUP($O81,怪物!$B:$I,5,FALSE))+IF($V81="",0,$V81*VLOOKUP($P81,怪物!$B:$I,5,FALSE))+IF($W81="",0,$W81*VLOOKUP($Q81,怪物!$B:$I,5,FALSE))+IF($X81="",0,$X81*VLOOKUP($R81,怪物!$B:$I,5,FALSE))+IF($Y81="",0,$Y81*VLOOKUP($S81,怪物!$B:$I,5,FALSE)))*VLOOKUP(S81,怪物!$B:$I,5,FALSE),0))</f>
        <v/>
      </c>
      <c r="AR81" s="1">
        <f t="shared" si="37"/>
        <v>9180</v>
      </c>
    </row>
    <row r="82" spans="1:44" x14ac:dyDescent="0.2">
      <c r="A82" s="1" t="str">
        <f t="shared" si="33"/>
        <v>4_18</v>
      </c>
      <c r="B82" s="1">
        <v>4</v>
      </c>
      <c r="C82" s="1">
        <v>18</v>
      </c>
      <c r="D82" s="1">
        <v>27</v>
      </c>
      <c r="E82" s="1">
        <f>ROUND(SUM($D$65:D82)/60,1)</f>
        <v>5.6</v>
      </c>
      <c r="F82" s="1">
        <v>18</v>
      </c>
      <c r="G82" s="1">
        <v>4</v>
      </c>
      <c r="H82" s="3">
        <f t="shared" si="34"/>
        <v>11198.75</v>
      </c>
      <c r="I82" s="1">
        <v>1.85</v>
      </c>
      <c r="J82" s="1">
        <f>J81+0.75</f>
        <v>1.25</v>
      </c>
      <c r="K82" s="1">
        <f t="shared" si="42"/>
        <v>8959</v>
      </c>
      <c r="L82" s="1">
        <v>300</v>
      </c>
      <c r="M82" s="1">
        <v>200</v>
      </c>
      <c r="N82" s="1" t="s">
        <v>137</v>
      </c>
      <c r="O82" s="1" t="s">
        <v>136</v>
      </c>
      <c r="T82" s="1">
        <f t="shared" si="36"/>
        <v>21</v>
      </c>
      <c r="U82" s="1">
        <v>13</v>
      </c>
      <c r="Z82" s="1">
        <f>IF(N82="","",ROUND($K82/($T82/$D82*IF($N82="",0,VLOOKUP($N82,怪物!$B:$I,4,FALSE))+$U82/$D82*IF($O82="",0,VLOOKUP($O82,怪物!$B:$I,4,FALSE))+$V82/$D82*IF($P82="",0,VLOOKUP($P82,怪物!$B:$I,4,FALSE))+$W82/$D82*IF($Q82="",0,VLOOKUP($Q82,怪物!$B:$I,4,FALSE))+$X82/$D82*IF($R82="",0,VLOOKUP($R82,怪物!$B:$I,4,FALSE))+$Y82/$D82*IF($S82="",0,VLOOKUP($S82,怪物!$B:$I,4,FALSE)))*VLOOKUP(N82,怪物!$B:$I,4,FALSE),0))</f>
        <v>3314</v>
      </c>
      <c r="AA82" s="1">
        <f>IF(O82="","",ROUND($K82/($T82/$D82*IF($N82="",0,VLOOKUP($N82,怪物!$B:$I,4,FALSE))+$U82/$D82*IF($O82="",0,VLOOKUP($O82,怪物!$B:$I,4,FALSE))+$V82/$D82*IF($P82="",0,VLOOKUP($P82,怪物!$B:$I,4,FALSE))+$W82/$D82*IF($Q82="",0,VLOOKUP($Q82,怪物!$B:$I,4,FALSE))+$X82/$D82*IF($R82="",0,VLOOKUP($R82,怪物!$B:$I,4,FALSE))+$Y82/$D82*IF($S82="",0,VLOOKUP($S82,怪物!$B:$I,4,FALSE)))*VLOOKUP(O82,怪物!$B:$I,4,FALSE),0))</f>
        <v>13254</v>
      </c>
      <c r="AB82" s="1" t="str">
        <f>IF(P82="","",ROUND($K82/($T82/$D82*IF($N82="",0,VLOOKUP($N82,怪物!$B:$I,4,FALSE))+$U82/$D82*IF($O82="",0,VLOOKUP($O82,怪物!$B:$I,4,FALSE))+$V82/$D82*IF($P82="",0,VLOOKUP($P82,怪物!$B:$I,4,FALSE))+$W82/$D82*IF($Q82="",0,VLOOKUP($Q82,怪物!$B:$I,4,FALSE))+$X82/$D82*IF($R82="",0,VLOOKUP($R82,怪物!$B:$I,4,FALSE))+$Y82/$D82*IF($S82="",0,VLOOKUP($S82,怪物!$B:$I,4,FALSE)))*VLOOKUP(P82,怪物!$B:$I,4,FALSE),0))</f>
        <v/>
      </c>
      <c r="AC82" s="1" t="str">
        <f>IF(Q82="","",ROUND($K82/($T82/$D82*IF($N82="",0,VLOOKUP($N82,怪物!$B:$I,4,FALSE))+$U82/$D82*IF($O82="",0,VLOOKUP($O82,怪物!$B:$I,4,FALSE))+$V82/$D82*IF($P82="",0,VLOOKUP($P82,怪物!$B:$I,4,FALSE))+$W82/$D82*IF($Q82="",0,VLOOKUP($Q82,怪物!$B:$I,4,FALSE))+$X82/$D82*IF($R82="",0,VLOOKUP($R82,怪物!$B:$I,4,FALSE))+$Y82/$D82*IF($S82="",0,VLOOKUP($S82,怪物!$B:$I,4,FALSE)))*VLOOKUP(Q82,怪物!$B:$I,4,FALSE),0))</f>
        <v/>
      </c>
      <c r="AD82" s="1" t="str">
        <f>IF(R82="","",ROUND($K82/($T82/$D82*IF($N82="",0,VLOOKUP($N82,怪物!$B:$I,4,FALSE))+$U82/$D82*IF($O82="",0,VLOOKUP($O82,怪物!$B:$I,4,FALSE))+$V82/$D82*IF($P82="",0,VLOOKUP($P82,怪物!$B:$I,4,FALSE))+$W82/$D82*IF($Q82="",0,VLOOKUP($Q82,怪物!$B:$I,4,FALSE))+$X82/$D82*IF($R82="",0,VLOOKUP($R82,怪物!$B:$I,4,FALSE))+$Y82/$D82*IF($S82="",0,VLOOKUP($S82,怪物!$B:$I,4,FALSE)))*VLOOKUP(R82,怪物!$B:$I,4,FALSE),0))</f>
        <v/>
      </c>
      <c r="AE82" s="1" t="str">
        <f>IF(S82="","",ROUND($K82/($T82/$D82*IF($N82="",0,VLOOKUP($N82,怪物!$B:$I,4,FALSE))+$U82/$D82*IF($O82="",0,VLOOKUP($O82,怪物!$B:$I,4,FALSE))+$V82/$D82*IF($P82="",0,VLOOKUP($P82,怪物!$B:$I,4,FALSE))+$W82/$D82*IF($Q82="",0,VLOOKUP($Q82,怪物!$B:$I,4,FALSE))+$X82/$D82*IF($R82="",0,VLOOKUP($R82,怪物!$B:$I,4,FALSE))+$Y82/$D82*IF($S82="",0,VLOOKUP($S82,怪物!$B:$I,4,FALSE)))*VLOOKUP(S82,怪物!$B:$I,4,FALSE),0))</f>
        <v/>
      </c>
      <c r="AF82" s="1">
        <f>IF(N82="","",VLOOKUP(N82,怪物!$B:$I,6,FALSE)*$I82)</f>
        <v>3.7</v>
      </c>
      <c r="AG82" s="1">
        <f>IF(O82="","",VLOOKUP(O82,怪物!$B:$I,6,FALSE)*$I82)</f>
        <v>3.7</v>
      </c>
      <c r="AH82" s="1" t="str">
        <f>IF(P82="","",VLOOKUP(P82,怪物!$B:$I,6,FALSE)*$I82)</f>
        <v/>
      </c>
      <c r="AI82" s="1" t="str">
        <f>IF(Q82="","",VLOOKUP(Q82,怪物!$B:$I,6,FALSE)*$I82)</f>
        <v/>
      </c>
      <c r="AJ82" s="1" t="str">
        <f>IF(R82="","",VLOOKUP(R82,怪物!$B:$I,6,FALSE)*$I82)</f>
        <v/>
      </c>
      <c r="AK82" s="1" t="str">
        <f>IF(S82="","",VLOOKUP(S82,怪物!$B:$I,6,FALSE)*$I82)</f>
        <v/>
      </c>
      <c r="AL82" s="1">
        <f>IF(N82="","",ROUND($M82/(IF($T82="",0,$T82*VLOOKUP($N82,怪物!$B:$I,5,FALSE))+IF($U82="",0,$U82*VLOOKUP($O82,怪物!$B:$I,5,FALSE))+IF($V82="",0,$V82*VLOOKUP($P82,怪物!$B:$I,5,FALSE))+IF($W82="",0,$W82*VLOOKUP($Q82,怪物!$B:$I,5,FALSE))+IF($X82="",0,$X82*VLOOKUP($R82,怪物!$B:$I,5,FALSE))+IF($Y82="",0,$Y82*VLOOKUP($S82,怪物!$B:$I,5,FALSE)))*VLOOKUP(N82,怪物!$B:$I,5,FALSE),0))</f>
        <v>4</v>
      </c>
      <c r="AM82" s="1">
        <f>IF(O82="","",ROUND($M82/(IF($T82="",0,$T82*VLOOKUP($N82,怪物!$B:$I,5,FALSE))+IF($U82="",0,$U82*VLOOKUP($O82,怪物!$B:$I,5,FALSE))+IF($V82="",0,$V82*VLOOKUP($P82,怪物!$B:$I,5,FALSE))+IF($W82="",0,$W82*VLOOKUP($Q82,怪物!$B:$I,5,FALSE))+IF($X82="",0,$X82*VLOOKUP($R82,怪物!$B:$I,5,FALSE))+IF($Y82="",0,$Y82*VLOOKUP($S82,怪物!$B:$I,5,FALSE)))*VLOOKUP(O82,怪物!$B:$I,5,FALSE),0))</f>
        <v>9</v>
      </c>
      <c r="AN82" s="1" t="str">
        <f>IF(P82="","",ROUND($M82/(IF($T82="",0,$T82*VLOOKUP($N82,怪物!$B:$I,5,FALSE))+IF($U82="",0,$U82*VLOOKUP($O82,怪物!$B:$I,5,FALSE))+IF($V82="",0,$V82*VLOOKUP($P82,怪物!$B:$I,5,FALSE))+IF($W82="",0,$W82*VLOOKUP($Q82,怪物!$B:$I,5,FALSE))+IF($X82="",0,$X82*VLOOKUP($R82,怪物!$B:$I,5,FALSE))+IF($Y82="",0,$Y82*VLOOKUP($S82,怪物!$B:$I,5,FALSE)))*VLOOKUP(P82,怪物!$B:$I,5,FALSE),0))</f>
        <v/>
      </c>
      <c r="AO82" s="1" t="str">
        <f>IF(Q82="","",ROUND($M82/(IF($T82="",0,$T82*VLOOKUP($N82,怪物!$B:$I,5,FALSE))+IF($U82="",0,$U82*VLOOKUP($O82,怪物!$B:$I,5,FALSE))+IF($V82="",0,$V82*VLOOKUP($P82,怪物!$B:$I,5,FALSE))+IF($W82="",0,$W82*VLOOKUP($Q82,怪物!$B:$I,5,FALSE))+IF($X82="",0,$X82*VLOOKUP($R82,怪物!$B:$I,5,FALSE))+IF($Y82="",0,$Y82*VLOOKUP($S82,怪物!$B:$I,5,FALSE)))*VLOOKUP(Q82,怪物!$B:$I,5,FALSE),0))</f>
        <v/>
      </c>
      <c r="AP82" s="1" t="str">
        <f>IF(R82="","",ROUND($M82/(IF($T82="",0,$T82*VLOOKUP($N82,怪物!$B:$I,5,FALSE))+IF($U82="",0,$U82*VLOOKUP($O82,怪物!$B:$I,5,FALSE))+IF($V82="",0,$V82*VLOOKUP($P82,怪物!$B:$I,5,FALSE))+IF($W82="",0,$W82*VLOOKUP($Q82,怪物!$B:$I,5,FALSE))+IF($X82="",0,$X82*VLOOKUP($R82,怪物!$B:$I,5,FALSE))+IF($Y82="",0,$Y82*VLOOKUP($S82,怪物!$B:$I,5,FALSE)))*VLOOKUP(R82,怪物!$B:$I,5,FALSE),0))</f>
        <v/>
      </c>
      <c r="AQ82" s="1" t="str">
        <f>IF(S82="","",ROUND($M82/(IF($T82="",0,$T82*VLOOKUP($N82,怪物!$B:$I,5,FALSE))+IF($U82="",0,$U82*VLOOKUP($O82,怪物!$B:$I,5,FALSE))+IF($V82="",0,$V82*VLOOKUP($P82,怪物!$B:$I,5,FALSE))+IF($W82="",0,$W82*VLOOKUP($Q82,怪物!$B:$I,5,FALSE))+IF($X82="",0,$X82*VLOOKUP($R82,怪物!$B:$I,5,FALSE))+IF($Y82="",0,$Y82*VLOOKUP($S82,怪物!$B:$I,5,FALSE)))*VLOOKUP(S82,怪物!$B:$I,5,FALSE),0))</f>
        <v/>
      </c>
      <c r="AR82" s="1">
        <f t="shared" si="37"/>
        <v>9990</v>
      </c>
    </row>
    <row r="83" spans="1:44" x14ac:dyDescent="0.2">
      <c r="A83" s="1" t="str">
        <f t="shared" si="33"/>
        <v>4_19</v>
      </c>
      <c r="B83" s="1">
        <v>4</v>
      </c>
      <c r="C83" s="1">
        <v>19</v>
      </c>
      <c r="D83" s="1">
        <v>28</v>
      </c>
      <c r="E83" s="1">
        <f>ROUND(SUM($D$65:D83)/60,1)</f>
        <v>6</v>
      </c>
      <c r="F83" s="1">
        <v>19</v>
      </c>
      <c r="G83" s="1">
        <v>4</v>
      </c>
      <c r="H83" s="3">
        <f t="shared" si="34"/>
        <v>27373.439999999999</v>
      </c>
      <c r="I83" s="1">
        <v>1.9</v>
      </c>
      <c r="J83" s="1">
        <f t="shared" ref="J83:J84" si="43">J82+0.75</f>
        <v>2</v>
      </c>
      <c r="K83" s="1">
        <f t="shared" si="42"/>
        <v>13687</v>
      </c>
      <c r="L83" s="1">
        <v>300</v>
      </c>
      <c r="M83" s="1">
        <v>200</v>
      </c>
      <c r="N83" s="1" t="s">
        <v>104</v>
      </c>
      <c r="O83" s="1" t="s">
        <v>40</v>
      </c>
      <c r="P83" s="1" t="s">
        <v>73</v>
      </c>
      <c r="T83" s="1">
        <f t="shared" si="36"/>
        <v>28</v>
      </c>
      <c r="U83" s="1">
        <v>14</v>
      </c>
      <c r="V83" s="1">
        <v>14</v>
      </c>
      <c r="Z83" s="1">
        <f>IF(N83="","",ROUND($K83/($T83/$D83*IF($N83="",0,VLOOKUP($N83,怪物!$B:$I,4,FALSE))+$U83/$D83*IF($O83="",0,VLOOKUP($O83,怪物!$B:$I,4,FALSE))+$V83/$D83*IF($P83="",0,VLOOKUP($P83,怪物!$B:$I,4,FALSE))+$W83/$D83*IF($Q83="",0,VLOOKUP($Q83,怪物!$B:$I,4,FALSE))+$X83/$D83*IF($R83="",0,VLOOKUP($R83,怪物!$B:$I,4,FALSE))+$Y83/$D83*IF($S83="",0,VLOOKUP($S83,怪物!$B:$I,4,FALSE)))*VLOOKUP(N83,怪物!$B:$I,4,FALSE),0))</f>
        <v>5475</v>
      </c>
      <c r="AA83" s="1">
        <f>IF(O83="","",ROUND($K83/($T83/$D83*IF($N83="",0,VLOOKUP($N83,怪物!$B:$I,4,FALSE))+$U83/$D83*IF($O83="",0,VLOOKUP($O83,怪物!$B:$I,4,FALSE))+$V83/$D83*IF($P83="",0,VLOOKUP($P83,怪物!$B:$I,4,FALSE))+$W83/$D83*IF($Q83="",0,VLOOKUP($Q83,怪物!$B:$I,4,FALSE))+$X83/$D83*IF($R83="",0,VLOOKUP($R83,怪物!$B:$I,4,FALSE))+$Y83/$D83*IF($S83="",0,VLOOKUP($S83,怪物!$B:$I,4,FALSE)))*VLOOKUP(O83,怪物!$B:$I,4,FALSE),0))</f>
        <v>5475</v>
      </c>
      <c r="AB83" s="1">
        <f>IF(P83="","",ROUND($K83/($T83/$D83*IF($N83="",0,VLOOKUP($N83,怪物!$B:$I,4,FALSE))+$U83/$D83*IF($O83="",0,VLOOKUP($O83,怪物!$B:$I,4,FALSE))+$V83/$D83*IF($P83="",0,VLOOKUP($P83,怪物!$B:$I,4,FALSE))+$W83/$D83*IF($Q83="",0,VLOOKUP($Q83,怪物!$B:$I,4,FALSE))+$X83/$D83*IF($R83="",0,VLOOKUP($R83,怪物!$B:$I,4,FALSE))+$Y83/$D83*IF($S83="",0,VLOOKUP($S83,怪物!$B:$I,4,FALSE)))*VLOOKUP(P83,怪物!$B:$I,4,FALSE),0))</f>
        <v>10950</v>
      </c>
      <c r="AC83" s="1" t="str">
        <f>IF(Q83="","",ROUND($K83/($T83/$D83*IF($N83="",0,VLOOKUP($N83,怪物!$B:$I,4,FALSE))+$U83/$D83*IF($O83="",0,VLOOKUP($O83,怪物!$B:$I,4,FALSE))+$V83/$D83*IF($P83="",0,VLOOKUP($P83,怪物!$B:$I,4,FALSE))+$W83/$D83*IF($Q83="",0,VLOOKUP($Q83,怪物!$B:$I,4,FALSE))+$X83/$D83*IF($R83="",0,VLOOKUP($R83,怪物!$B:$I,4,FALSE))+$Y83/$D83*IF($S83="",0,VLOOKUP($S83,怪物!$B:$I,4,FALSE)))*VLOOKUP(Q83,怪物!$B:$I,4,FALSE),0))</f>
        <v/>
      </c>
      <c r="AD83" s="1" t="str">
        <f>IF(R83="","",ROUND($K83/($T83/$D83*IF($N83="",0,VLOOKUP($N83,怪物!$B:$I,4,FALSE))+$U83/$D83*IF($O83="",0,VLOOKUP($O83,怪物!$B:$I,4,FALSE))+$V83/$D83*IF($P83="",0,VLOOKUP($P83,怪物!$B:$I,4,FALSE))+$W83/$D83*IF($Q83="",0,VLOOKUP($Q83,怪物!$B:$I,4,FALSE))+$X83/$D83*IF($R83="",0,VLOOKUP($R83,怪物!$B:$I,4,FALSE))+$Y83/$D83*IF($S83="",0,VLOOKUP($S83,怪物!$B:$I,4,FALSE)))*VLOOKUP(R83,怪物!$B:$I,4,FALSE),0))</f>
        <v/>
      </c>
      <c r="AE83" s="1" t="str">
        <f>IF(S83="","",ROUND($K83/($T83/$D83*IF($N83="",0,VLOOKUP($N83,怪物!$B:$I,4,FALSE))+$U83/$D83*IF($O83="",0,VLOOKUP($O83,怪物!$B:$I,4,FALSE))+$V83/$D83*IF($P83="",0,VLOOKUP($P83,怪物!$B:$I,4,FALSE))+$W83/$D83*IF($Q83="",0,VLOOKUP($Q83,怪物!$B:$I,4,FALSE))+$X83/$D83*IF($R83="",0,VLOOKUP($R83,怪物!$B:$I,4,FALSE))+$Y83/$D83*IF($S83="",0,VLOOKUP($S83,怪物!$B:$I,4,FALSE)))*VLOOKUP(S83,怪物!$B:$I,4,FALSE),0))</f>
        <v/>
      </c>
      <c r="AF83" s="1">
        <f>IF(N83="","",VLOOKUP(N83,怪物!$B:$I,6,FALSE)*$I83)</f>
        <v>3.8</v>
      </c>
      <c r="AG83" s="1">
        <f>IF(O83="","",VLOOKUP(O83,怪物!$B:$I,6,FALSE)*$I83)</f>
        <v>3.8</v>
      </c>
      <c r="AH83" s="1">
        <f>IF(P83="","",VLOOKUP(P83,怪物!$B:$I,6,FALSE)*$I83)</f>
        <v>3.8</v>
      </c>
      <c r="AI83" s="1" t="str">
        <f>IF(Q83="","",VLOOKUP(Q83,怪物!$B:$I,6,FALSE)*$I83)</f>
        <v/>
      </c>
      <c r="AJ83" s="1" t="str">
        <f>IF(R83="","",VLOOKUP(R83,怪物!$B:$I,6,FALSE)*$I83)</f>
        <v/>
      </c>
      <c r="AK83" s="1" t="str">
        <f>IF(S83="","",VLOOKUP(S83,怪物!$B:$I,6,FALSE)*$I83)</f>
        <v/>
      </c>
      <c r="AL83" s="1">
        <f>IF(N83="","",ROUND($M83/(IF($T83="",0,$T83*VLOOKUP($N83,怪物!$B:$I,5,FALSE))+IF($U83="",0,$U83*VLOOKUP($O83,怪物!$B:$I,5,FALSE))+IF($V83="",0,$V83*VLOOKUP($P83,怪物!$B:$I,5,FALSE))+IF($W83="",0,$W83*VLOOKUP($Q83,怪物!$B:$I,5,FALSE))+IF($X83="",0,$X83*VLOOKUP($R83,怪物!$B:$I,5,FALSE))+IF($Y83="",0,$Y83*VLOOKUP($S83,怪物!$B:$I,5,FALSE)))*VLOOKUP(N83,怪物!$B:$I,5,FALSE),0))</f>
        <v>3</v>
      </c>
      <c r="AM83" s="1">
        <f>IF(O83="","",ROUND($M83/(IF($T83="",0,$T83*VLOOKUP($N83,怪物!$B:$I,5,FALSE))+IF($U83="",0,$U83*VLOOKUP($O83,怪物!$B:$I,5,FALSE))+IF($V83="",0,$V83*VLOOKUP($P83,怪物!$B:$I,5,FALSE))+IF($W83="",0,$W83*VLOOKUP($Q83,怪物!$B:$I,5,FALSE))+IF($X83="",0,$X83*VLOOKUP($R83,怪物!$B:$I,5,FALSE))+IF($Y83="",0,$Y83*VLOOKUP($S83,怪物!$B:$I,5,FALSE)))*VLOOKUP(O83,怪物!$B:$I,5,FALSE),0))</f>
        <v>3</v>
      </c>
      <c r="AN83" s="1">
        <f>IF(P83="","",ROUND($M83/(IF($T83="",0,$T83*VLOOKUP($N83,怪物!$B:$I,5,FALSE))+IF($U83="",0,$U83*VLOOKUP($O83,怪物!$B:$I,5,FALSE))+IF($V83="",0,$V83*VLOOKUP($P83,怪物!$B:$I,5,FALSE))+IF($W83="",0,$W83*VLOOKUP($Q83,怪物!$B:$I,5,FALSE))+IF($X83="",0,$X83*VLOOKUP($R83,怪物!$B:$I,5,FALSE))+IF($Y83="",0,$Y83*VLOOKUP($S83,怪物!$B:$I,5,FALSE)))*VLOOKUP(P83,怪物!$B:$I,5,FALSE),0))</f>
        <v>5</v>
      </c>
      <c r="AO83" s="1" t="str">
        <f>IF(Q83="","",ROUND($M83/(IF($T83="",0,$T83*VLOOKUP($N83,怪物!$B:$I,5,FALSE))+IF($U83="",0,$U83*VLOOKUP($O83,怪物!$B:$I,5,FALSE))+IF($V83="",0,$V83*VLOOKUP($P83,怪物!$B:$I,5,FALSE))+IF($W83="",0,$W83*VLOOKUP($Q83,怪物!$B:$I,5,FALSE))+IF($X83="",0,$X83*VLOOKUP($R83,怪物!$B:$I,5,FALSE))+IF($Y83="",0,$Y83*VLOOKUP($S83,怪物!$B:$I,5,FALSE)))*VLOOKUP(Q83,怪物!$B:$I,5,FALSE),0))</f>
        <v/>
      </c>
      <c r="AP83" s="1" t="str">
        <f>IF(R83="","",ROUND($M83/(IF($T83="",0,$T83*VLOOKUP($N83,怪物!$B:$I,5,FALSE))+IF($U83="",0,$U83*VLOOKUP($O83,怪物!$B:$I,5,FALSE))+IF($V83="",0,$V83*VLOOKUP($P83,怪物!$B:$I,5,FALSE))+IF($W83="",0,$W83*VLOOKUP($Q83,怪物!$B:$I,5,FALSE))+IF($X83="",0,$X83*VLOOKUP($R83,怪物!$B:$I,5,FALSE))+IF($Y83="",0,$Y83*VLOOKUP($S83,怪物!$B:$I,5,FALSE)))*VLOOKUP(R83,怪物!$B:$I,5,FALSE),0))</f>
        <v/>
      </c>
      <c r="AQ83" s="1" t="str">
        <f>IF(S83="","",ROUND($M83/(IF($T83="",0,$T83*VLOOKUP($N83,怪物!$B:$I,5,FALSE))+IF($U83="",0,$U83*VLOOKUP($O83,怪物!$B:$I,5,FALSE))+IF($V83="",0,$V83*VLOOKUP($P83,怪物!$B:$I,5,FALSE))+IF($W83="",0,$W83*VLOOKUP($Q83,怪物!$B:$I,5,FALSE))+IF($X83="",0,$X83*VLOOKUP($R83,怪物!$B:$I,5,FALSE))+IF($Y83="",0,$Y83*VLOOKUP($S83,怪物!$B:$I,5,FALSE)))*VLOOKUP(S83,怪物!$B:$I,5,FALSE),0))</f>
        <v/>
      </c>
      <c r="AR83" s="1">
        <f t="shared" si="37"/>
        <v>10830</v>
      </c>
    </row>
    <row r="84" spans="1:44" x14ac:dyDescent="0.2">
      <c r="A84" s="1" t="str">
        <f t="shared" si="33"/>
        <v>4_20</v>
      </c>
      <c r="B84" s="1">
        <v>4</v>
      </c>
      <c r="C84" s="1">
        <v>20</v>
      </c>
      <c r="D84" s="1">
        <v>29</v>
      </c>
      <c r="E84" s="1">
        <f>ROUND(SUM($D$65:D84)/60,1)</f>
        <v>6.5</v>
      </c>
      <c r="F84" s="1">
        <v>20</v>
      </c>
      <c r="G84" s="1">
        <v>4</v>
      </c>
      <c r="H84" s="3">
        <f t="shared" si="34"/>
        <v>52610</v>
      </c>
      <c r="I84" s="1">
        <v>1.95</v>
      </c>
      <c r="J84" s="1">
        <f t="shared" si="43"/>
        <v>2.75</v>
      </c>
      <c r="K84" s="1">
        <f t="shared" si="42"/>
        <v>19131</v>
      </c>
      <c r="L84" s="1">
        <v>300</v>
      </c>
      <c r="M84" s="1">
        <v>200</v>
      </c>
      <c r="N84" s="1" t="s">
        <v>104</v>
      </c>
      <c r="O84" s="1" t="s">
        <v>136</v>
      </c>
      <c r="P84" s="1" t="s">
        <v>138</v>
      </c>
      <c r="Q84" s="1" t="s">
        <v>42</v>
      </c>
      <c r="T84" s="1">
        <f t="shared" si="36"/>
        <v>49</v>
      </c>
      <c r="U84" s="1">
        <v>15</v>
      </c>
      <c r="V84" s="1">
        <v>15</v>
      </c>
      <c r="W84" s="1">
        <v>1</v>
      </c>
      <c r="Z84" s="1">
        <f>IF(N84="","",ROUND($K84/($T84/$D84*IF($N84="",0,VLOOKUP($N84,怪物!$B:$I,4,FALSE))+$U84/$D84*IF($O84="",0,VLOOKUP($O84,怪物!$B:$I,4,FALSE))+$V84/$D84*IF($P84="",0,VLOOKUP($P84,怪物!$B:$I,4,FALSE))+$W84/$D84*IF($Q84="",0,VLOOKUP($Q84,怪物!$B:$I,4,FALSE))+$X84/$D84*IF($R84="",0,VLOOKUP($R84,怪物!$B:$I,4,FALSE))+$Y84/$D84*IF($S84="",0,VLOOKUP($S84,怪物!$B:$I,4,FALSE)))*VLOOKUP(N84,怪物!$B:$I,4,FALSE),0))</f>
        <v>6684</v>
      </c>
      <c r="AA84" s="1">
        <f>IF(O84="","",ROUND($K84/($T84/$D84*IF($N84="",0,VLOOKUP($N84,怪物!$B:$I,4,FALSE))+$U84/$D84*IF($O84="",0,VLOOKUP($O84,怪物!$B:$I,4,FALSE))+$V84/$D84*IF($P84="",0,VLOOKUP($P84,怪物!$B:$I,4,FALSE))+$W84/$D84*IF($Q84="",0,VLOOKUP($Q84,怪物!$B:$I,4,FALSE))+$X84/$D84*IF($R84="",0,VLOOKUP($R84,怪物!$B:$I,4,FALSE))+$Y84/$D84*IF($S84="",0,VLOOKUP($S84,怪物!$B:$I,4,FALSE)))*VLOOKUP(O84,怪物!$B:$I,4,FALSE),0))</f>
        <v>6684</v>
      </c>
      <c r="AB84" s="1">
        <f>IF(P84="","",ROUND($K84/($T84/$D84*IF($N84="",0,VLOOKUP($N84,怪物!$B:$I,4,FALSE))+$U84/$D84*IF($O84="",0,VLOOKUP($O84,怪物!$B:$I,4,FALSE))+$V84/$D84*IF($P84="",0,VLOOKUP($P84,怪物!$B:$I,4,FALSE))+$W84/$D84*IF($Q84="",0,VLOOKUP($Q84,怪物!$B:$I,4,FALSE))+$X84/$D84*IF($R84="",0,VLOOKUP($R84,怪物!$B:$I,4,FALSE))+$Y84/$D84*IF($S84="",0,VLOOKUP($S84,怪物!$B:$I,4,FALSE)))*VLOOKUP(P84,怪物!$B:$I,4,FALSE),0))</f>
        <v>6684</v>
      </c>
      <c r="AC84" s="1">
        <f>IF(Q84="","",ROUND($K84/($T84/$D84*IF($N84="",0,VLOOKUP($N84,怪物!$B:$I,4,FALSE))+$U84/$D84*IF($O84="",0,VLOOKUP($O84,怪物!$B:$I,4,FALSE))+$V84/$D84*IF($P84="",0,VLOOKUP($P84,怪物!$B:$I,4,FALSE))+$W84/$D84*IF($Q84="",0,VLOOKUP($Q84,怪物!$B:$I,4,FALSE))+$X84/$D84*IF($R84="",0,VLOOKUP($R84,怪物!$B:$I,4,FALSE))+$Y84/$D84*IF($S84="",0,VLOOKUP($S84,怪物!$B:$I,4,FALSE)))*VLOOKUP(Q84,怪物!$B:$I,4,FALSE),0))</f>
        <v>26737</v>
      </c>
      <c r="AD84" s="1" t="str">
        <f>IF(R84="","",ROUND($K84/($T84/$D84*IF($N84="",0,VLOOKUP($N84,怪物!$B:$I,4,FALSE))+$U84/$D84*IF($O84="",0,VLOOKUP($O84,怪物!$B:$I,4,FALSE))+$V84/$D84*IF($P84="",0,VLOOKUP($P84,怪物!$B:$I,4,FALSE))+$W84/$D84*IF($Q84="",0,VLOOKUP($Q84,怪物!$B:$I,4,FALSE))+$X84/$D84*IF($R84="",0,VLOOKUP($R84,怪物!$B:$I,4,FALSE))+$Y84/$D84*IF($S84="",0,VLOOKUP($S84,怪物!$B:$I,4,FALSE)))*VLOOKUP(R84,怪物!$B:$I,4,FALSE),0))</f>
        <v/>
      </c>
      <c r="AE84" s="1" t="str">
        <f>IF(S84="","",ROUND($K84/($T84/$D84*IF($N84="",0,VLOOKUP($N84,怪物!$B:$I,4,FALSE))+$U84/$D84*IF($O84="",0,VLOOKUP($O84,怪物!$B:$I,4,FALSE))+$V84/$D84*IF($P84="",0,VLOOKUP($P84,怪物!$B:$I,4,FALSE))+$W84/$D84*IF($Q84="",0,VLOOKUP($Q84,怪物!$B:$I,4,FALSE))+$X84/$D84*IF($R84="",0,VLOOKUP($R84,怪物!$B:$I,4,FALSE))+$Y84/$D84*IF($S84="",0,VLOOKUP($S84,怪物!$B:$I,4,FALSE)))*VLOOKUP(S84,怪物!$B:$I,4,FALSE),0))</f>
        <v/>
      </c>
      <c r="AF84" s="1">
        <f>IF(N84="","",VLOOKUP(N84,怪物!$B:$I,6,FALSE)*$I84)</f>
        <v>3.9</v>
      </c>
      <c r="AG84" s="1">
        <f>IF(O84="","",VLOOKUP(O84,怪物!$B:$I,6,FALSE)*$I84)</f>
        <v>3.9</v>
      </c>
      <c r="AH84" s="1">
        <f>IF(P84="","",VLOOKUP(P84,怪物!$B:$I,6,FALSE)*$I84)</f>
        <v>3.9</v>
      </c>
      <c r="AI84" s="1">
        <f>IF(Q84="","",VLOOKUP(Q84,怪物!$B:$I,6,FALSE)*$I84)</f>
        <v>2.4375</v>
      </c>
      <c r="AJ84" s="1" t="str">
        <f>IF(R84="","",VLOOKUP(R84,怪物!$B:$I,6,FALSE)*$I84)</f>
        <v/>
      </c>
      <c r="AK84" s="1" t="str">
        <f>IF(S84="","",VLOOKUP(S84,怪物!$B:$I,6,FALSE)*$I84)</f>
        <v/>
      </c>
      <c r="AL84" s="1">
        <f>IF(N84="","",ROUND($M84/(IF($T84="",0,$T84*VLOOKUP($N84,怪物!$B:$I,5,FALSE))+IF($U84="",0,$U84*VLOOKUP($O84,怪物!$B:$I,5,FALSE))+IF($V84="",0,$V84*VLOOKUP($P84,怪物!$B:$I,5,FALSE))+IF($W84="",0,$W84*VLOOKUP($Q84,怪物!$B:$I,5,FALSE))+IF($X84="",0,$X84*VLOOKUP($R84,怪物!$B:$I,5,FALSE))+IF($Y84="",0,$Y84*VLOOKUP($S84,怪物!$B:$I,5,FALSE)))*VLOOKUP(N84,怪物!$B:$I,5,FALSE),0))</f>
        <v>2</v>
      </c>
      <c r="AM84" s="1">
        <f>IF(O84="","",ROUND($M84/(IF($T84="",0,$T84*VLOOKUP($N84,怪物!$B:$I,5,FALSE))+IF($U84="",0,$U84*VLOOKUP($O84,怪物!$B:$I,5,FALSE))+IF($V84="",0,$V84*VLOOKUP($P84,怪物!$B:$I,5,FALSE))+IF($W84="",0,$W84*VLOOKUP($Q84,怪物!$B:$I,5,FALSE))+IF($X84="",0,$X84*VLOOKUP($R84,怪物!$B:$I,5,FALSE))+IF($Y84="",0,$Y84*VLOOKUP($S84,怪物!$B:$I,5,FALSE)))*VLOOKUP(O84,怪物!$B:$I,5,FALSE),0))</f>
        <v>2</v>
      </c>
      <c r="AN84" s="1">
        <f>IF(P84="","",ROUND($M84/(IF($T84="",0,$T84*VLOOKUP($N84,怪物!$B:$I,5,FALSE))+IF($U84="",0,$U84*VLOOKUP($O84,怪物!$B:$I,5,FALSE))+IF($V84="",0,$V84*VLOOKUP($P84,怪物!$B:$I,5,FALSE))+IF($W84="",0,$W84*VLOOKUP($Q84,怪物!$B:$I,5,FALSE))+IF($X84="",0,$X84*VLOOKUP($R84,怪物!$B:$I,5,FALSE))+IF($Y84="",0,$Y84*VLOOKUP($S84,怪物!$B:$I,5,FALSE)))*VLOOKUP(P84,怪物!$B:$I,5,FALSE),0))</f>
        <v>2</v>
      </c>
      <c r="AO84" s="1">
        <f>IF(Q84="","",ROUND($M84/(IF($T84="",0,$T84*VLOOKUP($N84,怪物!$B:$I,5,FALSE))+IF($U84="",0,$U84*VLOOKUP($O84,怪物!$B:$I,5,FALSE))+IF($V84="",0,$V84*VLOOKUP($P84,怪物!$B:$I,5,FALSE))+IF($W84="",0,$W84*VLOOKUP($Q84,怪物!$B:$I,5,FALSE))+IF($X84="",0,$X84*VLOOKUP($R84,怪物!$B:$I,5,FALSE))+IF($Y84="",0,$Y84*VLOOKUP($S84,怪物!$B:$I,5,FALSE)))*VLOOKUP(Q84,怪物!$B:$I,5,FALSE),0))</f>
        <v>6</v>
      </c>
      <c r="AP84" s="1" t="str">
        <f>IF(R84="","",ROUND($M84/(IF($T84="",0,$T84*VLOOKUP($N84,怪物!$B:$I,5,FALSE))+IF($U84="",0,$U84*VLOOKUP($O84,怪物!$B:$I,5,FALSE))+IF($V84="",0,$V84*VLOOKUP($P84,怪物!$B:$I,5,FALSE))+IF($W84="",0,$W84*VLOOKUP($Q84,怪物!$B:$I,5,FALSE))+IF($X84="",0,$X84*VLOOKUP($R84,怪物!$B:$I,5,FALSE))+IF($Y84="",0,$Y84*VLOOKUP($S84,怪物!$B:$I,5,FALSE)))*VLOOKUP(R84,怪物!$B:$I,5,FALSE),0))</f>
        <v/>
      </c>
      <c r="AQ84" s="1" t="str">
        <f>IF(S84="","",ROUND($M84/(IF($T84="",0,$T84*VLOOKUP($N84,怪物!$B:$I,5,FALSE))+IF($U84="",0,$U84*VLOOKUP($O84,怪物!$B:$I,5,FALSE))+IF($V84="",0,$V84*VLOOKUP($P84,怪物!$B:$I,5,FALSE))+IF($W84="",0,$W84*VLOOKUP($Q84,怪物!$B:$I,5,FALSE))+IF($X84="",0,$X84*VLOOKUP($R84,怪物!$B:$I,5,FALSE))+IF($Y84="",0,$Y84*VLOOKUP($S84,怪物!$B:$I,5,FALSE)))*VLOOKUP(S84,怪物!$B:$I,5,FALSE),0))</f>
        <v/>
      </c>
      <c r="AR84" s="1">
        <f t="shared" si="37"/>
        <v>11700</v>
      </c>
    </row>
  </sheetData>
  <phoneticPr fontId="1" type="noConversion"/>
  <conditionalFormatting sqref="T2:Y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{863C03A8-2E5C-47AB-8FD3-C5B3CD81DA8B}</x14:id>
        </ext>
      </extLst>
    </cfRule>
  </conditionalFormatting>
  <conditionalFormatting sqref="T23:Y4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{ED1BD6FE-9DCB-406A-AD41-1091EBEA091E}</x14:id>
        </ext>
      </extLst>
    </cfRule>
  </conditionalFormatting>
  <conditionalFormatting sqref="T44:Y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{45EA793F-6607-4823-9667-D3ABB199C0BC}</x14:id>
        </ext>
      </extLst>
    </cfRule>
  </conditionalFormatting>
  <conditionalFormatting sqref="T65:Y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{D0D2444B-32DB-44C1-B84A-8678A5C0CA22}</x14:id>
        </ext>
      </extLst>
    </cfRule>
  </conditionalFormatting>
  <conditionalFormatting sqref="Z2:AE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{04BFB516-43BC-4AEC-9FDD-CB535EF839CD}</x14:id>
        </ext>
      </extLst>
    </cfRule>
  </conditionalFormatting>
  <conditionalFormatting sqref="Z23:AE4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{3C2A7E47-60EA-4AE1-A274-3DC69FC9DA2B}</x14:id>
        </ext>
      </extLst>
    </cfRule>
  </conditionalFormatting>
  <conditionalFormatting sqref="Z44:AE6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{9EE97D05-B747-4207-BC03-7EBA234A1E2C}</x14:id>
        </ext>
      </extLst>
    </cfRule>
  </conditionalFormatting>
  <conditionalFormatting sqref="Z65:AE8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{14DCFA96-3F95-429B-8C58-D02654D01257}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3 E4:E21 E45:E62 E25:E41 E66:E8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3C03A8-2E5C-47AB-8FD3-C5B3CD81D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T2:Y22</xm:sqref>
        </x14:conditionalFormatting>
        <x14:conditionalFormatting xmlns:xm="http://schemas.microsoft.com/office/excel/2006/main">
          <x14:cfRule type="dataBar" id="{ED1BD6FE-9DCB-406A-AD41-1091EBEA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T23:Y43</xm:sqref>
        </x14:conditionalFormatting>
        <x14:conditionalFormatting xmlns:xm="http://schemas.microsoft.com/office/excel/2006/main">
          <x14:cfRule type="dataBar" id="{45EA793F-6607-4823-9667-D3ABB199C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T44:Y64</xm:sqref>
        </x14:conditionalFormatting>
        <x14:conditionalFormatting xmlns:xm="http://schemas.microsoft.com/office/excel/2006/main">
          <x14:cfRule type="dataBar" id="{D0D2444B-32DB-44C1-B84A-8678A5C0C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T65:Y84</xm:sqref>
        </x14:conditionalFormatting>
        <x14:conditionalFormatting xmlns:xm="http://schemas.microsoft.com/office/excel/2006/main">
          <x14:cfRule type="dataBar" id="{04BFB516-43BC-4AEC-9FDD-CB535EF839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Z2:AE22</xm:sqref>
        </x14:conditionalFormatting>
        <x14:conditionalFormatting xmlns:xm="http://schemas.microsoft.com/office/excel/2006/main">
          <x14:cfRule type="dataBar" id="{3C2A7E47-60EA-4AE1-A274-3DC69FC9DA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Z23:AE43</xm:sqref>
        </x14:conditionalFormatting>
        <x14:conditionalFormatting xmlns:xm="http://schemas.microsoft.com/office/excel/2006/main">
          <x14:cfRule type="dataBar" id="{9EE97D05-B747-4207-BC03-7EBA234A1E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Z44:AE64</xm:sqref>
        </x14:conditionalFormatting>
        <x14:conditionalFormatting xmlns:xm="http://schemas.microsoft.com/office/excel/2006/main">
          <x14:cfRule type="dataBar" id="{14DCFA96-3F95-429B-8C58-D02654D012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Z65:AE84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8B52-A5FC-4E99-A55A-CB90362D534E}">
  <dimension ref="A1:V221"/>
  <sheetViews>
    <sheetView workbookViewId="0">
      <selection activeCell="F15" sqref="F15"/>
    </sheetView>
  </sheetViews>
  <sheetFormatPr defaultRowHeight="14.25" x14ac:dyDescent="0.2"/>
  <cols>
    <col min="1" max="1" width="12.125" bestFit="1" customWidth="1"/>
    <col min="2" max="2" width="10.125" bestFit="1" customWidth="1"/>
    <col min="3" max="10" width="11.375" customWidth="1"/>
  </cols>
  <sheetData>
    <row r="1" spans="1:8" x14ac:dyDescent="0.2">
      <c r="A1" t="s">
        <v>225</v>
      </c>
    </row>
    <row r="2" spans="1:8" x14ac:dyDescent="0.2">
      <c r="A2" t="s">
        <v>226</v>
      </c>
      <c r="B2" t="s">
        <v>86</v>
      </c>
      <c r="C2" t="s">
        <v>227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</row>
    <row r="3" spans="1:8" x14ac:dyDescent="0.2">
      <c r="A3">
        <v>1</v>
      </c>
      <c r="B3">
        <v>5</v>
      </c>
      <c r="C3">
        <v>3</v>
      </c>
      <c r="D3">
        <v>2</v>
      </c>
      <c r="E3">
        <v>1</v>
      </c>
      <c r="F3" t="s">
        <v>234</v>
      </c>
      <c r="G3" t="s">
        <v>235</v>
      </c>
    </row>
    <row r="4" spans="1:8" x14ac:dyDescent="0.2">
      <c r="A4">
        <v>2</v>
      </c>
      <c r="B4">
        <v>8</v>
      </c>
      <c r="C4">
        <v>4</v>
      </c>
      <c r="D4">
        <v>3</v>
      </c>
      <c r="E4">
        <v>2</v>
      </c>
      <c r="F4" t="s">
        <v>236</v>
      </c>
      <c r="G4" t="s">
        <v>237</v>
      </c>
    </row>
    <row r="5" spans="1:8" x14ac:dyDescent="0.2">
      <c r="A5">
        <v>3</v>
      </c>
      <c r="B5">
        <v>13</v>
      </c>
      <c r="C5">
        <v>4</v>
      </c>
      <c r="D5">
        <v>3</v>
      </c>
      <c r="E5">
        <v>2</v>
      </c>
      <c r="F5" t="s">
        <v>251</v>
      </c>
      <c r="G5" t="s">
        <v>252</v>
      </c>
    </row>
    <row r="6" spans="1:8" x14ac:dyDescent="0.2">
      <c r="A6">
        <v>4</v>
      </c>
      <c r="B6">
        <v>17</v>
      </c>
      <c r="C6">
        <v>4</v>
      </c>
      <c r="D6">
        <v>3</v>
      </c>
      <c r="E6">
        <v>2</v>
      </c>
      <c r="F6" t="s">
        <v>253</v>
      </c>
    </row>
    <row r="7" spans="1:8" x14ac:dyDescent="0.2">
      <c r="A7">
        <v>5</v>
      </c>
      <c r="B7">
        <v>19</v>
      </c>
      <c r="C7">
        <v>5</v>
      </c>
      <c r="D7">
        <v>3</v>
      </c>
      <c r="E7">
        <v>2</v>
      </c>
      <c r="F7" t="s">
        <v>261</v>
      </c>
    </row>
    <row r="8" spans="1:8" x14ac:dyDescent="0.2">
      <c r="A8">
        <v>6</v>
      </c>
      <c r="B8">
        <v>21</v>
      </c>
      <c r="C8">
        <v>5</v>
      </c>
      <c r="D8">
        <v>3</v>
      </c>
      <c r="E8">
        <v>2</v>
      </c>
      <c r="F8" t="s">
        <v>265</v>
      </c>
      <c r="H8" t="s">
        <v>228</v>
      </c>
    </row>
    <row r="9" spans="1:8" x14ac:dyDescent="0.2">
      <c r="A9">
        <v>7</v>
      </c>
      <c r="B9">
        <v>19</v>
      </c>
      <c r="C9">
        <v>5</v>
      </c>
      <c r="D9">
        <v>3</v>
      </c>
      <c r="E9">
        <v>2</v>
      </c>
      <c r="F9" t="s">
        <v>301</v>
      </c>
    </row>
    <row r="10" spans="1:8" x14ac:dyDescent="0.2">
      <c r="A10">
        <v>8</v>
      </c>
      <c r="B10">
        <v>19</v>
      </c>
      <c r="C10">
        <v>5</v>
      </c>
      <c r="D10">
        <v>3</v>
      </c>
      <c r="E10">
        <v>2</v>
      </c>
      <c r="F10" t="s">
        <v>300</v>
      </c>
    </row>
    <row r="11" spans="1:8" x14ac:dyDescent="0.2">
      <c r="A11">
        <v>9</v>
      </c>
      <c r="B11">
        <v>21</v>
      </c>
      <c r="C11">
        <v>5</v>
      </c>
      <c r="D11">
        <v>3</v>
      </c>
      <c r="E11">
        <v>2</v>
      </c>
      <c r="F11" t="s">
        <v>301</v>
      </c>
    </row>
    <row r="12" spans="1:8" x14ac:dyDescent="0.2">
      <c r="A12">
        <v>10</v>
      </c>
      <c r="B12">
        <v>24</v>
      </c>
      <c r="C12">
        <v>5</v>
      </c>
      <c r="D12">
        <v>3</v>
      </c>
      <c r="E12">
        <v>2</v>
      </c>
      <c r="F12" t="s">
        <v>301</v>
      </c>
    </row>
    <row r="13" spans="1:8" x14ac:dyDescent="0.2">
      <c r="A13">
        <v>11</v>
      </c>
      <c r="B13">
        <v>24</v>
      </c>
      <c r="C13">
        <v>5</v>
      </c>
      <c r="D13">
        <v>3</v>
      </c>
      <c r="E13">
        <v>2</v>
      </c>
      <c r="F13" t="s">
        <v>301</v>
      </c>
    </row>
    <row r="14" spans="1:8" x14ac:dyDescent="0.2">
      <c r="A14">
        <v>12</v>
      </c>
      <c r="B14">
        <v>13</v>
      </c>
      <c r="C14">
        <v>5</v>
      </c>
      <c r="D14">
        <v>3</v>
      </c>
      <c r="E14">
        <v>2</v>
      </c>
      <c r="F14" t="s">
        <v>300</v>
      </c>
    </row>
    <row r="15" spans="1:8" x14ac:dyDescent="0.2">
      <c r="A15">
        <v>13</v>
      </c>
      <c r="B15">
        <v>15</v>
      </c>
      <c r="C15">
        <v>5</v>
      </c>
      <c r="D15">
        <v>3</v>
      </c>
      <c r="E15">
        <v>2</v>
      </c>
      <c r="F15" t="s">
        <v>301</v>
      </c>
    </row>
    <row r="16" spans="1:8" x14ac:dyDescent="0.2">
      <c r="A16">
        <v>14</v>
      </c>
      <c r="B16">
        <v>15</v>
      </c>
      <c r="C16">
        <v>5</v>
      </c>
      <c r="D16">
        <v>3</v>
      </c>
      <c r="E16">
        <v>2</v>
      </c>
      <c r="F16" t="s">
        <v>300</v>
      </c>
    </row>
    <row r="17" spans="1:10" x14ac:dyDescent="0.2">
      <c r="A17">
        <v>15</v>
      </c>
      <c r="B17">
        <v>19</v>
      </c>
      <c r="C17">
        <v>5</v>
      </c>
      <c r="D17">
        <v>3</v>
      </c>
      <c r="E17">
        <v>2</v>
      </c>
    </row>
    <row r="18" spans="1:10" x14ac:dyDescent="0.2">
      <c r="A18">
        <v>16</v>
      </c>
      <c r="B18">
        <v>9</v>
      </c>
      <c r="C18">
        <v>5</v>
      </c>
      <c r="D18">
        <v>3</v>
      </c>
      <c r="E18">
        <v>2</v>
      </c>
    </row>
    <row r="20" spans="1:10" x14ac:dyDescent="0.2">
      <c r="A20" t="s">
        <v>226</v>
      </c>
      <c r="B20" t="s">
        <v>81</v>
      </c>
      <c r="C20" t="s">
        <v>88</v>
      </c>
      <c r="D20" t="s">
        <v>242</v>
      </c>
      <c r="E20" t="s">
        <v>240</v>
      </c>
      <c r="F20" t="s">
        <v>242</v>
      </c>
      <c r="G20" t="s">
        <v>241</v>
      </c>
      <c r="H20" t="s">
        <v>242</v>
      </c>
      <c r="I20" t="s">
        <v>243</v>
      </c>
      <c r="J20" t="s">
        <v>242</v>
      </c>
    </row>
    <row r="21" spans="1:10" x14ac:dyDescent="0.2">
      <c r="A21">
        <v>1</v>
      </c>
      <c r="B21">
        <v>1</v>
      </c>
      <c r="C21" t="s">
        <v>238</v>
      </c>
      <c r="D21">
        <v>1</v>
      </c>
    </row>
    <row r="22" spans="1:10" x14ac:dyDescent="0.2">
      <c r="A22">
        <v>1</v>
      </c>
      <c r="B22">
        <v>2</v>
      </c>
      <c r="C22" t="s">
        <v>238</v>
      </c>
      <c r="D22">
        <v>3</v>
      </c>
    </row>
    <row r="23" spans="1:10" x14ac:dyDescent="0.2">
      <c r="A23">
        <v>1</v>
      </c>
      <c r="B23">
        <v>3</v>
      </c>
      <c r="C23" t="s">
        <v>238</v>
      </c>
      <c r="D23">
        <v>5</v>
      </c>
    </row>
    <row r="24" spans="1:10" x14ac:dyDescent="0.2">
      <c r="A24">
        <v>1</v>
      </c>
      <c r="B24">
        <v>4</v>
      </c>
      <c r="C24" t="s">
        <v>238</v>
      </c>
      <c r="D24">
        <v>10</v>
      </c>
    </row>
    <row r="25" spans="1:10" x14ac:dyDescent="0.2">
      <c r="A25">
        <v>1</v>
      </c>
      <c r="B25">
        <v>5</v>
      </c>
      <c r="C25" t="s">
        <v>238</v>
      </c>
      <c r="D25">
        <v>10</v>
      </c>
      <c r="E25" t="s">
        <v>250</v>
      </c>
      <c r="F25">
        <v>2</v>
      </c>
    </row>
    <row r="26" spans="1:10" x14ac:dyDescent="0.2">
      <c r="A26">
        <v>2</v>
      </c>
      <c r="B26">
        <v>1</v>
      </c>
      <c r="C26" t="s">
        <v>238</v>
      </c>
      <c r="D26">
        <v>12</v>
      </c>
    </row>
    <row r="27" spans="1:10" x14ac:dyDescent="0.2">
      <c r="A27">
        <v>2</v>
      </c>
      <c r="B27">
        <v>2</v>
      </c>
      <c r="C27" t="s">
        <v>238</v>
      </c>
      <c r="D27">
        <v>12</v>
      </c>
      <c r="E27" t="s">
        <v>250</v>
      </c>
      <c r="F27">
        <v>6</v>
      </c>
    </row>
    <row r="28" spans="1:10" x14ac:dyDescent="0.2">
      <c r="A28">
        <v>2</v>
      </c>
      <c r="B28">
        <v>3</v>
      </c>
      <c r="C28" t="s">
        <v>33</v>
      </c>
      <c r="D28">
        <v>7</v>
      </c>
    </row>
    <row r="29" spans="1:10" x14ac:dyDescent="0.2">
      <c r="A29">
        <v>2</v>
      </c>
      <c r="B29">
        <v>4</v>
      </c>
      <c r="C29" t="s">
        <v>33</v>
      </c>
      <c r="D29">
        <v>14</v>
      </c>
      <c r="E29" t="s">
        <v>238</v>
      </c>
      <c r="F29">
        <v>10</v>
      </c>
      <c r="G29" t="s">
        <v>250</v>
      </c>
      <c r="H29">
        <v>4</v>
      </c>
    </row>
    <row r="30" spans="1:10" x14ac:dyDescent="0.2">
      <c r="A30">
        <v>2</v>
      </c>
      <c r="B30">
        <v>5</v>
      </c>
      <c r="C30" t="s">
        <v>238</v>
      </c>
      <c r="D30">
        <v>18</v>
      </c>
      <c r="E30" t="s">
        <v>250</v>
      </c>
      <c r="F30">
        <v>12</v>
      </c>
    </row>
    <row r="31" spans="1:10" x14ac:dyDescent="0.2">
      <c r="A31">
        <v>2</v>
      </c>
      <c r="B31">
        <v>6</v>
      </c>
      <c r="C31" t="s">
        <v>238</v>
      </c>
      <c r="D31">
        <v>22</v>
      </c>
      <c r="E31" t="s">
        <v>250</v>
      </c>
      <c r="F31">
        <v>6</v>
      </c>
      <c r="G31" t="s">
        <v>269</v>
      </c>
      <c r="H31">
        <v>2</v>
      </c>
    </row>
    <row r="32" spans="1:10" x14ac:dyDescent="0.2">
      <c r="A32">
        <v>2</v>
      </c>
      <c r="B32">
        <v>7</v>
      </c>
      <c r="C32" t="s">
        <v>33</v>
      </c>
      <c r="D32">
        <v>14</v>
      </c>
      <c r="E32" t="s">
        <v>250</v>
      </c>
      <c r="F32">
        <v>15</v>
      </c>
    </row>
    <row r="33" spans="1:10" x14ac:dyDescent="0.2">
      <c r="A33">
        <v>2</v>
      </c>
      <c r="B33">
        <v>8</v>
      </c>
      <c r="C33" t="s">
        <v>238</v>
      </c>
      <c r="D33">
        <v>14</v>
      </c>
      <c r="E33" t="s">
        <v>250</v>
      </c>
      <c r="F33">
        <v>11</v>
      </c>
      <c r="G33" t="s">
        <v>269</v>
      </c>
      <c r="H33">
        <v>4</v>
      </c>
      <c r="I33" t="s">
        <v>33</v>
      </c>
      <c r="J33">
        <v>12</v>
      </c>
    </row>
    <row r="34" spans="1:10" x14ac:dyDescent="0.2">
      <c r="A34">
        <v>3</v>
      </c>
      <c r="B34">
        <v>1</v>
      </c>
      <c r="C34" t="s">
        <v>238</v>
      </c>
      <c r="D34">
        <v>9</v>
      </c>
      <c r="E34" t="s">
        <v>250</v>
      </c>
      <c r="F34">
        <v>8</v>
      </c>
    </row>
    <row r="35" spans="1:10" x14ac:dyDescent="0.2">
      <c r="A35">
        <v>3</v>
      </c>
      <c r="B35">
        <v>2</v>
      </c>
      <c r="C35" t="s">
        <v>238</v>
      </c>
      <c r="D35">
        <v>10</v>
      </c>
      <c r="E35" t="s">
        <v>250</v>
      </c>
      <c r="F35">
        <v>6</v>
      </c>
      <c r="G35" t="s">
        <v>269</v>
      </c>
      <c r="H35">
        <v>2</v>
      </c>
    </row>
    <row r="36" spans="1:10" x14ac:dyDescent="0.2">
      <c r="A36">
        <v>3</v>
      </c>
      <c r="B36">
        <v>3</v>
      </c>
      <c r="C36" t="s">
        <v>238</v>
      </c>
      <c r="D36">
        <v>8</v>
      </c>
      <c r="E36" t="s">
        <v>250</v>
      </c>
      <c r="F36">
        <v>6</v>
      </c>
      <c r="G36" t="s">
        <v>270</v>
      </c>
      <c r="H36">
        <v>2</v>
      </c>
    </row>
    <row r="37" spans="1:10" x14ac:dyDescent="0.2">
      <c r="A37">
        <v>3</v>
      </c>
      <c r="B37">
        <v>4</v>
      </c>
      <c r="C37" t="s">
        <v>238</v>
      </c>
      <c r="D37">
        <v>10</v>
      </c>
      <c r="E37" t="s">
        <v>250</v>
      </c>
      <c r="F37">
        <v>8</v>
      </c>
      <c r="G37" t="s">
        <v>269</v>
      </c>
      <c r="H37">
        <v>2</v>
      </c>
      <c r="I37" t="s">
        <v>33</v>
      </c>
      <c r="J37">
        <v>8</v>
      </c>
    </row>
    <row r="38" spans="1:10" x14ac:dyDescent="0.2">
      <c r="A38">
        <v>3</v>
      </c>
      <c r="B38">
        <v>5</v>
      </c>
      <c r="C38" t="s">
        <v>250</v>
      </c>
      <c r="D38">
        <v>12</v>
      </c>
      <c r="E38" t="s">
        <v>270</v>
      </c>
      <c r="F38">
        <v>2</v>
      </c>
      <c r="G38" t="s">
        <v>33</v>
      </c>
      <c r="H38">
        <v>16</v>
      </c>
    </row>
    <row r="39" spans="1:10" x14ac:dyDescent="0.2">
      <c r="A39">
        <v>3</v>
      </c>
      <c r="B39">
        <v>6</v>
      </c>
      <c r="C39" t="s">
        <v>239</v>
      </c>
      <c r="D39">
        <v>24</v>
      </c>
    </row>
    <row r="40" spans="1:10" x14ac:dyDescent="0.2">
      <c r="A40">
        <v>3</v>
      </c>
      <c r="B40">
        <v>7</v>
      </c>
      <c r="C40" t="s">
        <v>238</v>
      </c>
      <c r="D40">
        <v>16</v>
      </c>
      <c r="E40" t="s">
        <v>250</v>
      </c>
      <c r="F40">
        <v>8</v>
      </c>
      <c r="G40" t="s">
        <v>269</v>
      </c>
      <c r="H40">
        <v>3</v>
      </c>
      <c r="I40" t="s">
        <v>270</v>
      </c>
      <c r="J40">
        <v>4</v>
      </c>
    </row>
    <row r="41" spans="1:10" x14ac:dyDescent="0.2">
      <c r="A41">
        <v>3</v>
      </c>
      <c r="B41">
        <v>8</v>
      </c>
      <c r="C41" t="s">
        <v>33</v>
      </c>
      <c r="D41">
        <v>24</v>
      </c>
      <c r="E41" t="s">
        <v>250</v>
      </c>
      <c r="F41">
        <v>12</v>
      </c>
      <c r="G41" t="s">
        <v>269</v>
      </c>
      <c r="H41">
        <v>2</v>
      </c>
    </row>
    <row r="42" spans="1:10" x14ac:dyDescent="0.2">
      <c r="A42">
        <v>3</v>
      </c>
      <c r="B42">
        <v>9</v>
      </c>
      <c r="C42" t="s">
        <v>239</v>
      </c>
      <c r="D42">
        <v>30</v>
      </c>
      <c r="E42" t="s">
        <v>250</v>
      </c>
      <c r="F42">
        <v>12</v>
      </c>
    </row>
    <row r="43" spans="1:10" x14ac:dyDescent="0.2">
      <c r="A43">
        <v>3</v>
      </c>
      <c r="B43">
        <v>10</v>
      </c>
      <c r="C43" t="s">
        <v>33</v>
      </c>
      <c r="D43">
        <v>18</v>
      </c>
      <c r="E43" t="s">
        <v>250</v>
      </c>
      <c r="F43">
        <v>20</v>
      </c>
      <c r="G43" t="s">
        <v>269</v>
      </c>
      <c r="H43">
        <v>2</v>
      </c>
      <c r="I43" t="s">
        <v>244</v>
      </c>
      <c r="J43">
        <v>3</v>
      </c>
    </row>
    <row r="44" spans="1:10" x14ac:dyDescent="0.2">
      <c r="A44">
        <v>4</v>
      </c>
      <c r="B44">
        <v>1</v>
      </c>
      <c r="C44" t="s">
        <v>238</v>
      </c>
      <c r="D44">
        <v>8</v>
      </c>
      <c r="E44" t="s">
        <v>250</v>
      </c>
      <c r="F44">
        <v>6</v>
      </c>
      <c r="G44" t="s">
        <v>33</v>
      </c>
      <c r="H44">
        <v>8</v>
      </c>
    </row>
    <row r="45" spans="1:10" x14ac:dyDescent="0.2">
      <c r="A45">
        <v>4</v>
      </c>
      <c r="B45">
        <v>2</v>
      </c>
      <c r="C45" t="s">
        <v>239</v>
      </c>
      <c r="D45">
        <v>24</v>
      </c>
    </row>
    <row r="46" spans="1:10" x14ac:dyDescent="0.2">
      <c r="A46">
        <v>4</v>
      </c>
      <c r="B46">
        <v>3</v>
      </c>
      <c r="C46" t="s">
        <v>33</v>
      </c>
      <c r="D46">
        <v>12</v>
      </c>
      <c r="E46" t="s">
        <v>238</v>
      </c>
      <c r="F46">
        <v>18</v>
      </c>
      <c r="G46" t="s">
        <v>269</v>
      </c>
      <c r="H46">
        <v>2</v>
      </c>
    </row>
    <row r="47" spans="1:10" x14ac:dyDescent="0.2">
      <c r="A47">
        <v>4</v>
      </c>
      <c r="B47">
        <v>4</v>
      </c>
      <c r="C47" t="s">
        <v>250</v>
      </c>
      <c r="D47">
        <v>16</v>
      </c>
      <c r="E47" t="s">
        <v>270</v>
      </c>
      <c r="F47">
        <v>4</v>
      </c>
      <c r="J47" t="s">
        <v>244</v>
      </c>
    </row>
    <row r="48" spans="1:10" x14ac:dyDescent="0.2">
      <c r="A48">
        <v>4</v>
      </c>
      <c r="B48">
        <v>5</v>
      </c>
      <c r="C48" t="s">
        <v>245</v>
      </c>
      <c r="D48">
        <v>14</v>
      </c>
      <c r="E48" t="s">
        <v>269</v>
      </c>
      <c r="F48">
        <v>2</v>
      </c>
      <c r="G48" t="s">
        <v>238</v>
      </c>
      <c r="H48">
        <v>15</v>
      </c>
    </row>
    <row r="49" spans="1:12" x14ac:dyDescent="0.2">
      <c r="A49">
        <v>4</v>
      </c>
      <c r="B49">
        <v>6</v>
      </c>
      <c r="C49" t="s">
        <v>250</v>
      </c>
      <c r="D49">
        <v>20</v>
      </c>
      <c r="E49" t="s">
        <v>245</v>
      </c>
      <c r="F49">
        <v>10</v>
      </c>
    </row>
    <row r="50" spans="1:12" x14ac:dyDescent="0.2">
      <c r="A50">
        <v>4</v>
      </c>
      <c r="B50">
        <v>7</v>
      </c>
      <c r="C50" t="s">
        <v>246</v>
      </c>
      <c r="D50">
        <v>12</v>
      </c>
      <c r="E50" t="s">
        <v>239</v>
      </c>
      <c r="F50">
        <v>30</v>
      </c>
      <c r="G50" t="s">
        <v>269</v>
      </c>
      <c r="H50">
        <v>4</v>
      </c>
      <c r="I50" t="s">
        <v>270</v>
      </c>
      <c r="J50">
        <v>1</v>
      </c>
    </row>
    <row r="51" spans="1:12" x14ac:dyDescent="0.2">
      <c r="A51">
        <v>4</v>
      </c>
      <c r="B51">
        <v>8</v>
      </c>
      <c r="C51" t="s">
        <v>245</v>
      </c>
      <c r="D51">
        <v>18</v>
      </c>
      <c r="E51" t="s">
        <v>33</v>
      </c>
      <c r="F51">
        <v>14</v>
      </c>
      <c r="G51" t="s">
        <v>250</v>
      </c>
      <c r="H51">
        <v>20</v>
      </c>
    </row>
    <row r="52" spans="1:12" x14ac:dyDescent="0.2">
      <c r="A52">
        <v>4</v>
      </c>
      <c r="B52">
        <v>9</v>
      </c>
      <c r="C52" t="s">
        <v>33</v>
      </c>
      <c r="D52">
        <v>14</v>
      </c>
      <c r="E52" t="s">
        <v>250</v>
      </c>
      <c r="F52">
        <v>20</v>
      </c>
      <c r="G52" t="s">
        <v>269</v>
      </c>
      <c r="H52">
        <v>3</v>
      </c>
      <c r="I52" t="s">
        <v>247</v>
      </c>
      <c r="J52">
        <v>4</v>
      </c>
    </row>
    <row r="53" spans="1:12" x14ac:dyDescent="0.2">
      <c r="A53">
        <v>4</v>
      </c>
      <c r="B53">
        <v>10</v>
      </c>
      <c r="C53" t="s">
        <v>248</v>
      </c>
      <c r="D53">
        <v>14</v>
      </c>
      <c r="E53" t="s">
        <v>238</v>
      </c>
      <c r="F53">
        <v>20</v>
      </c>
      <c r="G53" t="s">
        <v>250</v>
      </c>
      <c r="H53">
        <v>16</v>
      </c>
    </row>
    <row r="54" spans="1:12" x14ac:dyDescent="0.2">
      <c r="A54">
        <v>4</v>
      </c>
      <c r="B54">
        <v>11</v>
      </c>
      <c r="C54" t="s">
        <v>249</v>
      </c>
      <c r="D54">
        <v>18</v>
      </c>
      <c r="E54" t="s">
        <v>245</v>
      </c>
      <c r="F54">
        <v>16</v>
      </c>
      <c r="G54" t="s">
        <v>269</v>
      </c>
      <c r="H54">
        <v>4</v>
      </c>
    </row>
    <row r="55" spans="1:12" x14ac:dyDescent="0.2">
      <c r="A55">
        <v>4</v>
      </c>
      <c r="B55">
        <v>12</v>
      </c>
      <c r="C55" t="s">
        <v>247</v>
      </c>
      <c r="D55">
        <v>20</v>
      </c>
      <c r="E55" t="s">
        <v>33</v>
      </c>
      <c r="F55">
        <v>10</v>
      </c>
      <c r="G55" t="s">
        <v>248</v>
      </c>
      <c r="H55">
        <v>30</v>
      </c>
      <c r="I55" t="s">
        <v>269</v>
      </c>
      <c r="J55">
        <v>5</v>
      </c>
    </row>
    <row r="56" spans="1:12" x14ac:dyDescent="0.2">
      <c r="A56">
        <v>5</v>
      </c>
      <c r="B56">
        <v>1</v>
      </c>
      <c r="C56" t="s">
        <v>250</v>
      </c>
      <c r="D56">
        <v>10</v>
      </c>
      <c r="E56" t="s">
        <v>239</v>
      </c>
      <c r="F56">
        <v>16</v>
      </c>
    </row>
    <row r="57" spans="1:12" x14ac:dyDescent="0.2">
      <c r="A57">
        <v>5</v>
      </c>
      <c r="B57">
        <v>2</v>
      </c>
      <c r="C57" t="s">
        <v>250</v>
      </c>
      <c r="D57">
        <v>12</v>
      </c>
      <c r="E57" t="s">
        <v>238</v>
      </c>
      <c r="F57">
        <v>15</v>
      </c>
    </row>
    <row r="58" spans="1:12" x14ac:dyDescent="0.2">
      <c r="A58">
        <v>5</v>
      </c>
      <c r="B58">
        <v>3</v>
      </c>
      <c r="C58" t="s">
        <v>238</v>
      </c>
      <c r="D58">
        <v>24</v>
      </c>
      <c r="E58" t="s">
        <v>270</v>
      </c>
      <c r="F58">
        <v>2</v>
      </c>
      <c r="G58" t="s">
        <v>254</v>
      </c>
      <c r="H58">
        <v>12</v>
      </c>
    </row>
    <row r="59" spans="1:12" x14ac:dyDescent="0.2">
      <c r="A59">
        <v>5</v>
      </c>
      <c r="B59">
        <v>4</v>
      </c>
      <c r="C59" t="s">
        <v>238</v>
      </c>
      <c r="D59">
        <v>12</v>
      </c>
      <c r="E59" t="s">
        <v>269</v>
      </c>
      <c r="F59">
        <v>3</v>
      </c>
      <c r="G59" t="s">
        <v>250</v>
      </c>
      <c r="H59">
        <v>15</v>
      </c>
    </row>
    <row r="60" spans="1:12" x14ac:dyDescent="0.2">
      <c r="A60">
        <v>5</v>
      </c>
      <c r="B60">
        <v>5</v>
      </c>
      <c r="C60" t="s">
        <v>238</v>
      </c>
      <c r="D60">
        <v>16</v>
      </c>
      <c r="E60" t="s">
        <v>255</v>
      </c>
      <c r="F60">
        <v>11</v>
      </c>
      <c r="G60" t="s">
        <v>266</v>
      </c>
      <c r="H60">
        <v>7</v>
      </c>
    </row>
    <row r="61" spans="1:12" x14ac:dyDescent="0.2">
      <c r="A61">
        <v>5</v>
      </c>
      <c r="B61">
        <v>6</v>
      </c>
      <c r="C61" t="s">
        <v>238</v>
      </c>
      <c r="D61">
        <v>11</v>
      </c>
      <c r="E61" t="s">
        <v>269</v>
      </c>
      <c r="F61">
        <v>3</v>
      </c>
      <c r="G61" t="s">
        <v>245</v>
      </c>
      <c r="H61">
        <v>7</v>
      </c>
      <c r="I61" t="s">
        <v>255</v>
      </c>
      <c r="J61">
        <v>10</v>
      </c>
    </row>
    <row r="62" spans="1:12" x14ac:dyDescent="0.2">
      <c r="A62">
        <v>5</v>
      </c>
      <c r="B62">
        <v>7</v>
      </c>
      <c r="C62" t="s">
        <v>248</v>
      </c>
      <c r="D62">
        <v>9</v>
      </c>
      <c r="E62" t="s">
        <v>256</v>
      </c>
      <c r="F62">
        <v>14</v>
      </c>
      <c r="G62" t="s">
        <v>254</v>
      </c>
      <c r="H62">
        <v>28</v>
      </c>
      <c r="I62" t="s">
        <v>255</v>
      </c>
      <c r="J62">
        <v>4</v>
      </c>
    </row>
    <row r="63" spans="1:12" x14ac:dyDescent="0.2">
      <c r="A63">
        <v>5</v>
      </c>
      <c r="B63">
        <v>8</v>
      </c>
      <c r="C63" t="s">
        <v>257</v>
      </c>
      <c r="D63">
        <v>1</v>
      </c>
      <c r="E63" t="s">
        <v>255</v>
      </c>
      <c r="F63">
        <v>18</v>
      </c>
      <c r="G63" t="s">
        <v>238</v>
      </c>
      <c r="H63">
        <v>18</v>
      </c>
      <c r="I63" t="s">
        <v>245</v>
      </c>
      <c r="J63">
        <v>12</v>
      </c>
    </row>
    <row r="64" spans="1:12" x14ac:dyDescent="0.2">
      <c r="A64">
        <v>5</v>
      </c>
      <c r="B64">
        <v>9</v>
      </c>
      <c r="C64" t="s">
        <v>258</v>
      </c>
      <c r="D64">
        <v>4</v>
      </c>
      <c r="E64" t="s">
        <v>256</v>
      </c>
      <c r="F64">
        <v>20</v>
      </c>
      <c r="G64" t="s">
        <v>255</v>
      </c>
      <c r="H64">
        <v>18</v>
      </c>
      <c r="I64" t="s">
        <v>266</v>
      </c>
      <c r="J64">
        <v>3</v>
      </c>
      <c r="K64" t="s">
        <v>259</v>
      </c>
      <c r="L64">
        <v>6</v>
      </c>
    </row>
    <row r="65" spans="1:10" x14ac:dyDescent="0.2">
      <c r="A65">
        <v>5</v>
      </c>
      <c r="B65">
        <v>10</v>
      </c>
      <c r="C65" t="s">
        <v>248</v>
      </c>
      <c r="D65">
        <v>16</v>
      </c>
      <c r="E65" t="s">
        <v>260</v>
      </c>
      <c r="F65">
        <v>22</v>
      </c>
      <c r="G65" t="s">
        <v>270</v>
      </c>
      <c r="H65">
        <v>3</v>
      </c>
      <c r="I65" t="s">
        <v>245</v>
      </c>
      <c r="J65">
        <v>12</v>
      </c>
    </row>
    <row r="66" spans="1:10" x14ac:dyDescent="0.2">
      <c r="A66">
        <v>5</v>
      </c>
      <c r="B66">
        <v>11</v>
      </c>
      <c r="C66" t="s">
        <v>269</v>
      </c>
      <c r="D66">
        <v>6</v>
      </c>
      <c r="E66" t="s">
        <v>270</v>
      </c>
      <c r="F66">
        <v>4</v>
      </c>
      <c r="G66" t="s">
        <v>33</v>
      </c>
      <c r="H66">
        <v>40</v>
      </c>
    </row>
    <row r="67" spans="1:10" x14ac:dyDescent="0.2">
      <c r="A67">
        <v>5</v>
      </c>
      <c r="B67">
        <v>12</v>
      </c>
      <c r="C67" t="s">
        <v>256</v>
      </c>
      <c r="D67">
        <v>30</v>
      </c>
      <c r="E67" t="s">
        <v>248</v>
      </c>
      <c r="F67">
        <v>8</v>
      </c>
    </row>
    <row r="68" spans="1:10" x14ac:dyDescent="0.2">
      <c r="A68">
        <v>5</v>
      </c>
      <c r="B68">
        <v>13</v>
      </c>
      <c r="C68" t="s">
        <v>268</v>
      </c>
      <c r="D68">
        <v>1</v>
      </c>
      <c r="E68" t="s">
        <v>260</v>
      </c>
      <c r="F68">
        <v>25</v>
      </c>
      <c r="G68" t="s">
        <v>255</v>
      </c>
      <c r="H68">
        <v>8</v>
      </c>
      <c r="I68" t="s">
        <v>245</v>
      </c>
      <c r="J68">
        <v>12</v>
      </c>
    </row>
    <row r="69" spans="1:10" x14ac:dyDescent="0.2">
      <c r="A69">
        <v>5</v>
      </c>
      <c r="B69">
        <v>14</v>
      </c>
      <c r="C69" t="s">
        <v>254</v>
      </c>
      <c r="D69">
        <v>30</v>
      </c>
      <c r="E69" t="s">
        <v>260</v>
      </c>
      <c r="F69">
        <v>20</v>
      </c>
      <c r="G69" t="s">
        <v>255</v>
      </c>
      <c r="H69">
        <v>20</v>
      </c>
    </row>
    <row r="70" spans="1:10" x14ac:dyDescent="0.2">
      <c r="A70">
        <v>5</v>
      </c>
      <c r="B70">
        <v>15</v>
      </c>
      <c r="C70" t="s">
        <v>268</v>
      </c>
      <c r="D70">
        <v>4</v>
      </c>
      <c r="E70" t="s">
        <v>248</v>
      </c>
      <c r="F70">
        <v>40</v>
      </c>
      <c r="G70" t="s">
        <v>270</v>
      </c>
      <c r="H70">
        <v>5</v>
      </c>
      <c r="I70" t="s">
        <v>266</v>
      </c>
      <c r="J70">
        <v>8</v>
      </c>
    </row>
    <row r="71" spans="1:10" x14ac:dyDescent="0.2">
      <c r="A71">
        <v>6</v>
      </c>
      <c r="B71">
        <v>1</v>
      </c>
      <c r="C71" t="s">
        <v>255</v>
      </c>
      <c r="D71">
        <v>12</v>
      </c>
      <c r="E71" t="s">
        <v>254</v>
      </c>
      <c r="F71">
        <v>12</v>
      </c>
      <c r="G71" t="s">
        <v>269</v>
      </c>
      <c r="H71">
        <v>1</v>
      </c>
    </row>
    <row r="72" spans="1:10" x14ac:dyDescent="0.2">
      <c r="A72">
        <v>6</v>
      </c>
      <c r="B72">
        <v>2</v>
      </c>
      <c r="C72" t="s">
        <v>260</v>
      </c>
      <c r="D72">
        <v>30</v>
      </c>
      <c r="E72" t="s">
        <v>266</v>
      </c>
      <c r="F72">
        <v>4</v>
      </c>
      <c r="G72" t="s">
        <v>255</v>
      </c>
      <c r="H72">
        <v>16</v>
      </c>
    </row>
    <row r="73" spans="1:10" x14ac:dyDescent="0.2">
      <c r="A73">
        <v>6</v>
      </c>
      <c r="B73">
        <v>3</v>
      </c>
      <c r="C73" t="s">
        <v>254</v>
      </c>
      <c r="D73">
        <v>20</v>
      </c>
      <c r="E73" t="s">
        <v>255</v>
      </c>
      <c r="F73">
        <v>10</v>
      </c>
      <c r="G73" t="s">
        <v>245</v>
      </c>
      <c r="H73">
        <v>10</v>
      </c>
    </row>
    <row r="74" spans="1:10" x14ac:dyDescent="0.2">
      <c r="A74">
        <v>6</v>
      </c>
      <c r="B74">
        <v>4</v>
      </c>
      <c r="C74" t="s">
        <v>256</v>
      </c>
      <c r="D74">
        <v>30</v>
      </c>
      <c r="E74" t="s">
        <v>248</v>
      </c>
      <c r="F74">
        <v>10</v>
      </c>
      <c r="G74" t="s">
        <v>255</v>
      </c>
      <c r="H74">
        <v>10</v>
      </c>
    </row>
    <row r="75" spans="1:10" x14ac:dyDescent="0.2">
      <c r="A75">
        <v>6</v>
      </c>
      <c r="B75">
        <v>5</v>
      </c>
      <c r="C75" t="s">
        <v>248</v>
      </c>
      <c r="D75">
        <v>30</v>
      </c>
      <c r="E75" t="s">
        <v>260</v>
      </c>
      <c r="F75">
        <v>30</v>
      </c>
      <c r="I75" t="s">
        <v>244</v>
      </c>
    </row>
    <row r="76" spans="1:10" x14ac:dyDescent="0.2">
      <c r="A76">
        <v>6</v>
      </c>
      <c r="B76">
        <v>6</v>
      </c>
      <c r="C76" t="s">
        <v>255</v>
      </c>
      <c r="D76">
        <v>20</v>
      </c>
      <c r="E76" t="s">
        <v>262</v>
      </c>
      <c r="F76">
        <v>10</v>
      </c>
      <c r="G76" t="s">
        <v>266</v>
      </c>
      <c r="H76">
        <v>5</v>
      </c>
    </row>
    <row r="77" spans="1:10" x14ac:dyDescent="0.2">
      <c r="A77">
        <v>6</v>
      </c>
      <c r="B77">
        <v>7</v>
      </c>
      <c r="C77" t="s">
        <v>254</v>
      </c>
      <c r="D77">
        <v>30</v>
      </c>
      <c r="E77" t="s">
        <v>260</v>
      </c>
      <c r="F77">
        <v>20</v>
      </c>
      <c r="G77" t="s">
        <v>269</v>
      </c>
      <c r="H77">
        <v>5</v>
      </c>
    </row>
    <row r="78" spans="1:10" x14ac:dyDescent="0.2">
      <c r="A78">
        <v>6</v>
      </c>
      <c r="B78">
        <v>8</v>
      </c>
      <c r="C78" t="s">
        <v>255</v>
      </c>
      <c r="D78">
        <v>20</v>
      </c>
      <c r="E78" t="s">
        <v>256</v>
      </c>
      <c r="F78">
        <v>30</v>
      </c>
      <c r="G78" t="s">
        <v>270</v>
      </c>
      <c r="H78">
        <v>7</v>
      </c>
    </row>
    <row r="79" spans="1:10" x14ac:dyDescent="0.2">
      <c r="A79">
        <v>6</v>
      </c>
      <c r="B79">
        <v>9</v>
      </c>
      <c r="C79" t="s">
        <v>255</v>
      </c>
      <c r="D79">
        <v>20</v>
      </c>
      <c r="E79" t="s">
        <v>266</v>
      </c>
      <c r="F79">
        <v>10</v>
      </c>
      <c r="G79" t="s">
        <v>254</v>
      </c>
      <c r="H79">
        <v>30</v>
      </c>
    </row>
    <row r="80" spans="1:10" x14ac:dyDescent="0.2">
      <c r="A80">
        <v>6</v>
      </c>
      <c r="B80">
        <v>10</v>
      </c>
      <c r="C80" t="s">
        <v>246</v>
      </c>
      <c r="D80">
        <v>10</v>
      </c>
      <c r="E80" t="s">
        <v>248</v>
      </c>
      <c r="F80">
        <v>20</v>
      </c>
      <c r="G80" t="s">
        <v>270</v>
      </c>
      <c r="H80">
        <v>5</v>
      </c>
      <c r="I80" t="s">
        <v>268</v>
      </c>
      <c r="J80">
        <v>2</v>
      </c>
    </row>
    <row r="81" spans="1:16" x14ac:dyDescent="0.2">
      <c r="A81">
        <v>6</v>
      </c>
      <c r="B81">
        <v>11</v>
      </c>
      <c r="C81" t="s">
        <v>269</v>
      </c>
      <c r="D81">
        <v>5</v>
      </c>
      <c r="E81" t="s">
        <v>266</v>
      </c>
      <c r="F81">
        <v>10</v>
      </c>
      <c r="G81" t="s">
        <v>249</v>
      </c>
      <c r="H81">
        <v>20</v>
      </c>
    </row>
    <row r="82" spans="1:16" x14ac:dyDescent="0.2">
      <c r="A82">
        <v>6</v>
      </c>
      <c r="B82">
        <v>12</v>
      </c>
      <c r="C82" t="s">
        <v>255</v>
      </c>
      <c r="D82">
        <v>30</v>
      </c>
      <c r="E82" t="s">
        <v>248</v>
      </c>
      <c r="F82">
        <v>20</v>
      </c>
      <c r="G82" t="s">
        <v>245</v>
      </c>
      <c r="H82">
        <v>20</v>
      </c>
    </row>
    <row r="83" spans="1:16" x14ac:dyDescent="0.2">
      <c r="A83">
        <v>6</v>
      </c>
      <c r="B83">
        <v>13</v>
      </c>
      <c r="C83" t="s">
        <v>248</v>
      </c>
      <c r="D83">
        <v>20</v>
      </c>
      <c r="E83" t="s">
        <v>268</v>
      </c>
      <c r="F83">
        <v>2</v>
      </c>
      <c r="G83" t="s">
        <v>254</v>
      </c>
      <c r="H83">
        <v>10</v>
      </c>
    </row>
    <row r="84" spans="1:16" x14ac:dyDescent="0.2">
      <c r="A84">
        <v>6</v>
      </c>
      <c r="B84">
        <v>14</v>
      </c>
      <c r="C84" t="s">
        <v>254</v>
      </c>
      <c r="D84">
        <v>30</v>
      </c>
      <c r="E84" t="s">
        <v>255</v>
      </c>
      <c r="F84">
        <v>30</v>
      </c>
      <c r="G84" t="s">
        <v>266</v>
      </c>
      <c r="H84">
        <v>20</v>
      </c>
      <c r="I84" t="s">
        <v>269</v>
      </c>
      <c r="J84">
        <v>5</v>
      </c>
    </row>
    <row r="85" spans="1:16" x14ac:dyDescent="0.2">
      <c r="A85">
        <v>6</v>
      </c>
      <c r="B85">
        <v>15</v>
      </c>
      <c r="C85" t="s">
        <v>248</v>
      </c>
      <c r="D85">
        <v>50</v>
      </c>
      <c r="E85" t="s">
        <v>263</v>
      </c>
      <c r="F85">
        <v>5</v>
      </c>
      <c r="G85" t="s">
        <v>270</v>
      </c>
      <c r="H85">
        <v>5</v>
      </c>
      <c r="I85" t="s">
        <v>266</v>
      </c>
      <c r="J85">
        <v>10</v>
      </c>
      <c r="K85" s="4" t="s">
        <v>264</v>
      </c>
      <c r="L85" s="5">
        <v>1</v>
      </c>
      <c r="M85" s="5" t="s">
        <v>255</v>
      </c>
      <c r="N85" s="5">
        <v>20</v>
      </c>
      <c r="O85" s="5" t="s">
        <v>267</v>
      </c>
      <c r="P85" s="5">
        <v>20</v>
      </c>
    </row>
    <row r="86" spans="1:16" x14ac:dyDescent="0.2">
      <c r="A86">
        <v>7</v>
      </c>
      <c r="B86">
        <v>1</v>
      </c>
      <c r="C86" t="s">
        <v>271</v>
      </c>
      <c r="D86">
        <v>10</v>
      </c>
    </row>
    <row r="87" spans="1:16" x14ac:dyDescent="0.2">
      <c r="A87">
        <v>7</v>
      </c>
      <c r="B87">
        <v>2</v>
      </c>
      <c r="C87" t="s">
        <v>271</v>
      </c>
      <c r="D87">
        <v>20</v>
      </c>
      <c r="L87" t="s">
        <v>244</v>
      </c>
    </row>
    <row r="88" spans="1:16" x14ac:dyDescent="0.2">
      <c r="A88">
        <v>7</v>
      </c>
      <c r="B88">
        <v>3</v>
      </c>
      <c r="C88" t="s">
        <v>271</v>
      </c>
      <c r="D88">
        <v>30</v>
      </c>
    </row>
    <row r="89" spans="1:16" x14ac:dyDescent="0.2">
      <c r="A89">
        <v>7</v>
      </c>
      <c r="B89">
        <v>4</v>
      </c>
      <c r="C89" t="s">
        <v>272</v>
      </c>
      <c r="D89">
        <v>15</v>
      </c>
    </row>
    <row r="90" spans="1:16" x14ac:dyDescent="0.2">
      <c r="A90">
        <v>7</v>
      </c>
      <c r="B90">
        <v>5</v>
      </c>
      <c r="C90" t="s">
        <v>271</v>
      </c>
      <c r="D90">
        <v>20</v>
      </c>
      <c r="E90" t="s">
        <v>272</v>
      </c>
      <c r="F90">
        <v>10</v>
      </c>
    </row>
    <row r="91" spans="1:16" x14ac:dyDescent="0.2">
      <c r="A91">
        <v>7</v>
      </c>
      <c r="B91">
        <v>6</v>
      </c>
      <c r="C91" t="s">
        <v>271</v>
      </c>
      <c r="D91">
        <v>20</v>
      </c>
      <c r="E91" t="s">
        <v>272</v>
      </c>
      <c r="F91">
        <v>10</v>
      </c>
    </row>
    <row r="92" spans="1:16" x14ac:dyDescent="0.2">
      <c r="A92">
        <v>7</v>
      </c>
      <c r="B92">
        <v>7</v>
      </c>
      <c r="C92" t="s">
        <v>271</v>
      </c>
      <c r="D92">
        <v>30</v>
      </c>
    </row>
    <row r="93" spans="1:16" x14ac:dyDescent="0.2">
      <c r="A93">
        <v>7</v>
      </c>
      <c r="B93">
        <v>8</v>
      </c>
      <c r="C93" t="s">
        <v>273</v>
      </c>
      <c r="D93">
        <v>1</v>
      </c>
      <c r="E93" t="s">
        <v>271</v>
      </c>
      <c r="F93">
        <v>30</v>
      </c>
    </row>
    <row r="94" spans="1:16" x14ac:dyDescent="0.2">
      <c r="A94">
        <v>7</v>
      </c>
      <c r="B94">
        <v>9</v>
      </c>
      <c r="C94" t="s">
        <v>271</v>
      </c>
      <c r="D94">
        <v>30</v>
      </c>
      <c r="E94" t="s">
        <v>272</v>
      </c>
      <c r="F94">
        <v>20</v>
      </c>
    </row>
    <row r="95" spans="1:16" x14ac:dyDescent="0.2">
      <c r="A95">
        <v>7</v>
      </c>
      <c r="B95">
        <v>10</v>
      </c>
      <c r="C95" t="s">
        <v>275</v>
      </c>
      <c r="D95">
        <v>1</v>
      </c>
      <c r="E95" t="s">
        <v>276</v>
      </c>
      <c r="F95">
        <v>30</v>
      </c>
    </row>
    <row r="96" spans="1:16" x14ac:dyDescent="0.2">
      <c r="A96">
        <v>7</v>
      </c>
      <c r="B96">
        <v>11</v>
      </c>
      <c r="C96" t="s">
        <v>272</v>
      </c>
      <c r="D96">
        <v>20</v>
      </c>
      <c r="E96" t="s">
        <v>276</v>
      </c>
      <c r="F96">
        <v>10</v>
      </c>
    </row>
    <row r="97" spans="1:10" x14ac:dyDescent="0.2">
      <c r="A97">
        <v>7</v>
      </c>
      <c r="B97">
        <v>12</v>
      </c>
      <c r="C97" t="s">
        <v>276</v>
      </c>
      <c r="D97">
        <v>30</v>
      </c>
      <c r="E97" t="s">
        <v>273</v>
      </c>
      <c r="F97">
        <v>2</v>
      </c>
    </row>
    <row r="98" spans="1:10" x14ac:dyDescent="0.2">
      <c r="A98">
        <v>7</v>
      </c>
      <c r="B98">
        <v>13</v>
      </c>
      <c r="C98" t="s">
        <v>272</v>
      </c>
      <c r="D98">
        <v>30</v>
      </c>
    </row>
    <row r="99" spans="1:10" x14ac:dyDescent="0.2">
      <c r="A99">
        <v>7</v>
      </c>
      <c r="B99">
        <v>14</v>
      </c>
      <c r="C99" t="s">
        <v>271</v>
      </c>
      <c r="D99">
        <v>50</v>
      </c>
      <c r="E99" t="s">
        <v>276</v>
      </c>
      <c r="F99">
        <v>30</v>
      </c>
    </row>
    <row r="100" spans="1:10" x14ac:dyDescent="0.2">
      <c r="A100">
        <v>7</v>
      </c>
      <c r="B100">
        <v>15</v>
      </c>
      <c r="C100" t="s">
        <v>271</v>
      </c>
      <c r="D100">
        <v>50</v>
      </c>
      <c r="E100" t="s">
        <v>276</v>
      </c>
      <c r="F100">
        <v>30</v>
      </c>
      <c r="G100" t="s">
        <v>273</v>
      </c>
      <c r="H100">
        <v>5</v>
      </c>
      <c r="I100" t="s">
        <v>275</v>
      </c>
      <c r="J100">
        <v>3</v>
      </c>
    </row>
    <row r="101" spans="1:10" x14ac:dyDescent="0.2">
      <c r="A101">
        <v>8</v>
      </c>
      <c r="B101">
        <v>1</v>
      </c>
      <c r="C101" t="s">
        <v>271</v>
      </c>
      <c r="D101">
        <v>20</v>
      </c>
    </row>
    <row r="102" spans="1:10" x14ac:dyDescent="0.2">
      <c r="A102">
        <v>8</v>
      </c>
      <c r="B102">
        <v>2</v>
      </c>
      <c r="C102" t="s">
        <v>271</v>
      </c>
      <c r="D102">
        <v>20</v>
      </c>
      <c r="E102" t="s">
        <v>277</v>
      </c>
      <c r="F102">
        <v>10</v>
      </c>
    </row>
    <row r="103" spans="1:10" x14ac:dyDescent="0.2">
      <c r="A103">
        <v>8</v>
      </c>
      <c r="B103">
        <v>3</v>
      </c>
      <c r="C103" t="s">
        <v>278</v>
      </c>
      <c r="D103">
        <v>15</v>
      </c>
    </row>
    <row r="104" spans="1:10" x14ac:dyDescent="0.2">
      <c r="A104">
        <v>8</v>
      </c>
      <c r="B104">
        <v>4</v>
      </c>
      <c r="C104" t="s">
        <v>271</v>
      </c>
      <c r="D104">
        <v>20</v>
      </c>
      <c r="E104" t="s">
        <v>272</v>
      </c>
      <c r="F104">
        <v>20</v>
      </c>
      <c r="G104" t="s">
        <v>273</v>
      </c>
      <c r="H104">
        <v>1</v>
      </c>
    </row>
    <row r="105" spans="1:10" x14ac:dyDescent="0.2">
      <c r="A105">
        <v>8</v>
      </c>
      <c r="B105">
        <v>5</v>
      </c>
      <c r="C105" t="s">
        <v>271</v>
      </c>
      <c r="D105">
        <v>30</v>
      </c>
      <c r="E105" t="s">
        <v>273</v>
      </c>
      <c r="F105">
        <v>2</v>
      </c>
    </row>
    <row r="106" spans="1:10" x14ac:dyDescent="0.2">
      <c r="A106">
        <v>8</v>
      </c>
      <c r="B106">
        <v>6</v>
      </c>
      <c r="C106" t="s">
        <v>278</v>
      </c>
      <c r="D106">
        <v>20</v>
      </c>
      <c r="E106" t="s">
        <v>273</v>
      </c>
      <c r="F106">
        <v>3</v>
      </c>
    </row>
    <row r="107" spans="1:10" x14ac:dyDescent="0.2">
      <c r="A107">
        <v>8</v>
      </c>
      <c r="B107">
        <v>7</v>
      </c>
      <c r="C107" t="s">
        <v>279</v>
      </c>
      <c r="D107">
        <v>20</v>
      </c>
      <c r="E107" t="s">
        <v>280</v>
      </c>
      <c r="F107">
        <v>1</v>
      </c>
    </row>
    <row r="108" spans="1:10" x14ac:dyDescent="0.2">
      <c r="A108">
        <v>8</v>
      </c>
      <c r="B108">
        <v>8</v>
      </c>
      <c r="C108" t="s">
        <v>271</v>
      </c>
      <c r="D108">
        <v>20</v>
      </c>
      <c r="E108" t="s">
        <v>279</v>
      </c>
      <c r="F108">
        <v>20</v>
      </c>
      <c r="G108" t="s">
        <v>280</v>
      </c>
      <c r="H108">
        <v>1</v>
      </c>
    </row>
    <row r="109" spans="1:10" x14ac:dyDescent="0.2">
      <c r="A109">
        <v>8</v>
      </c>
      <c r="B109">
        <v>9</v>
      </c>
      <c r="C109" t="s">
        <v>271</v>
      </c>
      <c r="D109">
        <v>30</v>
      </c>
      <c r="E109" t="s">
        <v>278</v>
      </c>
      <c r="F109">
        <v>30</v>
      </c>
    </row>
    <row r="110" spans="1:10" x14ac:dyDescent="0.2">
      <c r="A110">
        <v>8</v>
      </c>
      <c r="B110">
        <v>10</v>
      </c>
      <c r="C110" t="s">
        <v>271</v>
      </c>
      <c r="D110">
        <v>20</v>
      </c>
      <c r="E110" t="s">
        <v>273</v>
      </c>
      <c r="F110">
        <v>3</v>
      </c>
      <c r="G110" t="s">
        <v>279</v>
      </c>
      <c r="H110">
        <v>10</v>
      </c>
    </row>
    <row r="111" spans="1:10" x14ac:dyDescent="0.2">
      <c r="A111">
        <v>8</v>
      </c>
      <c r="B111">
        <v>11</v>
      </c>
      <c r="C111" t="s">
        <v>272</v>
      </c>
      <c r="D111">
        <v>20</v>
      </c>
      <c r="E111" t="s">
        <v>279</v>
      </c>
      <c r="F111">
        <v>20</v>
      </c>
    </row>
    <row r="112" spans="1:10" x14ac:dyDescent="0.2">
      <c r="A112">
        <v>8</v>
      </c>
      <c r="B112">
        <v>12</v>
      </c>
      <c r="C112" t="s">
        <v>278</v>
      </c>
      <c r="D112">
        <v>30</v>
      </c>
    </row>
    <row r="113" spans="1:10" x14ac:dyDescent="0.2">
      <c r="A113">
        <v>8</v>
      </c>
      <c r="B113">
        <v>13</v>
      </c>
      <c r="C113" t="s">
        <v>273</v>
      </c>
      <c r="D113">
        <v>5</v>
      </c>
      <c r="E113" t="s">
        <v>278</v>
      </c>
      <c r="F113">
        <v>10</v>
      </c>
      <c r="G113" t="s">
        <v>279</v>
      </c>
      <c r="H113">
        <v>20</v>
      </c>
    </row>
    <row r="114" spans="1:10" x14ac:dyDescent="0.2">
      <c r="A114">
        <v>8</v>
      </c>
      <c r="B114">
        <v>14</v>
      </c>
      <c r="C114" t="s">
        <v>272</v>
      </c>
      <c r="D114">
        <v>30</v>
      </c>
      <c r="E114" t="s">
        <v>279</v>
      </c>
      <c r="F114">
        <v>30</v>
      </c>
      <c r="G114" t="s">
        <v>280</v>
      </c>
      <c r="H114">
        <v>1</v>
      </c>
    </row>
    <row r="115" spans="1:10" x14ac:dyDescent="0.2">
      <c r="A115">
        <v>8</v>
      </c>
      <c r="B115">
        <v>15</v>
      </c>
      <c r="C115" t="s">
        <v>271</v>
      </c>
      <c r="D115">
        <v>30</v>
      </c>
      <c r="E115" t="s">
        <v>279</v>
      </c>
      <c r="F115">
        <v>30</v>
      </c>
      <c r="G115" t="s">
        <v>278</v>
      </c>
      <c r="H115">
        <v>20</v>
      </c>
    </row>
    <row r="116" spans="1:10" x14ac:dyDescent="0.2">
      <c r="A116">
        <v>9</v>
      </c>
      <c r="B116">
        <v>1</v>
      </c>
      <c r="C116" t="s">
        <v>271</v>
      </c>
      <c r="D116">
        <v>20</v>
      </c>
      <c r="E116" t="s">
        <v>280</v>
      </c>
      <c r="F116">
        <v>1</v>
      </c>
    </row>
    <row r="117" spans="1:10" x14ac:dyDescent="0.2">
      <c r="A117">
        <v>9</v>
      </c>
      <c r="B117">
        <v>2</v>
      </c>
      <c r="C117" t="s">
        <v>271</v>
      </c>
      <c r="D117">
        <v>20</v>
      </c>
      <c r="E117" t="s">
        <v>278</v>
      </c>
      <c r="F117">
        <v>10</v>
      </c>
    </row>
    <row r="118" spans="1:10" x14ac:dyDescent="0.2">
      <c r="A118">
        <v>9</v>
      </c>
      <c r="B118">
        <v>3</v>
      </c>
      <c r="C118" t="s">
        <v>271</v>
      </c>
      <c r="D118">
        <v>20</v>
      </c>
      <c r="E118" t="s">
        <v>274</v>
      </c>
      <c r="F118">
        <v>5</v>
      </c>
    </row>
    <row r="119" spans="1:10" x14ac:dyDescent="0.2">
      <c r="A119">
        <v>9</v>
      </c>
      <c r="B119">
        <v>4</v>
      </c>
      <c r="C119" t="s">
        <v>271</v>
      </c>
      <c r="D119">
        <v>20</v>
      </c>
      <c r="E119" t="s">
        <v>274</v>
      </c>
      <c r="F119">
        <v>10</v>
      </c>
      <c r="G119" t="s">
        <v>280</v>
      </c>
      <c r="H119">
        <v>1</v>
      </c>
      <c r="I119" t="s">
        <v>274</v>
      </c>
      <c r="J119">
        <v>3</v>
      </c>
    </row>
    <row r="120" spans="1:10" x14ac:dyDescent="0.2">
      <c r="A120">
        <v>9</v>
      </c>
      <c r="B120">
        <v>5</v>
      </c>
      <c r="C120" t="s">
        <v>272</v>
      </c>
      <c r="D120">
        <v>20</v>
      </c>
      <c r="E120" t="s">
        <v>278</v>
      </c>
      <c r="F120">
        <v>10</v>
      </c>
    </row>
    <row r="121" spans="1:10" x14ac:dyDescent="0.2">
      <c r="A121">
        <v>9</v>
      </c>
      <c r="B121">
        <v>6</v>
      </c>
      <c r="C121" t="s">
        <v>271</v>
      </c>
      <c r="D121">
        <v>20</v>
      </c>
      <c r="E121" t="s">
        <v>281</v>
      </c>
      <c r="F121">
        <v>1</v>
      </c>
    </row>
    <row r="122" spans="1:10" x14ac:dyDescent="0.2">
      <c r="A122">
        <v>9</v>
      </c>
      <c r="B122">
        <v>7</v>
      </c>
      <c r="C122" t="s">
        <v>271</v>
      </c>
      <c r="D122">
        <v>20</v>
      </c>
      <c r="E122" t="s">
        <v>279</v>
      </c>
      <c r="F122">
        <v>10</v>
      </c>
      <c r="G122" t="s">
        <v>274</v>
      </c>
      <c r="H122">
        <v>5</v>
      </c>
      <c r="I122" t="s">
        <v>280</v>
      </c>
      <c r="J122">
        <v>2</v>
      </c>
    </row>
    <row r="123" spans="1:10" x14ac:dyDescent="0.2">
      <c r="A123">
        <v>9</v>
      </c>
      <c r="B123">
        <v>8</v>
      </c>
      <c r="C123" t="s">
        <v>278</v>
      </c>
      <c r="D123">
        <v>20</v>
      </c>
      <c r="E123" t="s">
        <v>281</v>
      </c>
      <c r="F123">
        <v>1</v>
      </c>
      <c r="G123" t="s">
        <v>272</v>
      </c>
      <c r="H123">
        <v>20</v>
      </c>
    </row>
    <row r="124" spans="1:10" x14ac:dyDescent="0.2">
      <c r="A124">
        <v>9</v>
      </c>
      <c r="B124">
        <v>9</v>
      </c>
      <c r="C124" t="s">
        <v>274</v>
      </c>
      <c r="D124">
        <v>5</v>
      </c>
      <c r="E124" t="s">
        <v>271</v>
      </c>
      <c r="F124">
        <v>20</v>
      </c>
      <c r="G124" t="s">
        <v>279</v>
      </c>
      <c r="H124">
        <v>10</v>
      </c>
      <c r="I124" t="s">
        <v>273</v>
      </c>
      <c r="J124">
        <v>1</v>
      </c>
    </row>
    <row r="125" spans="1:10" x14ac:dyDescent="0.2">
      <c r="A125">
        <v>9</v>
      </c>
      <c r="B125">
        <v>10</v>
      </c>
      <c r="C125" t="s">
        <v>271</v>
      </c>
      <c r="D125">
        <v>20</v>
      </c>
      <c r="E125" t="s">
        <v>280</v>
      </c>
      <c r="F125">
        <v>4</v>
      </c>
    </row>
    <row r="126" spans="1:10" x14ac:dyDescent="0.2">
      <c r="A126">
        <v>9</v>
      </c>
      <c r="B126">
        <v>11</v>
      </c>
      <c r="C126" t="s">
        <v>272</v>
      </c>
      <c r="D126">
        <v>30</v>
      </c>
      <c r="E126" t="s">
        <v>281</v>
      </c>
      <c r="F126">
        <v>3</v>
      </c>
      <c r="G126" t="s">
        <v>274</v>
      </c>
      <c r="H126">
        <v>10</v>
      </c>
      <c r="I126" t="s">
        <v>271</v>
      </c>
      <c r="J126">
        <v>20</v>
      </c>
    </row>
    <row r="127" spans="1:10" x14ac:dyDescent="0.2">
      <c r="A127">
        <v>9</v>
      </c>
      <c r="B127">
        <v>12</v>
      </c>
      <c r="C127" t="s">
        <v>271</v>
      </c>
      <c r="D127">
        <v>30</v>
      </c>
      <c r="E127" t="s">
        <v>274</v>
      </c>
      <c r="F127">
        <v>10</v>
      </c>
      <c r="G127" t="s">
        <v>279</v>
      </c>
      <c r="H127">
        <v>20</v>
      </c>
    </row>
    <row r="128" spans="1:10" x14ac:dyDescent="0.2">
      <c r="A128">
        <v>9</v>
      </c>
      <c r="B128">
        <v>13</v>
      </c>
      <c r="C128" t="s">
        <v>278</v>
      </c>
      <c r="D128">
        <v>20</v>
      </c>
      <c r="E128" t="s">
        <v>280</v>
      </c>
      <c r="F128">
        <v>5</v>
      </c>
      <c r="G128" t="s">
        <v>273</v>
      </c>
      <c r="H128">
        <v>2</v>
      </c>
      <c r="I128" t="s">
        <v>274</v>
      </c>
      <c r="J128">
        <v>10</v>
      </c>
    </row>
    <row r="129" spans="1:10" x14ac:dyDescent="0.2">
      <c r="A129">
        <v>9</v>
      </c>
      <c r="B129">
        <v>14</v>
      </c>
      <c r="C129" t="s">
        <v>271</v>
      </c>
      <c r="D129">
        <v>30</v>
      </c>
      <c r="E129" t="s">
        <v>274</v>
      </c>
      <c r="F129">
        <v>10</v>
      </c>
      <c r="G129" t="s">
        <v>279</v>
      </c>
      <c r="H129">
        <v>10</v>
      </c>
      <c r="I129" t="s">
        <v>280</v>
      </c>
      <c r="J129">
        <v>5</v>
      </c>
    </row>
    <row r="130" spans="1:10" x14ac:dyDescent="0.2">
      <c r="A130">
        <v>9</v>
      </c>
      <c r="B130">
        <v>15</v>
      </c>
      <c r="C130" t="s">
        <v>274</v>
      </c>
      <c r="D130">
        <v>20</v>
      </c>
      <c r="E130" t="s">
        <v>281</v>
      </c>
      <c r="F130">
        <v>5</v>
      </c>
      <c r="G130" t="s">
        <v>271</v>
      </c>
      <c r="H130">
        <v>40</v>
      </c>
    </row>
    <row r="131" spans="1:10" x14ac:dyDescent="0.2">
      <c r="A131">
        <v>10</v>
      </c>
      <c r="B131">
        <v>1</v>
      </c>
      <c r="C131" t="s">
        <v>271</v>
      </c>
      <c r="D131">
        <v>20</v>
      </c>
      <c r="E131" t="s">
        <v>273</v>
      </c>
      <c r="F131">
        <v>1</v>
      </c>
    </row>
    <row r="132" spans="1:10" x14ac:dyDescent="0.2">
      <c r="A132">
        <v>10</v>
      </c>
      <c r="B132">
        <v>2</v>
      </c>
      <c r="C132" t="s">
        <v>271</v>
      </c>
      <c r="D132">
        <v>20</v>
      </c>
      <c r="E132" t="s">
        <v>279</v>
      </c>
      <c r="F132">
        <v>10</v>
      </c>
    </row>
    <row r="133" spans="1:10" x14ac:dyDescent="0.2">
      <c r="A133">
        <v>10</v>
      </c>
      <c r="B133">
        <v>3</v>
      </c>
      <c r="C133" t="s">
        <v>278</v>
      </c>
      <c r="D133">
        <v>20</v>
      </c>
      <c r="E133" t="s">
        <v>271</v>
      </c>
      <c r="F133">
        <v>20</v>
      </c>
    </row>
    <row r="134" spans="1:10" x14ac:dyDescent="0.2">
      <c r="A134">
        <v>10</v>
      </c>
      <c r="B134">
        <v>4</v>
      </c>
      <c r="C134" t="s">
        <v>271</v>
      </c>
      <c r="D134">
        <v>20</v>
      </c>
      <c r="E134" t="s">
        <v>274</v>
      </c>
      <c r="F134">
        <v>6</v>
      </c>
      <c r="G134" t="s">
        <v>273</v>
      </c>
      <c r="H134">
        <v>1</v>
      </c>
    </row>
    <row r="135" spans="1:10" x14ac:dyDescent="0.2">
      <c r="A135">
        <v>10</v>
      </c>
      <c r="B135">
        <v>5</v>
      </c>
      <c r="C135" t="s">
        <v>271</v>
      </c>
      <c r="D135">
        <v>20</v>
      </c>
      <c r="E135" t="s">
        <v>279</v>
      </c>
      <c r="F135">
        <v>20</v>
      </c>
      <c r="G135" t="s">
        <v>282</v>
      </c>
      <c r="H135">
        <v>1</v>
      </c>
    </row>
    <row r="136" spans="1:10" x14ac:dyDescent="0.2">
      <c r="A136">
        <v>10</v>
      </c>
      <c r="B136">
        <v>6</v>
      </c>
      <c r="C136" t="s">
        <v>278</v>
      </c>
      <c r="D136">
        <v>20</v>
      </c>
      <c r="E136" t="s">
        <v>279</v>
      </c>
      <c r="F136">
        <v>20</v>
      </c>
    </row>
    <row r="137" spans="1:10" x14ac:dyDescent="0.2">
      <c r="A137">
        <v>10</v>
      </c>
      <c r="B137">
        <v>7</v>
      </c>
      <c r="C137" t="s">
        <v>272</v>
      </c>
      <c r="D137">
        <v>20</v>
      </c>
      <c r="E137" t="s">
        <v>271</v>
      </c>
      <c r="F137">
        <v>20</v>
      </c>
      <c r="G137" t="s">
        <v>280</v>
      </c>
      <c r="H137">
        <v>3</v>
      </c>
    </row>
    <row r="138" spans="1:10" x14ac:dyDescent="0.2">
      <c r="A138">
        <v>10</v>
      </c>
      <c r="B138">
        <v>8</v>
      </c>
      <c r="C138" t="s">
        <v>271</v>
      </c>
      <c r="D138">
        <v>20</v>
      </c>
      <c r="E138" t="s">
        <v>279</v>
      </c>
      <c r="F138">
        <v>20</v>
      </c>
      <c r="G138" t="s">
        <v>273</v>
      </c>
      <c r="H138">
        <v>2</v>
      </c>
    </row>
    <row r="139" spans="1:10" x14ac:dyDescent="0.2">
      <c r="A139">
        <v>10</v>
      </c>
      <c r="B139">
        <v>9</v>
      </c>
      <c r="C139" t="s">
        <v>278</v>
      </c>
      <c r="D139">
        <v>40</v>
      </c>
      <c r="E139" t="s">
        <v>281</v>
      </c>
      <c r="F139">
        <v>3</v>
      </c>
      <c r="G139" t="s">
        <v>283</v>
      </c>
      <c r="H139">
        <v>3</v>
      </c>
    </row>
    <row r="140" spans="1:10" x14ac:dyDescent="0.2">
      <c r="A140">
        <v>10</v>
      </c>
      <c r="B140">
        <v>10</v>
      </c>
      <c r="C140" t="s">
        <v>282</v>
      </c>
      <c r="D140">
        <v>1</v>
      </c>
      <c r="E140" t="s">
        <v>271</v>
      </c>
      <c r="F140">
        <v>30</v>
      </c>
      <c r="G140" t="s">
        <v>274</v>
      </c>
      <c r="H140">
        <v>10</v>
      </c>
      <c r="I140" t="s">
        <v>273</v>
      </c>
      <c r="J140">
        <v>2</v>
      </c>
    </row>
    <row r="141" spans="1:10" x14ac:dyDescent="0.2">
      <c r="A141">
        <v>10</v>
      </c>
      <c r="B141">
        <v>11</v>
      </c>
      <c r="C141" t="s">
        <v>272</v>
      </c>
      <c r="D141">
        <v>20</v>
      </c>
      <c r="E141" t="s">
        <v>281</v>
      </c>
      <c r="F141">
        <v>5</v>
      </c>
      <c r="G141" t="s">
        <v>283</v>
      </c>
      <c r="H141">
        <v>10</v>
      </c>
    </row>
    <row r="142" spans="1:10" x14ac:dyDescent="0.2">
      <c r="A142">
        <v>10</v>
      </c>
      <c r="B142">
        <v>12</v>
      </c>
      <c r="C142" t="s">
        <v>278</v>
      </c>
      <c r="D142">
        <v>40</v>
      </c>
      <c r="E142" t="s">
        <v>280</v>
      </c>
      <c r="F142">
        <v>10</v>
      </c>
    </row>
    <row r="143" spans="1:10" x14ac:dyDescent="0.2">
      <c r="A143">
        <v>10</v>
      </c>
      <c r="B143">
        <v>13</v>
      </c>
      <c r="C143" t="s">
        <v>271</v>
      </c>
      <c r="D143">
        <v>40</v>
      </c>
      <c r="E143" t="s">
        <v>279</v>
      </c>
      <c r="F143">
        <v>20</v>
      </c>
      <c r="G143" t="s">
        <v>281</v>
      </c>
      <c r="H143">
        <v>10</v>
      </c>
    </row>
    <row r="144" spans="1:10" x14ac:dyDescent="0.2">
      <c r="A144">
        <v>10</v>
      </c>
      <c r="B144">
        <v>14</v>
      </c>
      <c r="C144" t="s">
        <v>274</v>
      </c>
      <c r="D144">
        <v>20</v>
      </c>
      <c r="E144" t="s">
        <v>271</v>
      </c>
      <c r="F144">
        <v>30</v>
      </c>
      <c r="G144" t="s">
        <v>283</v>
      </c>
      <c r="H144">
        <v>10</v>
      </c>
      <c r="I144" t="s">
        <v>273</v>
      </c>
      <c r="J144">
        <v>2</v>
      </c>
    </row>
    <row r="145" spans="1:22" x14ac:dyDescent="0.2">
      <c r="A145">
        <v>10</v>
      </c>
      <c r="B145">
        <v>15</v>
      </c>
      <c r="C145" t="s">
        <v>271</v>
      </c>
      <c r="D145">
        <v>40</v>
      </c>
      <c r="E145" t="s">
        <v>279</v>
      </c>
      <c r="F145">
        <v>20</v>
      </c>
      <c r="G145" t="s">
        <v>281</v>
      </c>
      <c r="H145">
        <v>5</v>
      </c>
      <c r="I145" t="s">
        <v>283</v>
      </c>
      <c r="J145">
        <v>10</v>
      </c>
      <c r="K145" t="s">
        <v>282</v>
      </c>
      <c r="L145">
        <v>1</v>
      </c>
    </row>
    <row r="146" spans="1:22" x14ac:dyDescent="0.2">
      <c r="A146">
        <v>11</v>
      </c>
      <c r="B146">
        <v>1</v>
      </c>
      <c r="C146" t="s">
        <v>278</v>
      </c>
      <c r="D146">
        <v>20</v>
      </c>
      <c r="E146" t="s">
        <v>271</v>
      </c>
      <c r="F146">
        <v>20</v>
      </c>
    </row>
    <row r="147" spans="1:22" x14ac:dyDescent="0.2">
      <c r="A147">
        <v>11</v>
      </c>
      <c r="B147">
        <v>2</v>
      </c>
      <c r="C147" t="s">
        <v>271</v>
      </c>
      <c r="D147">
        <v>20</v>
      </c>
      <c r="E147" t="s">
        <v>279</v>
      </c>
      <c r="F147">
        <v>5</v>
      </c>
      <c r="G147" t="s">
        <v>273</v>
      </c>
      <c r="H147">
        <v>1</v>
      </c>
    </row>
    <row r="148" spans="1:22" x14ac:dyDescent="0.2">
      <c r="A148">
        <v>11</v>
      </c>
      <c r="B148">
        <v>3</v>
      </c>
      <c r="C148" t="s">
        <v>271</v>
      </c>
      <c r="D148">
        <v>20</v>
      </c>
      <c r="E148" t="s">
        <v>280</v>
      </c>
      <c r="F148">
        <v>5</v>
      </c>
    </row>
    <row r="149" spans="1:22" x14ac:dyDescent="0.2">
      <c r="A149">
        <v>11</v>
      </c>
      <c r="B149">
        <v>4</v>
      </c>
      <c r="C149" t="s">
        <v>272</v>
      </c>
      <c r="D149">
        <v>30</v>
      </c>
      <c r="E149" t="s">
        <v>274</v>
      </c>
      <c r="F149">
        <v>10</v>
      </c>
    </row>
    <row r="150" spans="1:22" x14ac:dyDescent="0.2">
      <c r="A150">
        <v>11</v>
      </c>
      <c r="B150">
        <v>5</v>
      </c>
      <c r="C150" t="s">
        <v>271</v>
      </c>
      <c r="D150">
        <v>30</v>
      </c>
      <c r="E150" t="s">
        <v>284</v>
      </c>
      <c r="F150">
        <v>3</v>
      </c>
    </row>
    <row r="151" spans="1:22" x14ac:dyDescent="0.2">
      <c r="A151">
        <v>11</v>
      </c>
      <c r="B151">
        <v>6</v>
      </c>
      <c r="C151" t="s">
        <v>278</v>
      </c>
      <c r="D151">
        <v>20</v>
      </c>
      <c r="E151" t="s">
        <v>280</v>
      </c>
      <c r="F151">
        <v>5</v>
      </c>
      <c r="G151" t="s">
        <v>279</v>
      </c>
      <c r="H151">
        <v>10</v>
      </c>
    </row>
    <row r="152" spans="1:22" x14ac:dyDescent="0.2">
      <c r="A152">
        <v>11</v>
      </c>
      <c r="B152">
        <v>7</v>
      </c>
      <c r="C152" t="s">
        <v>271</v>
      </c>
      <c r="D152">
        <v>30</v>
      </c>
      <c r="E152" t="s">
        <v>274</v>
      </c>
      <c r="F152">
        <v>10</v>
      </c>
    </row>
    <row r="153" spans="1:22" x14ac:dyDescent="0.2">
      <c r="A153">
        <v>11</v>
      </c>
      <c r="B153">
        <v>8</v>
      </c>
      <c r="C153" t="s">
        <v>271</v>
      </c>
      <c r="D153">
        <v>30</v>
      </c>
      <c r="E153" t="s">
        <v>283</v>
      </c>
      <c r="F153">
        <v>10</v>
      </c>
      <c r="G153" t="s">
        <v>280</v>
      </c>
      <c r="H153">
        <v>10</v>
      </c>
    </row>
    <row r="154" spans="1:22" x14ac:dyDescent="0.2">
      <c r="A154">
        <v>11</v>
      </c>
      <c r="B154">
        <v>9</v>
      </c>
      <c r="C154" t="s">
        <v>278</v>
      </c>
      <c r="D154">
        <v>30</v>
      </c>
      <c r="E154" t="s">
        <v>280</v>
      </c>
      <c r="F154">
        <v>10</v>
      </c>
      <c r="G154" t="s">
        <v>273</v>
      </c>
      <c r="H154">
        <v>2</v>
      </c>
    </row>
    <row r="155" spans="1:22" x14ac:dyDescent="0.2">
      <c r="A155">
        <v>11</v>
      </c>
      <c r="B155">
        <v>10</v>
      </c>
      <c r="C155" t="s">
        <v>271</v>
      </c>
      <c r="D155">
        <v>40</v>
      </c>
      <c r="E155" t="s">
        <v>282</v>
      </c>
      <c r="F155">
        <v>1</v>
      </c>
      <c r="G155" t="s">
        <v>284</v>
      </c>
      <c r="H155">
        <v>5</v>
      </c>
    </row>
    <row r="156" spans="1:22" x14ac:dyDescent="0.2">
      <c r="A156">
        <v>11</v>
      </c>
      <c r="B156">
        <v>11</v>
      </c>
      <c r="C156" t="s">
        <v>272</v>
      </c>
      <c r="D156">
        <v>30</v>
      </c>
      <c r="E156" t="s">
        <v>271</v>
      </c>
      <c r="F156">
        <v>30</v>
      </c>
      <c r="G156" t="s">
        <v>283</v>
      </c>
      <c r="H156">
        <v>10</v>
      </c>
    </row>
    <row r="157" spans="1:22" x14ac:dyDescent="0.2">
      <c r="A157">
        <v>11</v>
      </c>
      <c r="B157">
        <v>12</v>
      </c>
      <c r="C157" t="s">
        <v>274</v>
      </c>
      <c r="D157">
        <v>20</v>
      </c>
      <c r="E157" t="s">
        <v>284</v>
      </c>
      <c r="F157">
        <v>5</v>
      </c>
      <c r="G157" t="s">
        <v>282</v>
      </c>
      <c r="H157">
        <v>1</v>
      </c>
    </row>
    <row r="158" spans="1:22" x14ac:dyDescent="0.2">
      <c r="A158">
        <v>11</v>
      </c>
      <c r="B158">
        <v>13</v>
      </c>
      <c r="C158" t="s">
        <v>272</v>
      </c>
      <c r="D158">
        <v>40</v>
      </c>
      <c r="E158" t="s">
        <v>280</v>
      </c>
      <c r="F158">
        <v>20</v>
      </c>
    </row>
    <row r="159" spans="1:22" x14ac:dyDescent="0.2">
      <c r="A159">
        <v>11</v>
      </c>
      <c r="B159">
        <v>14</v>
      </c>
      <c r="C159" t="s">
        <v>271</v>
      </c>
      <c r="D159">
        <v>20</v>
      </c>
      <c r="E159" t="s">
        <v>284</v>
      </c>
      <c r="F159">
        <v>10</v>
      </c>
      <c r="G159" t="s">
        <v>282</v>
      </c>
      <c r="H159">
        <v>2</v>
      </c>
    </row>
    <row r="160" spans="1:22" x14ac:dyDescent="0.2">
      <c r="A160">
        <v>11</v>
      </c>
      <c r="B160">
        <v>15</v>
      </c>
      <c r="C160" t="s">
        <v>283</v>
      </c>
      <c r="D160">
        <v>10</v>
      </c>
      <c r="E160" t="s">
        <v>278</v>
      </c>
      <c r="F160">
        <v>30</v>
      </c>
      <c r="G160" t="s">
        <v>274</v>
      </c>
      <c r="H160">
        <v>20</v>
      </c>
      <c r="I160" t="s">
        <v>271</v>
      </c>
      <c r="J160">
        <v>20</v>
      </c>
      <c r="K160" s="4" t="s">
        <v>285</v>
      </c>
      <c r="L160" s="5">
        <v>1</v>
      </c>
      <c r="M160" s="5" t="s">
        <v>286</v>
      </c>
      <c r="N160" s="5">
        <v>2</v>
      </c>
      <c r="O160" s="5" t="s">
        <v>287</v>
      </c>
      <c r="P160" s="5">
        <v>10</v>
      </c>
      <c r="Q160" s="5" t="s">
        <v>280</v>
      </c>
      <c r="R160" s="5">
        <v>10</v>
      </c>
      <c r="S160" s="5" t="s">
        <v>279</v>
      </c>
      <c r="T160" s="5">
        <v>10</v>
      </c>
      <c r="U160" s="5" t="s">
        <v>284</v>
      </c>
      <c r="V160" s="5">
        <v>5</v>
      </c>
    </row>
    <row r="161" spans="1:10" x14ac:dyDescent="0.2">
      <c r="A161">
        <v>12</v>
      </c>
      <c r="B161">
        <v>1</v>
      </c>
      <c r="C161" t="s">
        <v>288</v>
      </c>
      <c r="D161">
        <v>10</v>
      </c>
    </row>
    <row r="162" spans="1:10" x14ac:dyDescent="0.2">
      <c r="A162">
        <v>12</v>
      </c>
      <c r="B162">
        <v>2</v>
      </c>
      <c r="C162" t="s">
        <v>288</v>
      </c>
      <c r="D162">
        <v>20</v>
      </c>
    </row>
    <row r="163" spans="1:10" x14ac:dyDescent="0.2">
      <c r="A163">
        <v>12</v>
      </c>
      <c r="B163">
        <v>3</v>
      </c>
      <c r="C163" t="s">
        <v>288</v>
      </c>
      <c r="D163">
        <v>20</v>
      </c>
      <c r="E163" t="s">
        <v>284</v>
      </c>
      <c r="F163">
        <v>3</v>
      </c>
    </row>
    <row r="164" spans="1:10" x14ac:dyDescent="0.2">
      <c r="A164">
        <v>12</v>
      </c>
      <c r="B164">
        <v>4</v>
      </c>
      <c r="C164" t="s">
        <v>284</v>
      </c>
      <c r="D164">
        <v>10</v>
      </c>
    </row>
    <row r="165" spans="1:10" x14ac:dyDescent="0.2">
      <c r="A165">
        <v>12</v>
      </c>
      <c r="B165">
        <v>5</v>
      </c>
      <c r="C165" t="s">
        <v>280</v>
      </c>
      <c r="D165">
        <v>10</v>
      </c>
      <c r="E165" t="s">
        <v>289</v>
      </c>
      <c r="F165">
        <v>30</v>
      </c>
    </row>
    <row r="166" spans="1:10" x14ac:dyDescent="0.2">
      <c r="A166">
        <v>12</v>
      </c>
      <c r="B166">
        <v>6</v>
      </c>
      <c r="C166" t="s">
        <v>288</v>
      </c>
      <c r="D166">
        <v>20</v>
      </c>
      <c r="E166" t="s">
        <v>280</v>
      </c>
      <c r="F166">
        <v>10</v>
      </c>
    </row>
    <row r="167" spans="1:10" x14ac:dyDescent="0.2">
      <c r="A167">
        <v>12</v>
      </c>
      <c r="B167">
        <v>7</v>
      </c>
      <c r="C167" t="s">
        <v>288</v>
      </c>
      <c r="D167">
        <v>20</v>
      </c>
      <c r="E167" t="s">
        <v>290</v>
      </c>
      <c r="F167">
        <v>10</v>
      </c>
      <c r="G167" t="s">
        <v>291</v>
      </c>
      <c r="H167">
        <v>5</v>
      </c>
    </row>
    <row r="168" spans="1:10" x14ac:dyDescent="0.2">
      <c r="A168">
        <v>12</v>
      </c>
      <c r="B168">
        <v>8</v>
      </c>
      <c r="C168" t="s">
        <v>292</v>
      </c>
      <c r="D168">
        <v>10</v>
      </c>
      <c r="E168" t="s">
        <v>291</v>
      </c>
      <c r="F168">
        <v>5</v>
      </c>
      <c r="G168" t="s">
        <v>288</v>
      </c>
      <c r="H168">
        <v>20</v>
      </c>
    </row>
    <row r="169" spans="1:10" x14ac:dyDescent="0.2">
      <c r="A169">
        <v>12</v>
      </c>
      <c r="B169">
        <v>9</v>
      </c>
      <c r="C169" t="s">
        <v>292</v>
      </c>
      <c r="D169">
        <v>10</v>
      </c>
      <c r="E169" t="s">
        <v>291</v>
      </c>
      <c r="F169">
        <v>10</v>
      </c>
      <c r="G169" t="s">
        <v>288</v>
      </c>
      <c r="H169">
        <v>30</v>
      </c>
    </row>
    <row r="170" spans="1:10" x14ac:dyDescent="0.2">
      <c r="A170">
        <v>12</v>
      </c>
      <c r="B170">
        <v>10</v>
      </c>
      <c r="C170" t="s">
        <v>280</v>
      </c>
      <c r="D170">
        <v>10</v>
      </c>
      <c r="E170" t="s">
        <v>284</v>
      </c>
      <c r="F170">
        <v>10</v>
      </c>
    </row>
    <row r="171" spans="1:10" x14ac:dyDescent="0.2">
      <c r="A171">
        <v>12</v>
      </c>
      <c r="B171">
        <v>11</v>
      </c>
      <c r="C171" t="s">
        <v>288</v>
      </c>
      <c r="D171">
        <v>20</v>
      </c>
      <c r="E171" t="s">
        <v>291</v>
      </c>
      <c r="F171">
        <v>2</v>
      </c>
    </row>
    <row r="172" spans="1:10" x14ac:dyDescent="0.2">
      <c r="A172">
        <v>12</v>
      </c>
      <c r="B172">
        <v>12</v>
      </c>
      <c r="C172" t="s">
        <v>284</v>
      </c>
      <c r="D172">
        <v>20</v>
      </c>
    </row>
    <row r="173" spans="1:10" x14ac:dyDescent="0.2">
      <c r="A173">
        <v>12</v>
      </c>
      <c r="B173">
        <v>13</v>
      </c>
      <c r="C173" t="s">
        <v>288</v>
      </c>
      <c r="D173">
        <v>20</v>
      </c>
      <c r="E173" t="s">
        <v>280</v>
      </c>
      <c r="F173">
        <v>10</v>
      </c>
    </row>
    <row r="174" spans="1:10" x14ac:dyDescent="0.2">
      <c r="A174">
        <v>12</v>
      </c>
      <c r="B174">
        <v>14</v>
      </c>
      <c r="C174" t="s">
        <v>288</v>
      </c>
      <c r="D174">
        <v>20</v>
      </c>
      <c r="E174" t="s">
        <v>289</v>
      </c>
      <c r="F174">
        <v>40</v>
      </c>
    </row>
    <row r="175" spans="1:10" x14ac:dyDescent="0.2">
      <c r="A175">
        <v>12</v>
      </c>
      <c r="B175">
        <v>15</v>
      </c>
      <c r="C175" t="s">
        <v>288</v>
      </c>
      <c r="D175">
        <v>40</v>
      </c>
      <c r="E175" t="s">
        <v>280</v>
      </c>
      <c r="F175">
        <v>10</v>
      </c>
      <c r="G175" t="s">
        <v>291</v>
      </c>
      <c r="H175">
        <v>5</v>
      </c>
      <c r="I175" t="s">
        <v>284</v>
      </c>
      <c r="J175">
        <v>10</v>
      </c>
    </row>
    <row r="176" spans="1:10" x14ac:dyDescent="0.2">
      <c r="A176">
        <v>13</v>
      </c>
      <c r="B176">
        <v>1</v>
      </c>
      <c r="C176" t="s">
        <v>288</v>
      </c>
      <c r="D176">
        <v>10</v>
      </c>
    </row>
    <row r="177" spans="1:10" x14ac:dyDescent="0.2">
      <c r="A177">
        <v>13</v>
      </c>
      <c r="B177">
        <v>2</v>
      </c>
      <c r="C177" t="s">
        <v>288</v>
      </c>
      <c r="D177">
        <v>20</v>
      </c>
      <c r="E177" t="s">
        <v>280</v>
      </c>
      <c r="F177">
        <v>2</v>
      </c>
    </row>
    <row r="178" spans="1:10" x14ac:dyDescent="0.2">
      <c r="A178">
        <v>13</v>
      </c>
      <c r="B178">
        <v>3</v>
      </c>
      <c r="C178" t="s">
        <v>291</v>
      </c>
      <c r="D178">
        <v>2</v>
      </c>
      <c r="E178" t="s">
        <v>288</v>
      </c>
      <c r="F178">
        <v>20</v>
      </c>
    </row>
    <row r="179" spans="1:10" x14ac:dyDescent="0.2">
      <c r="A179">
        <v>13</v>
      </c>
      <c r="B179">
        <v>4</v>
      </c>
      <c r="C179" t="s">
        <v>288</v>
      </c>
      <c r="D179">
        <v>20</v>
      </c>
      <c r="E179" t="s">
        <v>280</v>
      </c>
      <c r="F179">
        <v>3</v>
      </c>
      <c r="G179" t="s">
        <v>284</v>
      </c>
      <c r="H179">
        <v>3</v>
      </c>
    </row>
    <row r="180" spans="1:10" x14ac:dyDescent="0.2">
      <c r="A180">
        <v>13</v>
      </c>
      <c r="B180">
        <v>5</v>
      </c>
      <c r="C180" t="s">
        <v>288</v>
      </c>
      <c r="D180">
        <v>20</v>
      </c>
      <c r="E180" t="s">
        <v>293</v>
      </c>
      <c r="F180">
        <v>2</v>
      </c>
      <c r="G180" t="s">
        <v>289</v>
      </c>
      <c r="H180">
        <v>5</v>
      </c>
    </row>
    <row r="181" spans="1:10" x14ac:dyDescent="0.2">
      <c r="A181">
        <v>13</v>
      </c>
      <c r="B181">
        <v>6</v>
      </c>
      <c r="C181" t="s">
        <v>284</v>
      </c>
      <c r="D181">
        <v>5</v>
      </c>
      <c r="E181" t="s">
        <v>288</v>
      </c>
      <c r="F181">
        <v>20</v>
      </c>
      <c r="G181" t="s">
        <v>293</v>
      </c>
      <c r="H181">
        <v>5</v>
      </c>
      <c r="I181" t="s">
        <v>289</v>
      </c>
      <c r="J181">
        <v>20</v>
      </c>
    </row>
    <row r="182" spans="1:10" x14ac:dyDescent="0.2">
      <c r="A182">
        <v>13</v>
      </c>
      <c r="B182">
        <v>7</v>
      </c>
      <c r="C182" t="s">
        <v>280</v>
      </c>
      <c r="D182">
        <v>5</v>
      </c>
      <c r="E182" t="s">
        <v>288</v>
      </c>
      <c r="F182">
        <v>20</v>
      </c>
      <c r="G182" t="s">
        <v>284</v>
      </c>
      <c r="H182">
        <v>10</v>
      </c>
    </row>
    <row r="183" spans="1:10" x14ac:dyDescent="0.2">
      <c r="A183">
        <v>13</v>
      </c>
      <c r="B183">
        <v>8</v>
      </c>
      <c r="C183" t="s">
        <v>288</v>
      </c>
      <c r="D183">
        <v>20</v>
      </c>
      <c r="E183" t="s">
        <v>280</v>
      </c>
      <c r="F183">
        <v>10</v>
      </c>
      <c r="G183" t="s">
        <v>291</v>
      </c>
      <c r="H183">
        <v>2</v>
      </c>
    </row>
    <row r="184" spans="1:10" x14ac:dyDescent="0.2">
      <c r="A184">
        <v>13</v>
      </c>
      <c r="B184">
        <v>9</v>
      </c>
      <c r="C184" t="s">
        <v>291</v>
      </c>
      <c r="D184">
        <v>5</v>
      </c>
      <c r="E184" t="s">
        <v>288</v>
      </c>
      <c r="F184">
        <v>20</v>
      </c>
      <c r="G184" t="s">
        <v>293</v>
      </c>
      <c r="H184">
        <v>5</v>
      </c>
    </row>
    <row r="185" spans="1:10" x14ac:dyDescent="0.2">
      <c r="A185">
        <v>13</v>
      </c>
      <c r="B185">
        <v>10</v>
      </c>
      <c r="C185" t="s">
        <v>280</v>
      </c>
      <c r="D185">
        <v>5</v>
      </c>
      <c r="E185" t="s">
        <v>294</v>
      </c>
      <c r="F185">
        <v>5</v>
      </c>
    </row>
    <row r="186" spans="1:10" x14ac:dyDescent="0.2">
      <c r="A186">
        <v>13</v>
      </c>
      <c r="B186">
        <v>11</v>
      </c>
      <c r="C186" t="s">
        <v>294</v>
      </c>
      <c r="D186">
        <v>10</v>
      </c>
      <c r="E186" t="s">
        <v>289</v>
      </c>
      <c r="F186">
        <v>40</v>
      </c>
    </row>
    <row r="187" spans="1:10" x14ac:dyDescent="0.2">
      <c r="A187">
        <v>13</v>
      </c>
      <c r="B187">
        <v>12</v>
      </c>
      <c r="C187" t="s">
        <v>288</v>
      </c>
      <c r="D187">
        <v>20</v>
      </c>
      <c r="E187" t="s">
        <v>293</v>
      </c>
      <c r="F187">
        <v>10</v>
      </c>
    </row>
    <row r="188" spans="1:10" x14ac:dyDescent="0.2">
      <c r="A188">
        <v>13</v>
      </c>
      <c r="B188">
        <v>13</v>
      </c>
      <c r="C188" t="s">
        <v>280</v>
      </c>
      <c r="D188">
        <v>10</v>
      </c>
      <c r="E188" t="s">
        <v>294</v>
      </c>
      <c r="F188">
        <v>10</v>
      </c>
    </row>
    <row r="189" spans="1:10" x14ac:dyDescent="0.2">
      <c r="A189">
        <v>13</v>
      </c>
      <c r="B189">
        <v>14</v>
      </c>
      <c r="C189" t="s">
        <v>291</v>
      </c>
      <c r="D189">
        <v>5</v>
      </c>
      <c r="E189" t="s">
        <v>284</v>
      </c>
      <c r="F189">
        <v>20</v>
      </c>
      <c r="G189" t="s">
        <v>295</v>
      </c>
      <c r="H189">
        <v>1</v>
      </c>
    </row>
    <row r="190" spans="1:10" x14ac:dyDescent="0.2">
      <c r="A190">
        <v>13</v>
      </c>
      <c r="B190">
        <v>15</v>
      </c>
      <c r="C190" t="s">
        <v>294</v>
      </c>
      <c r="D190">
        <v>20</v>
      </c>
      <c r="E190" t="s">
        <v>288</v>
      </c>
      <c r="F190">
        <v>20</v>
      </c>
      <c r="G190" t="s">
        <v>280</v>
      </c>
      <c r="H190">
        <v>20</v>
      </c>
      <c r="I190" t="s">
        <v>293</v>
      </c>
      <c r="J190">
        <v>20</v>
      </c>
    </row>
    <row r="191" spans="1:10" x14ac:dyDescent="0.2">
      <c r="A191">
        <v>14</v>
      </c>
      <c r="B191">
        <v>1</v>
      </c>
      <c r="C191" t="s">
        <v>294</v>
      </c>
      <c r="D191">
        <v>5</v>
      </c>
      <c r="E191" t="s">
        <v>293</v>
      </c>
      <c r="F191">
        <v>5</v>
      </c>
    </row>
    <row r="192" spans="1:10" x14ac:dyDescent="0.2">
      <c r="A192">
        <v>14</v>
      </c>
      <c r="B192">
        <v>2</v>
      </c>
      <c r="C192" t="s">
        <v>289</v>
      </c>
      <c r="D192">
        <v>20</v>
      </c>
      <c r="E192" t="s">
        <v>288</v>
      </c>
      <c r="F192">
        <v>20</v>
      </c>
      <c r="G192" t="s">
        <v>293</v>
      </c>
      <c r="H192">
        <v>5</v>
      </c>
    </row>
    <row r="193" spans="1:14" x14ac:dyDescent="0.2">
      <c r="A193">
        <v>14</v>
      </c>
      <c r="B193">
        <v>3</v>
      </c>
      <c r="C193" t="s">
        <v>294</v>
      </c>
      <c r="D193">
        <v>5</v>
      </c>
      <c r="E193" t="s">
        <v>288</v>
      </c>
      <c r="F193">
        <v>20</v>
      </c>
      <c r="G193" t="s">
        <v>284</v>
      </c>
      <c r="H193">
        <v>5</v>
      </c>
    </row>
    <row r="194" spans="1:14" x14ac:dyDescent="0.2">
      <c r="A194">
        <v>14</v>
      </c>
      <c r="B194">
        <v>4</v>
      </c>
      <c r="C194" t="s">
        <v>291</v>
      </c>
      <c r="D194">
        <v>3</v>
      </c>
      <c r="E194" t="s">
        <v>288</v>
      </c>
      <c r="F194">
        <v>20</v>
      </c>
    </row>
    <row r="195" spans="1:14" x14ac:dyDescent="0.2">
      <c r="A195">
        <v>14</v>
      </c>
      <c r="B195">
        <v>5</v>
      </c>
      <c r="C195" t="s">
        <v>288</v>
      </c>
      <c r="D195">
        <v>20</v>
      </c>
      <c r="E195" t="s">
        <v>280</v>
      </c>
      <c r="F195">
        <v>5</v>
      </c>
    </row>
    <row r="196" spans="1:14" x14ac:dyDescent="0.2">
      <c r="A196">
        <v>14</v>
      </c>
      <c r="B196">
        <v>6</v>
      </c>
      <c r="C196" t="s">
        <v>288</v>
      </c>
      <c r="D196">
        <v>20</v>
      </c>
      <c r="E196" t="s">
        <v>293</v>
      </c>
      <c r="F196">
        <v>5</v>
      </c>
      <c r="G196" t="s">
        <v>280</v>
      </c>
      <c r="H196">
        <v>5</v>
      </c>
    </row>
    <row r="197" spans="1:14" x14ac:dyDescent="0.2">
      <c r="A197">
        <v>14</v>
      </c>
      <c r="B197">
        <v>7</v>
      </c>
      <c r="C197" t="s">
        <v>296</v>
      </c>
      <c r="D197">
        <v>10</v>
      </c>
      <c r="E197" t="s">
        <v>284</v>
      </c>
      <c r="F197">
        <v>5</v>
      </c>
    </row>
    <row r="198" spans="1:14" x14ac:dyDescent="0.2">
      <c r="A198">
        <v>14</v>
      </c>
      <c r="B198">
        <v>8</v>
      </c>
      <c r="C198" t="s">
        <v>288</v>
      </c>
      <c r="D198">
        <v>20</v>
      </c>
      <c r="E198" t="s">
        <v>291</v>
      </c>
      <c r="F198">
        <v>5</v>
      </c>
      <c r="G198" t="s">
        <v>293</v>
      </c>
      <c r="H198">
        <v>5</v>
      </c>
    </row>
    <row r="199" spans="1:14" x14ac:dyDescent="0.2">
      <c r="A199">
        <v>14</v>
      </c>
      <c r="B199">
        <v>9</v>
      </c>
      <c r="C199" t="s">
        <v>289</v>
      </c>
      <c r="D199">
        <v>20</v>
      </c>
    </row>
    <row r="200" spans="1:14" x14ac:dyDescent="0.2">
      <c r="A200">
        <v>14</v>
      </c>
      <c r="B200">
        <v>10</v>
      </c>
      <c r="C200" t="s">
        <v>288</v>
      </c>
      <c r="D200">
        <v>30</v>
      </c>
      <c r="E200" t="s">
        <v>284</v>
      </c>
      <c r="F200">
        <v>10</v>
      </c>
      <c r="G200" t="s">
        <v>294</v>
      </c>
      <c r="H200">
        <v>5</v>
      </c>
    </row>
    <row r="201" spans="1:14" x14ac:dyDescent="0.2">
      <c r="A201">
        <v>14</v>
      </c>
      <c r="B201">
        <v>11</v>
      </c>
      <c r="C201" t="s">
        <v>280</v>
      </c>
      <c r="D201">
        <v>10</v>
      </c>
      <c r="E201" t="s">
        <v>296</v>
      </c>
      <c r="F201">
        <v>10</v>
      </c>
      <c r="G201" t="s">
        <v>295</v>
      </c>
      <c r="H201">
        <v>2</v>
      </c>
    </row>
    <row r="202" spans="1:14" x14ac:dyDescent="0.2">
      <c r="A202">
        <v>14</v>
      </c>
      <c r="B202">
        <v>12</v>
      </c>
      <c r="C202" t="s">
        <v>293</v>
      </c>
      <c r="D202">
        <v>5</v>
      </c>
      <c r="E202" t="s">
        <v>291</v>
      </c>
      <c r="F202">
        <v>2</v>
      </c>
    </row>
    <row r="203" spans="1:14" x14ac:dyDescent="0.2">
      <c r="A203">
        <v>14</v>
      </c>
      <c r="B203">
        <v>13</v>
      </c>
      <c r="C203" t="s">
        <v>289</v>
      </c>
      <c r="D203">
        <v>30</v>
      </c>
      <c r="E203" t="s">
        <v>297</v>
      </c>
      <c r="F203">
        <v>1</v>
      </c>
    </row>
    <row r="204" spans="1:14" x14ac:dyDescent="0.2">
      <c r="A204">
        <v>14</v>
      </c>
      <c r="B204">
        <v>14</v>
      </c>
      <c r="C204" t="s">
        <v>288</v>
      </c>
      <c r="D204">
        <v>20</v>
      </c>
      <c r="E204" t="s">
        <v>280</v>
      </c>
      <c r="F204">
        <v>10</v>
      </c>
      <c r="G204" t="s">
        <v>284</v>
      </c>
      <c r="H204">
        <v>5</v>
      </c>
    </row>
    <row r="205" spans="1:14" x14ac:dyDescent="0.2">
      <c r="A205">
        <v>14</v>
      </c>
      <c r="B205">
        <v>15</v>
      </c>
      <c r="C205" t="s">
        <v>289</v>
      </c>
      <c r="D205">
        <v>40</v>
      </c>
      <c r="E205" t="s">
        <v>291</v>
      </c>
      <c r="F205">
        <v>5</v>
      </c>
      <c r="G205" t="s">
        <v>294</v>
      </c>
      <c r="H205">
        <v>5</v>
      </c>
      <c r="I205" t="s">
        <v>293</v>
      </c>
      <c r="J205">
        <v>3</v>
      </c>
      <c r="K205" t="s">
        <v>296</v>
      </c>
      <c r="L205">
        <v>5</v>
      </c>
      <c r="M205" t="s">
        <v>297</v>
      </c>
      <c r="N205">
        <v>1</v>
      </c>
    </row>
    <row r="206" spans="1:14" x14ac:dyDescent="0.2">
      <c r="A206">
        <v>15</v>
      </c>
      <c r="B206">
        <v>1</v>
      </c>
      <c r="C206" t="s">
        <v>288</v>
      </c>
      <c r="D206">
        <v>10</v>
      </c>
      <c r="E206" t="s">
        <v>280</v>
      </c>
      <c r="F206">
        <v>5</v>
      </c>
    </row>
    <row r="207" spans="1:14" x14ac:dyDescent="0.2">
      <c r="A207">
        <v>15</v>
      </c>
      <c r="B207">
        <v>2</v>
      </c>
      <c r="C207" t="s">
        <v>288</v>
      </c>
      <c r="D207">
        <v>20</v>
      </c>
      <c r="E207" t="s">
        <v>291</v>
      </c>
      <c r="F207">
        <v>2</v>
      </c>
      <c r="G207" t="s">
        <v>284</v>
      </c>
      <c r="H207">
        <v>5</v>
      </c>
    </row>
    <row r="208" spans="1:14" x14ac:dyDescent="0.2">
      <c r="A208">
        <v>15</v>
      </c>
      <c r="B208">
        <v>3</v>
      </c>
      <c r="C208" t="s">
        <v>288</v>
      </c>
      <c r="D208">
        <v>20</v>
      </c>
      <c r="E208" t="s">
        <v>293</v>
      </c>
      <c r="F208">
        <v>5</v>
      </c>
      <c r="G208" t="s">
        <v>280</v>
      </c>
      <c r="H208">
        <v>5</v>
      </c>
    </row>
    <row r="209" spans="1:22" x14ac:dyDescent="0.2">
      <c r="A209">
        <v>15</v>
      </c>
      <c r="B209">
        <v>4</v>
      </c>
      <c r="C209" t="s">
        <v>294</v>
      </c>
      <c r="D209">
        <v>5</v>
      </c>
      <c r="E209" t="s">
        <v>289</v>
      </c>
      <c r="F209">
        <v>30</v>
      </c>
      <c r="G209" t="s">
        <v>284</v>
      </c>
      <c r="H209">
        <v>5</v>
      </c>
    </row>
    <row r="210" spans="1:22" x14ac:dyDescent="0.2">
      <c r="A210">
        <v>15</v>
      </c>
      <c r="B210">
        <v>5</v>
      </c>
      <c r="C210" t="s">
        <v>293</v>
      </c>
      <c r="D210">
        <v>5</v>
      </c>
      <c r="E210" t="s">
        <v>291</v>
      </c>
      <c r="F210">
        <v>5</v>
      </c>
      <c r="G210" t="s">
        <v>284</v>
      </c>
      <c r="H210">
        <v>5</v>
      </c>
    </row>
    <row r="211" spans="1:22" x14ac:dyDescent="0.2">
      <c r="A211">
        <v>15</v>
      </c>
      <c r="B211">
        <v>6</v>
      </c>
      <c r="C211" t="s">
        <v>288</v>
      </c>
      <c r="D211">
        <v>40</v>
      </c>
      <c r="E211" t="s">
        <v>296</v>
      </c>
      <c r="F211">
        <v>10</v>
      </c>
    </row>
    <row r="212" spans="1:22" x14ac:dyDescent="0.2">
      <c r="A212">
        <v>15</v>
      </c>
      <c r="B212">
        <v>7</v>
      </c>
      <c r="C212" t="s">
        <v>294</v>
      </c>
      <c r="D212">
        <v>5</v>
      </c>
      <c r="E212" t="s">
        <v>289</v>
      </c>
      <c r="F212">
        <v>20</v>
      </c>
      <c r="G212" t="s">
        <v>280</v>
      </c>
      <c r="H212">
        <v>5</v>
      </c>
      <c r="I212" t="s">
        <v>284</v>
      </c>
      <c r="J212">
        <v>10</v>
      </c>
    </row>
    <row r="213" spans="1:22" x14ac:dyDescent="0.2">
      <c r="A213">
        <v>15</v>
      </c>
      <c r="B213">
        <v>8</v>
      </c>
      <c r="C213" t="s">
        <v>288</v>
      </c>
      <c r="D213">
        <v>30</v>
      </c>
      <c r="E213" t="s">
        <v>291</v>
      </c>
      <c r="F213">
        <v>3</v>
      </c>
      <c r="G213" t="s">
        <v>297</v>
      </c>
      <c r="H213">
        <v>1</v>
      </c>
    </row>
    <row r="214" spans="1:22" x14ac:dyDescent="0.2">
      <c r="A214">
        <v>15</v>
      </c>
      <c r="B214">
        <v>9</v>
      </c>
      <c r="C214" t="s">
        <v>296</v>
      </c>
      <c r="D214">
        <v>20</v>
      </c>
      <c r="E214" t="s">
        <v>293</v>
      </c>
      <c r="F214">
        <v>10</v>
      </c>
    </row>
    <row r="215" spans="1:22" x14ac:dyDescent="0.2">
      <c r="A215">
        <v>15</v>
      </c>
      <c r="B215">
        <v>10</v>
      </c>
      <c r="C215" t="s">
        <v>291</v>
      </c>
      <c r="D215">
        <v>5</v>
      </c>
      <c r="E215" t="s">
        <v>288</v>
      </c>
      <c r="F215">
        <v>40</v>
      </c>
      <c r="G215" t="s">
        <v>284</v>
      </c>
      <c r="H215">
        <v>10</v>
      </c>
    </row>
    <row r="216" spans="1:22" x14ac:dyDescent="0.2">
      <c r="A216">
        <v>15</v>
      </c>
      <c r="B216">
        <v>11</v>
      </c>
      <c r="C216" t="s">
        <v>289</v>
      </c>
      <c r="D216">
        <v>40</v>
      </c>
      <c r="E216" t="s">
        <v>295</v>
      </c>
      <c r="F216">
        <v>10</v>
      </c>
      <c r="G216" t="s">
        <v>293</v>
      </c>
      <c r="H216">
        <v>10</v>
      </c>
    </row>
    <row r="217" spans="1:22" x14ac:dyDescent="0.2">
      <c r="A217">
        <v>15</v>
      </c>
      <c r="B217">
        <v>12</v>
      </c>
      <c r="C217" t="s">
        <v>284</v>
      </c>
      <c r="D217">
        <v>10</v>
      </c>
      <c r="E217" t="s">
        <v>280</v>
      </c>
      <c r="F217">
        <v>10</v>
      </c>
      <c r="G217" t="s">
        <v>297</v>
      </c>
      <c r="H217">
        <v>2</v>
      </c>
    </row>
    <row r="218" spans="1:22" x14ac:dyDescent="0.2">
      <c r="A218">
        <v>15</v>
      </c>
      <c r="B218">
        <v>13</v>
      </c>
      <c r="C218" t="s">
        <v>293</v>
      </c>
      <c r="D218">
        <v>15</v>
      </c>
      <c r="E218" t="s">
        <v>296</v>
      </c>
      <c r="F218">
        <v>15</v>
      </c>
    </row>
    <row r="219" spans="1:22" x14ac:dyDescent="0.2">
      <c r="A219">
        <v>15</v>
      </c>
      <c r="B219">
        <v>14</v>
      </c>
      <c r="C219" t="s">
        <v>295</v>
      </c>
      <c r="D219">
        <v>10</v>
      </c>
      <c r="E219" t="s">
        <v>288</v>
      </c>
      <c r="F219">
        <v>40</v>
      </c>
      <c r="G219" t="s">
        <v>297</v>
      </c>
      <c r="H219">
        <v>2</v>
      </c>
    </row>
    <row r="220" spans="1:22" x14ac:dyDescent="0.2">
      <c r="A220">
        <v>15</v>
      </c>
      <c r="B220">
        <v>15</v>
      </c>
      <c r="C220" t="s">
        <v>293</v>
      </c>
      <c r="D220">
        <v>10</v>
      </c>
      <c r="E220" t="s">
        <v>297</v>
      </c>
      <c r="F220">
        <v>3</v>
      </c>
      <c r="G220" t="s">
        <v>288</v>
      </c>
      <c r="H220">
        <v>40</v>
      </c>
      <c r="I220" s="4" t="s">
        <v>298</v>
      </c>
      <c r="J220" s="5">
        <v>1</v>
      </c>
      <c r="K220" s="5" t="s">
        <v>291</v>
      </c>
      <c r="L220" s="5">
        <v>2</v>
      </c>
      <c r="M220" s="5" t="s">
        <v>297</v>
      </c>
      <c r="N220" s="5">
        <v>2</v>
      </c>
      <c r="O220" s="5" t="s">
        <v>289</v>
      </c>
      <c r="P220" s="5">
        <v>30</v>
      </c>
      <c r="Q220" s="5" t="s">
        <v>293</v>
      </c>
      <c r="R220" s="5">
        <v>5</v>
      </c>
      <c r="S220" s="5" t="s">
        <v>280</v>
      </c>
      <c r="T220" s="5">
        <v>5</v>
      </c>
      <c r="U220" s="5" t="s">
        <v>284</v>
      </c>
      <c r="V220" s="5">
        <v>5</v>
      </c>
    </row>
    <row r="221" spans="1:22" s="4" customFormat="1" x14ac:dyDescent="0.2">
      <c r="A221" s="4">
        <v>16</v>
      </c>
      <c r="B221" s="4">
        <v>1</v>
      </c>
      <c r="C221" s="4" t="s">
        <v>299</v>
      </c>
      <c r="D221" s="4">
        <v>1</v>
      </c>
      <c r="E221" s="4" t="s">
        <v>288</v>
      </c>
      <c r="G221" s="4" t="s">
        <v>289</v>
      </c>
      <c r="I221" s="4" t="s">
        <v>291</v>
      </c>
      <c r="K221" s="4" t="s">
        <v>284</v>
      </c>
      <c r="M221" s="4" t="s">
        <v>295</v>
      </c>
      <c r="O221" s="4" t="s">
        <v>293</v>
      </c>
      <c r="Q221" s="4" t="s">
        <v>296</v>
      </c>
      <c r="S221" s="4" t="s">
        <v>297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无限模式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2024-08-16T09:11:25Z</dcterms:modified>
</cp:coreProperties>
</file>