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esktop\CtM\Analysis-Articles\19-Khuzestan_Judicial_Crime\"/>
    </mc:Choice>
  </mc:AlternateContent>
  <xr:revisionPtr revIDLastSave="0" documentId="13_ncr:1_{846B7A11-7922-4B11-843A-7B2466090B8F}" xr6:coauthVersionLast="47" xr6:coauthVersionMax="47" xr10:uidLastSave="{00000000-0000-0000-0000-000000000000}"/>
  <bookViews>
    <workbookView xWindow="-98" yWindow="-98" windowWidth="22695" windowHeight="14595" tabRatio="815" xr2:uid="{00000000-000D-0000-FFFF-FFFF00000000}"/>
  </bookViews>
  <sheets>
    <sheet name="Khuzestan_Crime-Total" sheetId="50" r:id="rId1"/>
    <sheet name="Khuzestan_Crime" sheetId="51" r:id="rId2"/>
    <sheet name="Khuzestan_Crime-Pivot" sheetId="52" r:id="rId3"/>
  </sheets>
  <definedNames>
    <definedName name="_xlnm._FilterDatabase" localSheetId="1" hidden="1">Khuzestan_Crime!$C$1:$AD$29</definedName>
    <definedName name="_xlnm._FilterDatabase" localSheetId="2" hidden="1">'Khuzestan_Crime-Pivot'!$C$1:$AD$29</definedName>
    <definedName name="_xlnm._FilterDatabase" localSheetId="0" hidden="1">'Khuzestan_Crime-Total'!$C$1:$AD$30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9" i="52" l="1"/>
  <c r="AK29" i="52"/>
  <c r="AG29" i="52"/>
  <c r="AB29" i="52"/>
  <c r="U29" i="52" s="1"/>
  <c r="V29" i="52" s="1"/>
  <c r="Z29" i="52"/>
  <c r="W29" i="52"/>
  <c r="X29" i="52" s="1"/>
  <c r="T29" i="52"/>
  <c r="S29" i="52"/>
  <c r="R29" i="52"/>
  <c r="Q29" i="52"/>
  <c r="P29" i="52"/>
  <c r="O29" i="52"/>
  <c r="N29" i="52"/>
  <c r="AN28" i="52"/>
  <c r="AK28" i="52"/>
  <c r="AG28" i="52"/>
  <c r="AB28" i="52"/>
  <c r="Z28" i="52"/>
  <c r="W28" i="52"/>
  <c r="X28" i="52" s="1"/>
  <c r="T28" i="52"/>
  <c r="S28" i="52"/>
  <c r="R28" i="52"/>
  <c r="Q28" i="52"/>
  <c r="P28" i="52"/>
  <c r="O28" i="52"/>
  <c r="N28" i="52"/>
  <c r="AN27" i="52"/>
  <c r="AK27" i="52"/>
  <c r="AG27" i="52"/>
  <c r="AB27" i="52"/>
  <c r="Z27" i="52"/>
  <c r="W27" i="52"/>
  <c r="X27" i="52" s="1"/>
  <c r="T27" i="52"/>
  <c r="S27" i="52"/>
  <c r="R27" i="52"/>
  <c r="Q27" i="52"/>
  <c r="P27" i="52"/>
  <c r="O27" i="52"/>
  <c r="N27" i="52"/>
  <c r="AN26" i="52"/>
  <c r="AK26" i="52"/>
  <c r="AG26" i="52"/>
  <c r="AB26" i="52"/>
  <c r="Z26" i="52"/>
  <c r="W26" i="52"/>
  <c r="X26" i="52" s="1"/>
  <c r="T26" i="52"/>
  <c r="S26" i="52"/>
  <c r="R26" i="52"/>
  <c r="Q26" i="52"/>
  <c r="P26" i="52"/>
  <c r="O26" i="52"/>
  <c r="N26" i="52"/>
  <c r="AN25" i="52"/>
  <c r="AK25" i="52"/>
  <c r="AG25" i="52"/>
  <c r="AB25" i="52"/>
  <c r="Z25" i="52"/>
  <c r="W25" i="52"/>
  <c r="T25" i="52"/>
  <c r="S25" i="52"/>
  <c r="R25" i="52"/>
  <c r="Q25" i="52"/>
  <c r="P25" i="52"/>
  <c r="O25" i="52"/>
  <c r="N25" i="52"/>
  <c r="AN24" i="52"/>
  <c r="AK24" i="52"/>
  <c r="AG24" i="52"/>
  <c r="AB24" i="52"/>
  <c r="Z24" i="52"/>
  <c r="W24" i="52"/>
  <c r="U24" i="52" s="1"/>
  <c r="V24" i="52" s="1"/>
  <c r="T24" i="52"/>
  <c r="S24" i="52"/>
  <c r="R24" i="52"/>
  <c r="Q24" i="52"/>
  <c r="P24" i="52"/>
  <c r="O24" i="52"/>
  <c r="N24" i="52"/>
  <c r="T23" i="52"/>
  <c r="S23" i="52"/>
  <c r="R23" i="52"/>
  <c r="Q23" i="52"/>
  <c r="P23" i="52"/>
  <c r="O23" i="52"/>
  <c r="N23" i="52"/>
  <c r="AN22" i="52"/>
  <c r="AK22" i="52"/>
  <c r="AG22" i="52"/>
  <c r="AB22" i="52"/>
  <c r="Z22" i="52"/>
  <c r="W22" i="52"/>
  <c r="X22" i="52" s="1"/>
  <c r="U22" i="52"/>
  <c r="V22" i="52" s="1"/>
  <c r="T22" i="52"/>
  <c r="S22" i="52"/>
  <c r="R22" i="52"/>
  <c r="Q22" i="52"/>
  <c r="P22" i="52"/>
  <c r="O22" i="52"/>
  <c r="N22" i="52"/>
  <c r="AN21" i="52"/>
  <c r="AK21" i="52"/>
  <c r="AG21" i="52"/>
  <c r="AB21" i="52"/>
  <c r="Z21" i="52"/>
  <c r="W21" i="52"/>
  <c r="X21" i="52" s="1"/>
  <c r="T21" i="52"/>
  <c r="S21" i="52"/>
  <c r="R21" i="52"/>
  <c r="Q21" i="52"/>
  <c r="P21" i="52"/>
  <c r="O21" i="52"/>
  <c r="N21" i="52"/>
  <c r="AN20" i="52"/>
  <c r="AK20" i="52"/>
  <c r="AG20" i="52"/>
  <c r="AB20" i="52"/>
  <c r="U20" i="52" s="1"/>
  <c r="V20" i="52" s="1"/>
  <c r="Z20" i="52"/>
  <c r="W20" i="52"/>
  <c r="X20" i="52" s="1"/>
  <c r="T20" i="52"/>
  <c r="S20" i="52"/>
  <c r="R20" i="52"/>
  <c r="Q20" i="52"/>
  <c r="P20" i="52"/>
  <c r="O20" i="52"/>
  <c r="N20" i="52"/>
  <c r="AN19" i="52"/>
  <c r="AK19" i="52"/>
  <c r="AG19" i="52"/>
  <c r="AB19" i="52"/>
  <c r="Z19" i="52"/>
  <c r="W19" i="52"/>
  <c r="X19" i="52" s="1"/>
  <c r="T19" i="52"/>
  <c r="S19" i="52"/>
  <c r="R19" i="52"/>
  <c r="Q19" i="52"/>
  <c r="P19" i="52"/>
  <c r="O19" i="52"/>
  <c r="N19" i="52"/>
  <c r="AN18" i="52"/>
  <c r="AK18" i="52"/>
  <c r="AG18" i="52"/>
  <c r="AB18" i="52"/>
  <c r="Z18" i="52"/>
  <c r="W18" i="52"/>
  <c r="X18" i="52" s="1"/>
  <c r="T18" i="52"/>
  <c r="S18" i="52"/>
  <c r="R18" i="52"/>
  <c r="Q18" i="52"/>
  <c r="P18" i="52"/>
  <c r="O18" i="52"/>
  <c r="N18" i="52"/>
  <c r="AN17" i="52"/>
  <c r="AK17" i="52"/>
  <c r="AG17" i="52"/>
  <c r="AB17" i="52"/>
  <c r="Z17" i="52"/>
  <c r="W17" i="52"/>
  <c r="X17" i="52" s="1"/>
  <c r="T17" i="52"/>
  <c r="S17" i="52"/>
  <c r="R17" i="52"/>
  <c r="Q17" i="52"/>
  <c r="P17" i="52"/>
  <c r="O17" i="52"/>
  <c r="N17" i="52"/>
  <c r="AN16" i="52"/>
  <c r="AK16" i="52"/>
  <c r="AG16" i="52"/>
  <c r="AB16" i="52"/>
  <c r="Z16" i="52"/>
  <c r="W16" i="52"/>
  <c r="X16" i="52" s="1"/>
  <c r="T16" i="52"/>
  <c r="S16" i="52"/>
  <c r="R16" i="52"/>
  <c r="Q16" i="52"/>
  <c r="P16" i="52"/>
  <c r="O16" i="52"/>
  <c r="N16" i="52"/>
  <c r="AN15" i="52"/>
  <c r="AK15" i="52"/>
  <c r="AG15" i="52"/>
  <c r="AB15" i="52"/>
  <c r="Z15" i="52"/>
  <c r="W15" i="52"/>
  <c r="X15" i="52" s="1"/>
  <c r="T15" i="52"/>
  <c r="S15" i="52"/>
  <c r="R15" i="52"/>
  <c r="Q15" i="52"/>
  <c r="P15" i="52"/>
  <c r="O15" i="52"/>
  <c r="N15" i="52"/>
  <c r="AN14" i="52"/>
  <c r="AK14" i="52"/>
  <c r="AG14" i="52"/>
  <c r="AB14" i="52"/>
  <c r="Z14" i="52"/>
  <c r="W14" i="52"/>
  <c r="X14" i="52" s="1"/>
  <c r="U14" i="52"/>
  <c r="V14" i="52" s="1"/>
  <c r="T14" i="52"/>
  <c r="S14" i="52"/>
  <c r="R14" i="52"/>
  <c r="Q14" i="52"/>
  <c r="P14" i="52"/>
  <c r="O14" i="52"/>
  <c r="N14" i="52"/>
  <c r="AN13" i="52"/>
  <c r="AK13" i="52"/>
  <c r="AG13" i="52"/>
  <c r="AB13" i="52"/>
  <c r="Z13" i="52"/>
  <c r="W13" i="52"/>
  <c r="X13" i="52" s="1"/>
  <c r="T13" i="52"/>
  <c r="S13" i="52"/>
  <c r="R13" i="52"/>
  <c r="Q13" i="52"/>
  <c r="P13" i="52"/>
  <c r="O13" i="52"/>
  <c r="N13" i="52"/>
  <c r="AN12" i="52"/>
  <c r="AK12" i="52"/>
  <c r="AG12" i="52"/>
  <c r="AB12" i="52"/>
  <c r="U12" i="52" s="1"/>
  <c r="V12" i="52" s="1"/>
  <c r="Z12" i="52"/>
  <c r="W12" i="52"/>
  <c r="X12" i="52" s="1"/>
  <c r="T12" i="52"/>
  <c r="S12" i="52"/>
  <c r="R12" i="52"/>
  <c r="Q12" i="52"/>
  <c r="P12" i="52"/>
  <c r="O12" i="52"/>
  <c r="N12" i="52"/>
  <c r="AN11" i="52"/>
  <c r="AK11" i="52"/>
  <c r="AG11" i="52"/>
  <c r="AB11" i="52"/>
  <c r="Z11" i="52"/>
  <c r="W11" i="52"/>
  <c r="X11" i="52" s="1"/>
  <c r="T11" i="52"/>
  <c r="S11" i="52"/>
  <c r="R11" i="52"/>
  <c r="Q11" i="52"/>
  <c r="P11" i="52"/>
  <c r="O11" i="52"/>
  <c r="N11" i="52"/>
  <c r="AN10" i="52"/>
  <c r="AK10" i="52"/>
  <c r="AG10" i="52"/>
  <c r="AB10" i="52"/>
  <c r="Z10" i="52"/>
  <c r="W10" i="52"/>
  <c r="X10" i="52" s="1"/>
  <c r="T10" i="52"/>
  <c r="S10" i="52"/>
  <c r="R10" i="52"/>
  <c r="Q10" i="52"/>
  <c r="P10" i="52"/>
  <c r="O10" i="52"/>
  <c r="N10" i="52"/>
  <c r="AN9" i="52"/>
  <c r="AK9" i="52"/>
  <c r="AG9" i="52"/>
  <c r="AB9" i="52"/>
  <c r="Z9" i="52"/>
  <c r="W9" i="52"/>
  <c r="X9" i="52" s="1"/>
  <c r="T9" i="52"/>
  <c r="S9" i="52"/>
  <c r="R9" i="52"/>
  <c r="Q9" i="52"/>
  <c r="P9" i="52"/>
  <c r="O9" i="52"/>
  <c r="N9" i="52"/>
  <c r="AN8" i="52"/>
  <c r="AK8" i="52"/>
  <c r="AG8" i="52"/>
  <c r="AB8" i="52"/>
  <c r="Z8" i="52"/>
  <c r="W8" i="52"/>
  <c r="X8" i="52" s="1"/>
  <c r="T8" i="52"/>
  <c r="S8" i="52"/>
  <c r="R8" i="52"/>
  <c r="Q8" i="52"/>
  <c r="P8" i="52"/>
  <c r="O8" i="52"/>
  <c r="N8" i="52"/>
  <c r="AN7" i="52"/>
  <c r="AK7" i="52"/>
  <c r="AG7" i="52"/>
  <c r="AB7" i="52"/>
  <c r="Z7" i="52"/>
  <c r="W7" i="52"/>
  <c r="X7" i="52" s="1"/>
  <c r="T7" i="52"/>
  <c r="S7" i="52"/>
  <c r="R7" i="52"/>
  <c r="Q7" i="52"/>
  <c r="P7" i="52"/>
  <c r="O7" i="52"/>
  <c r="N7" i="52"/>
  <c r="AN6" i="52"/>
  <c r="AK6" i="52"/>
  <c r="AG6" i="52"/>
  <c r="AB6" i="52"/>
  <c r="Z6" i="52"/>
  <c r="W6" i="52"/>
  <c r="X6" i="52" s="1"/>
  <c r="U6" i="52"/>
  <c r="V6" i="52" s="1"/>
  <c r="T6" i="52"/>
  <c r="S6" i="52"/>
  <c r="R6" i="52"/>
  <c r="Q6" i="52"/>
  <c r="P6" i="52"/>
  <c r="O6" i="52"/>
  <c r="N6" i="52"/>
  <c r="AN5" i="52"/>
  <c r="AK5" i="52"/>
  <c r="AG5" i="52"/>
  <c r="AB5" i="52"/>
  <c r="Z5" i="52"/>
  <c r="W5" i="52"/>
  <c r="X5" i="52" s="1"/>
  <c r="T5" i="52"/>
  <c r="S5" i="52"/>
  <c r="R5" i="52"/>
  <c r="Q5" i="52"/>
  <c r="P5" i="52"/>
  <c r="O5" i="52"/>
  <c r="N5" i="52"/>
  <c r="AN4" i="52"/>
  <c r="AK4" i="52"/>
  <c r="AG4" i="52"/>
  <c r="AB4" i="52"/>
  <c r="U4" i="52" s="1"/>
  <c r="V4" i="52" s="1"/>
  <c r="Z4" i="52"/>
  <c r="W4" i="52"/>
  <c r="X4" i="52" s="1"/>
  <c r="T4" i="52"/>
  <c r="S4" i="52"/>
  <c r="R4" i="52"/>
  <c r="Q4" i="52"/>
  <c r="P4" i="52"/>
  <c r="O4" i="52"/>
  <c r="N4" i="52"/>
  <c r="AN3" i="52"/>
  <c r="AK3" i="52"/>
  <c r="AG3" i="52"/>
  <c r="AB3" i="52"/>
  <c r="Z3" i="52"/>
  <c r="W3" i="52"/>
  <c r="X3" i="52" s="1"/>
  <c r="T3" i="52"/>
  <c r="S3" i="52"/>
  <c r="R3" i="52"/>
  <c r="Q3" i="52"/>
  <c r="P3" i="52"/>
  <c r="O3" i="52"/>
  <c r="N3" i="52"/>
  <c r="AN2" i="52"/>
  <c r="AK2" i="52"/>
  <c r="AG2" i="52"/>
  <c r="AB2" i="52"/>
  <c r="Z2" i="52"/>
  <c r="W2" i="52"/>
  <c r="U2" i="52" s="1"/>
  <c r="V2" i="52" s="1"/>
  <c r="T2" i="52"/>
  <c r="S2" i="52"/>
  <c r="R2" i="52"/>
  <c r="Q2" i="52"/>
  <c r="P2" i="52"/>
  <c r="O2" i="52"/>
  <c r="N2" i="52"/>
  <c r="AN29" i="51"/>
  <c r="AK29" i="51"/>
  <c r="AG29" i="51"/>
  <c r="AB29" i="51"/>
  <c r="Z29" i="51"/>
  <c r="W29" i="51"/>
  <c r="X29" i="51" s="1"/>
  <c r="U29" i="51"/>
  <c r="V29" i="51" s="1"/>
  <c r="T29" i="51"/>
  <c r="S29" i="51"/>
  <c r="R29" i="51"/>
  <c r="Q29" i="51"/>
  <c r="P29" i="51"/>
  <c r="O29" i="51"/>
  <c r="N29" i="51"/>
  <c r="AN28" i="51"/>
  <c r="AK28" i="51"/>
  <c r="AG28" i="51"/>
  <c r="AB28" i="51"/>
  <c r="Z28" i="51"/>
  <c r="W28" i="51"/>
  <c r="X28" i="51" s="1"/>
  <c r="T28" i="51"/>
  <c r="S28" i="51"/>
  <c r="R28" i="51"/>
  <c r="Q28" i="51"/>
  <c r="P28" i="51"/>
  <c r="O28" i="51"/>
  <c r="N28" i="51"/>
  <c r="AN27" i="51"/>
  <c r="AK27" i="51"/>
  <c r="AG27" i="51"/>
  <c r="AB27" i="51"/>
  <c r="Z27" i="51"/>
  <c r="W27" i="51"/>
  <c r="X27" i="51" s="1"/>
  <c r="U27" i="51"/>
  <c r="V27" i="51" s="1"/>
  <c r="T27" i="51"/>
  <c r="S27" i="51"/>
  <c r="R27" i="51"/>
  <c r="Q27" i="51"/>
  <c r="P27" i="51"/>
  <c r="O27" i="51"/>
  <c r="N27" i="51"/>
  <c r="AN26" i="51"/>
  <c r="AK26" i="51"/>
  <c r="AG26" i="51"/>
  <c r="AB26" i="51"/>
  <c r="Z26" i="51"/>
  <c r="W26" i="51"/>
  <c r="X26" i="51" s="1"/>
  <c r="T26" i="51"/>
  <c r="S26" i="51"/>
  <c r="R26" i="51"/>
  <c r="Q26" i="51"/>
  <c r="P26" i="51"/>
  <c r="O26" i="51"/>
  <c r="N26" i="51"/>
  <c r="AN25" i="51"/>
  <c r="AK25" i="51"/>
  <c r="AG25" i="51"/>
  <c r="AB25" i="51"/>
  <c r="Z25" i="51"/>
  <c r="W25" i="51"/>
  <c r="X25" i="51" s="1"/>
  <c r="U25" i="51"/>
  <c r="V25" i="51" s="1"/>
  <c r="T25" i="51"/>
  <c r="S25" i="51"/>
  <c r="R25" i="51"/>
  <c r="Q25" i="51"/>
  <c r="P25" i="51"/>
  <c r="O25" i="51"/>
  <c r="N25" i="51"/>
  <c r="AN24" i="51"/>
  <c r="AK24" i="51"/>
  <c r="AG24" i="51"/>
  <c r="AB24" i="51"/>
  <c r="Z24" i="51"/>
  <c r="W24" i="51"/>
  <c r="X24" i="51" s="1"/>
  <c r="T24" i="51"/>
  <c r="S24" i="51"/>
  <c r="R24" i="51"/>
  <c r="Q24" i="51"/>
  <c r="P24" i="51"/>
  <c r="O24" i="51"/>
  <c r="N24" i="51"/>
  <c r="T23" i="51"/>
  <c r="S23" i="51"/>
  <c r="R23" i="51"/>
  <c r="Q23" i="51"/>
  <c r="P23" i="51"/>
  <c r="O23" i="51"/>
  <c r="N23" i="51"/>
  <c r="AN22" i="51"/>
  <c r="AK22" i="51"/>
  <c r="AG22" i="51"/>
  <c r="AB22" i="51"/>
  <c r="Z22" i="51"/>
  <c r="W22" i="51"/>
  <c r="X22" i="51" s="1"/>
  <c r="U22" i="51"/>
  <c r="V22" i="51" s="1"/>
  <c r="T22" i="51"/>
  <c r="S22" i="51"/>
  <c r="R22" i="51"/>
  <c r="Q22" i="51"/>
  <c r="P22" i="51"/>
  <c r="O22" i="51"/>
  <c r="N22" i="51"/>
  <c r="AN21" i="51"/>
  <c r="AK21" i="51"/>
  <c r="AG21" i="51"/>
  <c r="AB21" i="51"/>
  <c r="Z21" i="51"/>
  <c r="X21" i="51"/>
  <c r="W21" i="51"/>
  <c r="U21" i="51"/>
  <c r="V21" i="51" s="1"/>
  <c r="T21" i="51"/>
  <c r="S21" i="51"/>
  <c r="R21" i="51"/>
  <c r="Q21" i="51"/>
  <c r="P21" i="51"/>
  <c r="O21" i="51"/>
  <c r="N21" i="51"/>
  <c r="AN20" i="51"/>
  <c r="AK20" i="51"/>
  <c r="AG20" i="51"/>
  <c r="AB20" i="51"/>
  <c r="Z20" i="51"/>
  <c r="X20" i="51"/>
  <c r="W20" i="51"/>
  <c r="U20" i="51" s="1"/>
  <c r="V20" i="51" s="1"/>
  <c r="T20" i="51"/>
  <c r="S20" i="51"/>
  <c r="R20" i="51"/>
  <c r="Q20" i="51"/>
  <c r="P20" i="51"/>
  <c r="O20" i="51"/>
  <c r="N20" i="51"/>
  <c r="AN19" i="51"/>
  <c r="AK19" i="51"/>
  <c r="AG19" i="51"/>
  <c r="AB19" i="51"/>
  <c r="Z19" i="51"/>
  <c r="W19" i="51"/>
  <c r="U19" i="51" s="1"/>
  <c r="V19" i="51" s="1"/>
  <c r="T19" i="51"/>
  <c r="S19" i="51"/>
  <c r="R19" i="51"/>
  <c r="Q19" i="51"/>
  <c r="P19" i="51"/>
  <c r="O19" i="51"/>
  <c r="N19" i="51"/>
  <c r="AN18" i="51"/>
  <c r="AK18" i="51"/>
  <c r="AG18" i="51"/>
  <c r="AB18" i="51"/>
  <c r="Z18" i="51"/>
  <c r="W18" i="51"/>
  <c r="X18" i="51" s="1"/>
  <c r="U18" i="51"/>
  <c r="V18" i="51" s="1"/>
  <c r="T18" i="51"/>
  <c r="S18" i="51"/>
  <c r="R18" i="51"/>
  <c r="Q18" i="51"/>
  <c r="P18" i="51"/>
  <c r="O18" i="51"/>
  <c r="N18" i="51"/>
  <c r="AN17" i="51"/>
  <c r="AK17" i="51"/>
  <c r="AG17" i="51"/>
  <c r="AB17" i="51"/>
  <c r="U17" i="51" s="1"/>
  <c r="V17" i="51" s="1"/>
  <c r="Z17" i="51"/>
  <c r="X17" i="51"/>
  <c r="W17" i="51"/>
  <c r="T17" i="51"/>
  <c r="S17" i="51"/>
  <c r="R17" i="51"/>
  <c r="Q17" i="51"/>
  <c r="P17" i="51"/>
  <c r="O17" i="51"/>
  <c r="N17" i="51"/>
  <c r="AN16" i="51"/>
  <c r="AK16" i="51"/>
  <c r="AG16" i="51"/>
  <c r="AB16" i="51"/>
  <c r="Z16" i="51"/>
  <c r="X16" i="51"/>
  <c r="W16" i="51"/>
  <c r="U16" i="51" s="1"/>
  <c r="V16" i="51" s="1"/>
  <c r="T16" i="51"/>
  <c r="S16" i="51"/>
  <c r="R16" i="51"/>
  <c r="Q16" i="51"/>
  <c r="P16" i="51"/>
  <c r="O16" i="51"/>
  <c r="N16" i="51"/>
  <c r="AN15" i="51"/>
  <c r="AK15" i="51"/>
  <c r="AG15" i="51"/>
  <c r="AB15" i="51"/>
  <c r="Z15" i="51"/>
  <c r="W15" i="51"/>
  <c r="U15" i="51" s="1"/>
  <c r="V15" i="51" s="1"/>
  <c r="T15" i="51"/>
  <c r="S15" i="51"/>
  <c r="R15" i="51"/>
  <c r="Q15" i="51"/>
  <c r="P15" i="51"/>
  <c r="O15" i="51"/>
  <c r="N15" i="51"/>
  <c r="AN14" i="51"/>
  <c r="AK14" i="51"/>
  <c r="AG14" i="51"/>
  <c r="AB14" i="51"/>
  <c r="U14" i="51" s="1"/>
  <c r="V14" i="51" s="1"/>
  <c r="Z14" i="51"/>
  <c r="W14" i="51"/>
  <c r="X14" i="51" s="1"/>
  <c r="T14" i="51"/>
  <c r="S14" i="51"/>
  <c r="R14" i="51"/>
  <c r="Q14" i="51"/>
  <c r="P14" i="51"/>
  <c r="O14" i="51"/>
  <c r="N14" i="51"/>
  <c r="AN13" i="51"/>
  <c r="AK13" i="51"/>
  <c r="AG13" i="51"/>
  <c r="AB13" i="51"/>
  <c r="Z13" i="51"/>
  <c r="X13" i="51"/>
  <c r="W13" i="51"/>
  <c r="U13" i="51"/>
  <c r="V13" i="51" s="1"/>
  <c r="T13" i="51"/>
  <c r="S13" i="51"/>
  <c r="R13" i="51"/>
  <c r="Q13" i="51"/>
  <c r="P13" i="51"/>
  <c r="O13" i="51"/>
  <c r="N13" i="51"/>
  <c r="AN12" i="51"/>
  <c r="AK12" i="51"/>
  <c r="AG12" i="51"/>
  <c r="AB12" i="51"/>
  <c r="Z12" i="51"/>
  <c r="X12" i="51"/>
  <c r="W12" i="51"/>
  <c r="U12" i="51" s="1"/>
  <c r="V12" i="51" s="1"/>
  <c r="T12" i="51"/>
  <c r="S12" i="51"/>
  <c r="R12" i="51"/>
  <c r="Q12" i="51"/>
  <c r="P12" i="51"/>
  <c r="O12" i="51"/>
  <c r="N12" i="51"/>
  <c r="AN11" i="51"/>
  <c r="AK11" i="51"/>
  <c r="AG11" i="51"/>
  <c r="AB11" i="51"/>
  <c r="Z11" i="51"/>
  <c r="W11" i="51"/>
  <c r="U11" i="51" s="1"/>
  <c r="V11" i="51" s="1"/>
  <c r="T11" i="51"/>
  <c r="S11" i="51"/>
  <c r="R11" i="51"/>
  <c r="Q11" i="51"/>
  <c r="P11" i="51"/>
  <c r="O11" i="51"/>
  <c r="N11" i="51"/>
  <c r="AN10" i="51"/>
  <c r="AK10" i="51"/>
  <c r="AG10" i="51"/>
  <c r="AB10" i="51"/>
  <c r="Z10" i="51"/>
  <c r="W10" i="51"/>
  <c r="X10" i="51" s="1"/>
  <c r="U10" i="51"/>
  <c r="V10" i="51" s="1"/>
  <c r="T10" i="51"/>
  <c r="S10" i="51"/>
  <c r="R10" i="51"/>
  <c r="Q10" i="51"/>
  <c r="P10" i="51"/>
  <c r="O10" i="51"/>
  <c r="N10" i="51"/>
  <c r="AN9" i="51"/>
  <c r="AK9" i="51"/>
  <c r="AG9" i="51"/>
  <c r="AB9" i="51"/>
  <c r="Z9" i="51"/>
  <c r="X9" i="51"/>
  <c r="W9" i="51"/>
  <c r="U9" i="51"/>
  <c r="V9" i="51" s="1"/>
  <c r="T9" i="51"/>
  <c r="S9" i="51"/>
  <c r="R9" i="51"/>
  <c r="Q9" i="51"/>
  <c r="P9" i="51"/>
  <c r="O9" i="51"/>
  <c r="N9" i="51"/>
  <c r="AN8" i="51"/>
  <c r="AK8" i="51"/>
  <c r="AG8" i="51"/>
  <c r="AB8" i="51"/>
  <c r="Z8" i="51"/>
  <c r="X8" i="51"/>
  <c r="W8" i="51"/>
  <c r="U8" i="51" s="1"/>
  <c r="V8" i="51" s="1"/>
  <c r="T8" i="51"/>
  <c r="S8" i="51"/>
  <c r="R8" i="51"/>
  <c r="Q8" i="51"/>
  <c r="P8" i="51"/>
  <c r="O8" i="51"/>
  <c r="N8" i="51"/>
  <c r="AN7" i="51"/>
  <c r="AK7" i="51"/>
  <c r="AG7" i="51"/>
  <c r="AB7" i="51"/>
  <c r="Z7" i="51"/>
  <c r="W7" i="51"/>
  <c r="U7" i="51" s="1"/>
  <c r="V7" i="51" s="1"/>
  <c r="T7" i="51"/>
  <c r="S7" i="51"/>
  <c r="R7" i="51"/>
  <c r="Q7" i="51"/>
  <c r="P7" i="51"/>
  <c r="O7" i="51"/>
  <c r="N7" i="51"/>
  <c r="AN6" i="51"/>
  <c r="AK6" i="51"/>
  <c r="AG6" i="51"/>
  <c r="AB6" i="51"/>
  <c r="Z6" i="51"/>
  <c r="W6" i="51"/>
  <c r="X6" i="51" s="1"/>
  <c r="U6" i="51"/>
  <c r="V6" i="51" s="1"/>
  <c r="T6" i="51"/>
  <c r="S6" i="51"/>
  <c r="R6" i="51"/>
  <c r="Q6" i="51"/>
  <c r="P6" i="51"/>
  <c r="O6" i="51"/>
  <c r="N6" i="51"/>
  <c r="AN5" i="51"/>
  <c r="AK5" i="51"/>
  <c r="AG5" i="51"/>
  <c r="AB5" i="51"/>
  <c r="Z5" i="51"/>
  <c r="X5" i="51"/>
  <c r="W5" i="51"/>
  <c r="U5" i="51"/>
  <c r="V5" i="51" s="1"/>
  <c r="T5" i="51"/>
  <c r="S5" i="51"/>
  <c r="R5" i="51"/>
  <c r="Q5" i="51"/>
  <c r="P5" i="51"/>
  <c r="O5" i="51"/>
  <c r="N5" i="51"/>
  <c r="AN4" i="51"/>
  <c r="AK4" i="51"/>
  <c r="AG4" i="51"/>
  <c r="AB4" i="51"/>
  <c r="Z4" i="51"/>
  <c r="X4" i="51"/>
  <c r="W4" i="51"/>
  <c r="U4" i="51" s="1"/>
  <c r="V4" i="51" s="1"/>
  <c r="T4" i="51"/>
  <c r="S4" i="51"/>
  <c r="R4" i="51"/>
  <c r="Q4" i="51"/>
  <c r="P4" i="51"/>
  <c r="O4" i="51"/>
  <c r="N4" i="51"/>
  <c r="AN3" i="51"/>
  <c r="AK3" i="51"/>
  <c r="AG3" i="51"/>
  <c r="AB3" i="51"/>
  <c r="Z3" i="51"/>
  <c r="W3" i="51"/>
  <c r="U3" i="51" s="1"/>
  <c r="V3" i="51" s="1"/>
  <c r="T3" i="51"/>
  <c r="S3" i="51"/>
  <c r="R3" i="51"/>
  <c r="Q3" i="51"/>
  <c r="P3" i="51"/>
  <c r="O3" i="51"/>
  <c r="N3" i="51"/>
  <c r="AN2" i="51"/>
  <c r="AK2" i="51"/>
  <c r="AG2" i="51"/>
  <c r="AB2" i="51"/>
  <c r="U2" i="51" s="1"/>
  <c r="V2" i="51" s="1"/>
  <c r="Z2" i="51"/>
  <c r="W2" i="51"/>
  <c r="X2" i="51" s="1"/>
  <c r="T2" i="51"/>
  <c r="S2" i="51"/>
  <c r="R2" i="51"/>
  <c r="Q2" i="51"/>
  <c r="P2" i="51"/>
  <c r="O2" i="51"/>
  <c r="N2" i="51"/>
  <c r="U27" i="50"/>
  <c r="V27" i="50" s="1"/>
  <c r="U22" i="50"/>
  <c r="V22" i="50" s="1"/>
  <c r="U18" i="50"/>
  <c r="V18" i="50" s="1"/>
  <c r="U14" i="50"/>
  <c r="V14" i="50" s="1"/>
  <c r="U10" i="50"/>
  <c r="V10" i="50" s="1"/>
  <c r="U6" i="50"/>
  <c r="V6" i="50" s="1"/>
  <c r="AN2" i="50"/>
  <c r="AN3" i="50"/>
  <c r="AN4" i="50"/>
  <c r="AN5" i="50"/>
  <c r="AN6" i="50"/>
  <c r="AN7" i="50"/>
  <c r="AN8" i="50"/>
  <c r="AN9" i="50"/>
  <c r="AN10" i="50"/>
  <c r="AN11" i="50"/>
  <c r="AN12" i="50"/>
  <c r="AN13" i="50"/>
  <c r="AN14" i="50"/>
  <c r="AN15" i="50"/>
  <c r="AN16" i="50"/>
  <c r="AN17" i="50"/>
  <c r="AN18" i="50"/>
  <c r="AN19" i="50"/>
  <c r="AN20" i="50"/>
  <c r="AN21" i="50"/>
  <c r="AN22" i="50"/>
  <c r="AN24" i="50"/>
  <c r="AN25" i="50"/>
  <c r="AN26" i="50"/>
  <c r="AN27" i="50"/>
  <c r="AN28" i="50"/>
  <c r="AN29" i="50"/>
  <c r="AN30" i="50"/>
  <c r="AK3" i="50"/>
  <c r="AK4" i="50"/>
  <c r="AK5" i="50"/>
  <c r="AK6" i="50"/>
  <c r="AK7" i="50"/>
  <c r="AK8" i="50"/>
  <c r="AK9" i="50"/>
  <c r="AK10" i="50"/>
  <c r="AK11" i="50"/>
  <c r="AK12" i="50"/>
  <c r="AK13" i="50"/>
  <c r="AK14" i="50"/>
  <c r="AK15" i="50"/>
  <c r="AK16" i="50"/>
  <c r="AK17" i="50"/>
  <c r="AK18" i="50"/>
  <c r="AK19" i="50"/>
  <c r="AK20" i="50"/>
  <c r="AK21" i="50"/>
  <c r="AK22" i="50"/>
  <c r="AK24" i="50"/>
  <c r="AK25" i="50"/>
  <c r="AK26" i="50"/>
  <c r="AK27" i="50"/>
  <c r="AK28" i="50"/>
  <c r="AK29" i="50"/>
  <c r="AK30" i="50"/>
  <c r="AK2" i="50"/>
  <c r="AG3" i="50"/>
  <c r="AG4" i="50"/>
  <c r="AG5" i="50"/>
  <c r="AG6" i="50"/>
  <c r="AG7" i="50"/>
  <c r="AG8" i="50"/>
  <c r="AG9" i="50"/>
  <c r="AG10" i="50"/>
  <c r="AG11" i="50"/>
  <c r="AG12" i="50"/>
  <c r="AG13" i="50"/>
  <c r="AG14" i="50"/>
  <c r="AG15" i="50"/>
  <c r="AG16" i="50"/>
  <c r="AG17" i="50"/>
  <c r="AG18" i="50"/>
  <c r="AG19" i="50"/>
  <c r="AG20" i="50"/>
  <c r="AG21" i="50"/>
  <c r="AG22" i="50"/>
  <c r="AG24" i="50"/>
  <c r="AG25" i="50"/>
  <c r="AG26" i="50"/>
  <c r="AG27" i="50"/>
  <c r="AG28" i="50"/>
  <c r="AG29" i="50"/>
  <c r="AG2" i="50"/>
  <c r="Z3" i="50"/>
  <c r="Z4" i="50"/>
  <c r="Z5" i="50"/>
  <c r="Z6" i="50"/>
  <c r="Z7" i="50"/>
  <c r="Z8" i="50"/>
  <c r="Z9" i="50"/>
  <c r="Z10" i="50"/>
  <c r="Z11" i="50"/>
  <c r="Z12" i="50"/>
  <c r="Z13" i="50"/>
  <c r="Z14" i="50"/>
  <c r="Z15" i="50"/>
  <c r="Z16" i="50"/>
  <c r="Z17" i="50"/>
  <c r="Z18" i="50"/>
  <c r="Z19" i="50"/>
  <c r="Z20" i="50"/>
  <c r="Z21" i="50"/>
  <c r="Z22" i="50"/>
  <c r="Z24" i="50"/>
  <c r="Z25" i="50"/>
  <c r="Z26" i="50"/>
  <c r="Z27" i="50"/>
  <c r="Z28" i="50"/>
  <c r="Z29" i="50"/>
  <c r="Z2" i="50"/>
  <c r="AB3" i="50"/>
  <c r="U3" i="50" s="1"/>
  <c r="V3" i="50" s="1"/>
  <c r="AB4" i="50"/>
  <c r="AB5" i="50"/>
  <c r="AB6" i="50"/>
  <c r="AB7" i="50"/>
  <c r="U7" i="50" s="1"/>
  <c r="V7" i="50" s="1"/>
  <c r="AB8" i="50"/>
  <c r="AB9" i="50"/>
  <c r="AB10" i="50"/>
  <c r="AB11" i="50"/>
  <c r="U11" i="50" s="1"/>
  <c r="V11" i="50" s="1"/>
  <c r="AB12" i="50"/>
  <c r="AB13" i="50"/>
  <c r="AB14" i="50"/>
  <c r="AB15" i="50"/>
  <c r="U15" i="50" s="1"/>
  <c r="V15" i="50" s="1"/>
  <c r="AB16" i="50"/>
  <c r="AB17" i="50"/>
  <c r="AB18" i="50"/>
  <c r="AB19" i="50"/>
  <c r="U19" i="50" s="1"/>
  <c r="V19" i="50" s="1"/>
  <c r="AB20" i="50"/>
  <c r="AB21" i="50"/>
  <c r="AB22" i="50"/>
  <c r="AB24" i="50"/>
  <c r="U24" i="50" s="1"/>
  <c r="V24" i="50" s="1"/>
  <c r="AB25" i="50"/>
  <c r="AB26" i="50"/>
  <c r="AB27" i="50"/>
  <c r="AB28" i="50"/>
  <c r="U28" i="50" s="1"/>
  <c r="V28" i="50" s="1"/>
  <c r="AB29" i="50"/>
  <c r="AB2" i="50"/>
  <c r="AF30" i="50"/>
  <c r="AE30" i="50"/>
  <c r="AD30" i="50"/>
  <c r="AC30" i="50"/>
  <c r="W3" i="50"/>
  <c r="X3" i="50" s="1"/>
  <c r="W4" i="50"/>
  <c r="X4" i="50" s="1"/>
  <c r="W5" i="50"/>
  <c r="X5" i="50" s="1"/>
  <c r="W6" i="50"/>
  <c r="X6" i="50" s="1"/>
  <c r="W7" i="50"/>
  <c r="X7" i="50" s="1"/>
  <c r="W8" i="50"/>
  <c r="X8" i="50" s="1"/>
  <c r="W9" i="50"/>
  <c r="X9" i="50" s="1"/>
  <c r="W10" i="50"/>
  <c r="X10" i="50" s="1"/>
  <c r="W11" i="50"/>
  <c r="X11" i="50" s="1"/>
  <c r="W12" i="50"/>
  <c r="X12" i="50" s="1"/>
  <c r="W13" i="50"/>
  <c r="X13" i="50" s="1"/>
  <c r="W14" i="50"/>
  <c r="X14" i="50" s="1"/>
  <c r="W15" i="50"/>
  <c r="X15" i="50" s="1"/>
  <c r="W16" i="50"/>
  <c r="X16" i="50" s="1"/>
  <c r="W17" i="50"/>
  <c r="X17" i="50" s="1"/>
  <c r="W18" i="50"/>
  <c r="X18" i="50" s="1"/>
  <c r="W19" i="50"/>
  <c r="X19" i="50" s="1"/>
  <c r="W20" i="50"/>
  <c r="X20" i="50" s="1"/>
  <c r="W21" i="50"/>
  <c r="X21" i="50" s="1"/>
  <c r="W22" i="50"/>
  <c r="X22" i="50" s="1"/>
  <c r="W24" i="50"/>
  <c r="X24" i="50" s="1"/>
  <c r="W25" i="50"/>
  <c r="X25" i="50" s="1"/>
  <c r="W26" i="50"/>
  <c r="X26" i="50" s="1"/>
  <c r="W27" i="50"/>
  <c r="X27" i="50" s="1"/>
  <c r="W28" i="50"/>
  <c r="X28" i="50" s="1"/>
  <c r="W29" i="50"/>
  <c r="X29" i="50" s="1"/>
  <c r="W2" i="50"/>
  <c r="X2" i="50" s="1"/>
  <c r="AA30" i="50"/>
  <c r="Y30" i="50"/>
  <c r="T29" i="50"/>
  <c r="T28" i="50"/>
  <c r="T27" i="50"/>
  <c r="T26" i="50"/>
  <c r="T25" i="50"/>
  <c r="T24" i="50"/>
  <c r="T23" i="50"/>
  <c r="T22" i="50"/>
  <c r="T21" i="50"/>
  <c r="T20" i="50"/>
  <c r="T19" i="50"/>
  <c r="T18" i="50"/>
  <c r="T17" i="50"/>
  <c r="T16" i="50"/>
  <c r="T15" i="50"/>
  <c r="T14" i="50"/>
  <c r="T13" i="50"/>
  <c r="T12" i="50"/>
  <c r="T11" i="50"/>
  <c r="T10" i="50"/>
  <c r="T9" i="50"/>
  <c r="T8" i="50"/>
  <c r="T7" i="50"/>
  <c r="T6" i="50"/>
  <c r="T5" i="50"/>
  <c r="T4" i="50"/>
  <c r="T3" i="50"/>
  <c r="T2" i="50"/>
  <c r="S29" i="50"/>
  <c r="S28" i="50"/>
  <c r="S27" i="50"/>
  <c r="S26" i="50"/>
  <c r="S25" i="50"/>
  <c r="S24" i="50"/>
  <c r="S23" i="50"/>
  <c r="S22" i="50"/>
  <c r="S21" i="50"/>
  <c r="S20" i="50"/>
  <c r="S19" i="50"/>
  <c r="S18" i="50"/>
  <c r="S17" i="50"/>
  <c r="S16" i="50"/>
  <c r="S15" i="50"/>
  <c r="S14" i="50"/>
  <c r="S13" i="50"/>
  <c r="S12" i="50"/>
  <c r="S11" i="50"/>
  <c r="S10" i="50"/>
  <c r="S9" i="50"/>
  <c r="S8" i="50"/>
  <c r="S7" i="50"/>
  <c r="S6" i="50"/>
  <c r="S5" i="50"/>
  <c r="S4" i="50"/>
  <c r="S3" i="50"/>
  <c r="S2" i="50"/>
  <c r="R29" i="50"/>
  <c r="R28" i="50"/>
  <c r="R27" i="50"/>
  <c r="R26" i="50"/>
  <c r="R25" i="50"/>
  <c r="R24" i="50"/>
  <c r="R23" i="50"/>
  <c r="R22" i="50"/>
  <c r="R21" i="50"/>
  <c r="R20" i="50"/>
  <c r="R19" i="50"/>
  <c r="R18" i="50"/>
  <c r="R17" i="50"/>
  <c r="R16" i="50"/>
  <c r="R15" i="50"/>
  <c r="R14" i="50"/>
  <c r="R13" i="50"/>
  <c r="R12" i="50"/>
  <c r="R11" i="50"/>
  <c r="R10" i="50"/>
  <c r="R9" i="50"/>
  <c r="R8" i="50"/>
  <c r="R7" i="50"/>
  <c r="R6" i="50"/>
  <c r="R5" i="50"/>
  <c r="R4" i="50"/>
  <c r="R3" i="50"/>
  <c r="R2" i="50"/>
  <c r="Q29" i="50"/>
  <c r="Q28" i="50"/>
  <c r="Q27" i="50"/>
  <c r="Q26" i="50"/>
  <c r="Q25" i="50"/>
  <c r="Q24" i="50"/>
  <c r="Q23" i="50"/>
  <c r="Q22" i="50"/>
  <c r="Q21" i="50"/>
  <c r="Q20" i="50"/>
  <c r="Q19" i="50"/>
  <c r="Q18" i="50"/>
  <c r="Q17" i="50"/>
  <c r="Q16" i="50"/>
  <c r="Q15" i="50"/>
  <c r="Q14" i="50"/>
  <c r="Q13" i="50"/>
  <c r="Q12" i="50"/>
  <c r="Q11" i="50"/>
  <c r="Q10" i="50"/>
  <c r="Q9" i="50"/>
  <c r="Q8" i="50"/>
  <c r="Q7" i="50"/>
  <c r="Q6" i="50"/>
  <c r="Q5" i="50"/>
  <c r="Q4" i="50"/>
  <c r="Q3" i="50"/>
  <c r="Q2" i="50"/>
  <c r="P3" i="50"/>
  <c r="P4" i="50"/>
  <c r="P5" i="50"/>
  <c r="P6" i="50"/>
  <c r="P7" i="50"/>
  <c r="P8" i="50"/>
  <c r="P9" i="50"/>
  <c r="P10" i="50"/>
  <c r="P11" i="50"/>
  <c r="P12" i="50"/>
  <c r="P13" i="50"/>
  <c r="P14" i="50"/>
  <c r="P15" i="50"/>
  <c r="P16" i="50"/>
  <c r="P17" i="50"/>
  <c r="P18" i="50"/>
  <c r="P19" i="50"/>
  <c r="P20" i="50"/>
  <c r="P21" i="50"/>
  <c r="P22" i="50"/>
  <c r="P23" i="50"/>
  <c r="P24" i="50"/>
  <c r="P25" i="50"/>
  <c r="P26" i="50"/>
  <c r="P27" i="50"/>
  <c r="P28" i="50"/>
  <c r="P29" i="50"/>
  <c r="P2" i="50"/>
  <c r="O3" i="50"/>
  <c r="O4" i="50"/>
  <c r="O5" i="50"/>
  <c r="O6" i="50"/>
  <c r="O7" i="50"/>
  <c r="O8" i="50"/>
  <c r="O9" i="50"/>
  <c r="O10" i="50"/>
  <c r="O11" i="50"/>
  <c r="O12" i="50"/>
  <c r="O13" i="50"/>
  <c r="O14" i="50"/>
  <c r="O15" i="50"/>
  <c r="O16" i="50"/>
  <c r="O17" i="50"/>
  <c r="O18" i="50"/>
  <c r="O19" i="50"/>
  <c r="O20" i="50"/>
  <c r="O21" i="50"/>
  <c r="O22" i="50"/>
  <c r="O23" i="50"/>
  <c r="O24" i="50"/>
  <c r="O25" i="50"/>
  <c r="O26" i="50"/>
  <c r="O27" i="50"/>
  <c r="O28" i="50"/>
  <c r="O29" i="50"/>
  <c r="O2" i="50"/>
  <c r="N29" i="50"/>
  <c r="N28" i="50"/>
  <c r="N27" i="50"/>
  <c r="N26" i="50"/>
  <c r="N25" i="50"/>
  <c r="N24" i="50"/>
  <c r="N23" i="50"/>
  <c r="N22" i="50"/>
  <c r="N21" i="50"/>
  <c r="N20" i="50"/>
  <c r="N19" i="50"/>
  <c r="N18" i="50"/>
  <c r="N17" i="50"/>
  <c r="N16" i="50"/>
  <c r="N15" i="50"/>
  <c r="N14" i="50"/>
  <c r="N13" i="50"/>
  <c r="N12" i="50"/>
  <c r="N11" i="50"/>
  <c r="N10" i="50"/>
  <c r="N9" i="50"/>
  <c r="N8" i="50"/>
  <c r="N7" i="50"/>
  <c r="N6" i="50"/>
  <c r="N5" i="50"/>
  <c r="N4" i="50"/>
  <c r="N3" i="50"/>
  <c r="N2" i="50"/>
  <c r="X7" i="51" l="1"/>
  <c r="U24" i="51"/>
  <c r="V24" i="51" s="1"/>
  <c r="U26" i="51"/>
  <c r="V26" i="51" s="1"/>
  <c r="U28" i="51"/>
  <c r="V28" i="51" s="1"/>
  <c r="X3" i="51"/>
  <c r="X11" i="51"/>
  <c r="X15" i="51"/>
  <c r="X19" i="51"/>
  <c r="U10" i="52"/>
  <c r="V10" i="52" s="1"/>
  <c r="U18" i="52"/>
  <c r="V18" i="52" s="1"/>
  <c r="U8" i="52"/>
  <c r="V8" i="52" s="1"/>
  <c r="U16" i="52"/>
  <c r="V16" i="52" s="1"/>
  <c r="U28" i="52"/>
  <c r="V28" i="52" s="1"/>
  <c r="U26" i="52"/>
  <c r="V26" i="52" s="1"/>
  <c r="U3" i="52"/>
  <c r="V3" i="52" s="1"/>
  <c r="U5" i="52"/>
  <c r="V5" i="52" s="1"/>
  <c r="U7" i="52"/>
  <c r="V7" i="52" s="1"/>
  <c r="U9" i="52"/>
  <c r="V9" i="52" s="1"/>
  <c r="U11" i="52"/>
  <c r="V11" i="52" s="1"/>
  <c r="U13" i="52"/>
  <c r="V13" i="52" s="1"/>
  <c r="U15" i="52"/>
  <c r="V15" i="52" s="1"/>
  <c r="U17" i="52"/>
  <c r="V17" i="52" s="1"/>
  <c r="U19" i="52"/>
  <c r="V19" i="52" s="1"/>
  <c r="U21" i="52"/>
  <c r="V21" i="52" s="1"/>
  <c r="U25" i="52"/>
  <c r="V25" i="52" s="1"/>
  <c r="U27" i="52"/>
  <c r="V27" i="52" s="1"/>
  <c r="X24" i="52"/>
  <c r="X25" i="52"/>
  <c r="X2" i="52"/>
  <c r="U2" i="50"/>
  <c r="V2" i="50" s="1"/>
  <c r="U4" i="50"/>
  <c r="V4" i="50" s="1"/>
  <c r="U8" i="50"/>
  <c r="V8" i="50" s="1"/>
  <c r="U12" i="50"/>
  <c r="V12" i="50" s="1"/>
  <c r="U16" i="50"/>
  <c r="V16" i="50" s="1"/>
  <c r="U20" i="50"/>
  <c r="V20" i="50" s="1"/>
  <c r="U25" i="50"/>
  <c r="V25" i="50" s="1"/>
  <c r="U29" i="50"/>
  <c r="V29" i="50" s="1"/>
  <c r="U5" i="50"/>
  <c r="V5" i="50" s="1"/>
  <c r="U9" i="50"/>
  <c r="V9" i="50" s="1"/>
  <c r="U13" i="50"/>
  <c r="V13" i="50" s="1"/>
  <c r="U17" i="50"/>
  <c r="V17" i="50" s="1"/>
  <c r="U21" i="50"/>
  <c r="V21" i="50" s="1"/>
  <c r="U26" i="50"/>
  <c r="V26" i="50" s="1"/>
  <c r="AB30" i="50"/>
  <c r="W30" i="50"/>
  <c r="U30" i="50" s="1"/>
  <c r="V30" i="50" s="1"/>
  <c r="G30" i="50"/>
  <c r="AG30" i="50" l="1"/>
  <c r="Z30" i="50"/>
  <c r="X30" i="50"/>
</calcChain>
</file>

<file path=xl/sharedStrings.xml><?xml version="1.0" encoding="utf-8"?>
<sst xmlns="http://schemas.openxmlformats.org/spreadsheetml/2006/main" count="930" uniqueCount="120">
  <si>
    <t>آبادان</t>
  </si>
  <si>
    <t>آغاجاری</t>
  </si>
  <si>
    <t>امیدیه</t>
  </si>
  <si>
    <t>اندیکا</t>
  </si>
  <si>
    <t>اندیمشک</t>
  </si>
  <si>
    <t>اهواز</t>
  </si>
  <si>
    <t>ایذه</t>
  </si>
  <si>
    <t>باغملک</t>
  </si>
  <si>
    <t>باوی</t>
  </si>
  <si>
    <t>بندر ماهشهر</t>
  </si>
  <si>
    <t>بهبهان</t>
  </si>
  <si>
    <t>حمیدیه</t>
  </si>
  <si>
    <t>خرمشهر</t>
  </si>
  <si>
    <t>دزفول</t>
  </si>
  <si>
    <t>دشت آزادگان</t>
  </si>
  <si>
    <t>رامشیر</t>
  </si>
  <si>
    <t>رامهرمز</t>
  </si>
  <si>
    <t>شادگان</t>
  </si>
  <si>
    <t>شوش</t>
  </si>
  <si>
    <t>شوشتر</t>
  </si>
  <si>
    <t>کارون</t>
  </si>
  <si>
    <t>کرخه</t>
  </si>
  <si>
    <t>گتوند</t>
  </si>
  <si>
    <t>لالی</t>
  </si>
  <si>
    <t>مسجد سلیمان</t>
  </si>
  <si>
    <t>هفتکل</t>
  </si>
  <si>
    <t>هندیجان</t>
  </si>
  <si>
    <t>هویزه</t>
  </si>
  <si>
    <t>Abadan</t>
  </si>
  <si>
    <t>Aghajari</t>
  </si>
  <si>
    <t>Andika</t>
  </si>
  <si>
    <t>Andimeshk</t>
  </si>
  <si>
    <t>Izeh</t>
  </si>
  <si>
    <t>Baghmalek</t>
  </si>
  <si>
    <t>Bavi</t>
  </si>
  <si>
    <t>Mahshahr</t>
  </si>
  <si>
    <t>Behbahan</t>
  </si>
  <si>
    <t>Hamidieh</t>
  </si>
  <si>
    <t>Khoramshahr</t>
  </si>
  <si>
    <t>Dashte Azadegan</t>
  </si>
  <si>
    <t>Ramshir</t>
  </si>
  <si>
    <t>Ramhormoz</t>
  </si>
  <si>
    <t>Karon</t>
  </si>
  <si>
    <t>Lali</t>
  </si>
  <si>
    <t>Hendijan</t>
  </si>
  <si>
    <t>Hoveyzeh</t>
  </si>
  <si>
    <t>Omidiyeh</t>
  </si>
  <si>
    <t>Ahvaz</t>
  </si>
  <si>
    <t>Dezful</t>
  </si>
  <si>
    <t>Shadegan</t>
  </si>
  <si>
    <t>Shush</t>
  </si>
  <si>
    <t>Shushtar</t>
  </si>
  <si>
    <t>Gotvand</t>
  </si>
  <si>
    <t>Masjed Soleyman</t>
  </si>
  <si>
    <t>Latitude</t>
  </si>
  <si>
    <t>Longitude</t>
  </si>
  <si>
    <t>Haftkel</t>
  </si>
  <si>
    <t>Population</t>
  </si>
  <si>
    <t>Religion_Most</t>
  </si>
  <si>
    <t>Shia</t>
  </si>
  <si>
    <t>Mix</t>
  </si>
  <si>
    <t>shia</t>
  </si>
  <si>
    <t>No</t>
  </si>
  <si>
    <t>Yes</t>
  </si>
  <si>
    <t>Race_Arab</t>
  </si>
  <si>
    <t>Race_Lor</t>
  </si>
  <si>
    <t>Race_Fars</t>
  </si>
  <si>
    <t>County</t>
  </si>
  <si>
    <t>County_FA</t>
  </si>
  <si>
    <t>Existence of Governmental Facilities</t>
  </si>
  <si>
    <t>Existence of Governmental Facilities_Name</t>
  </si>
  <si>
    <t>پالایشگاه آبادان</t>
  </si>
  <si>
    <t>میدان نفتی آغاجاری</t>
  </si>
  <si>
    <t>-</t>
  </si>
  <si>
    <t>سد و نیروگاه کرخه</t>
  </si>
  <si>
    <t>مرکز خوزستان</t>
  </si>
  <si>
    <t>شرکت کشاورزی و دام‌پروری نگین فام خوزستان</t>
  </si>
  <si>
    <t>پتروشیمی ماهشهر و بندرامام</t>
  </si>
  <si>
    <t>سد مارون</t>
  </si>
  <si>
    <t>مناظق ویژه خرمشهر و اروند و سازمان بنادر و کشتیرانی</t>
  </si>
  <si>
    <t>نظامی</t>
  </si>
  <si>
    <t>شرکت‌های بهره‌برداری نفت و گاز آغاجاری و مارون</t>
  </si>
  <si>
    <t>راه‌آهن شوشتر</t>
  </si>
  <si>
    <t>دانشگاه صنعت نفت</t>
  </si>
  <si>
    <t>سد گتوند</t>
  </si>
  <si>
    <t>پالایشگاه نفت</t>
  </si>
  <si>
    <t>میدان نفتی هفتکل</t>
  </si>
  <si>
    <t>Country</t>
  </si>
  <si>
    <t>Province</t>
  </si>
  <si>
    <t>Iran</t>
  </si>
  <si>
    <t>Khuzestan</t>
  </si>
  <si>
    <t>Race_JustArab</t>
  </si>
  <si>
    <t>Race_JustLor</t>
  </si>
  <si>
    <t>Race_JustFars</t>
  </si>
  <si>
    <t>Race_Just-Arab-Lor</t>
  </si>
  <si>
    <t>Race_Just-Lor-Fars</t>
  </si>
  <si>
    <t>Race_Just-Arab-Fars</t>
  </si>
  <si>
    <t>Race_Mix</t>
  </si>
  <si>
    <t>مزار شهدا و آثار جنگ</t>
  </si>
  <si>
    <t>Karkheh</t>
  </si>
  <si>
    <t>Quarrel-Total</t>
  </si>
  <si>
    <t>Quarrel-Individual</t>
  </si>
  <si>
    <t>Quarrel-Group</t>
  </si>
  <si>
    <t>Crime-Total</t>
  </si>
  <si>
    <t>Crime-Extortion</t>
  </si>
  <si>
    <t>Crime-Ruffianism</t>
  </si>
  <si>
    <t>Crime-Others</t>
  </si>
  <si>
    <t>Crime-Arrested</t>
  </si>
  <si>
    <t>Quarrel-Total- per 1000</t>
  </si>
  <si>
    <t>Quarrel-Individual_per 1000</t>
  </si>
  <si>
    <t>Literacy Rate</t>
  </si>
  <si>
    <t>Literacy Rate_Male</t>
  </si>
  <si>
    <t>Literacy Rate_Female</t>
  </si>
  <si>
    <t>Literacy Rate_Urban</t>
  </si>
  <si>
    <t>Literacy Rate_Rural</t>
  </si>
  <si>
    <t>Literacy Rate_Male-minus-Female</t>
  </si>
  <si>
    <t>Literacy Rate_Urban-minus-Rural</t>
  </si>
  <si>
    <t>Crime and Quarrel-Total</t>
  </si>
  <si>
    <t>Crime and Quarrel-Total_per 1000</t>
  </si>
  <si>
    <t>Crime-Arrested_per 10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</si>
</sst>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9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5">
    <xf numFmtId="0" fontId="0" fillId="0" borderId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" fillId="8" borderId="8" applyNumberFormat="0" applyFont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9" fontId="19" fillId="0" borderId="0" applyFont="0" applyFill="0" applyBorder="0" applyAlignment="0" applyProtection="0"/>
  </cellStyleXfs>
  <cellXfs count="23">
    <xf numFmtId="0" fontId="0" fillId="0" borderId="0" xfId="0"/>
    <xf numFmtId="0" fontId="20" fillId="33" borderId="1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0" xfId="0" applyFont="1"/>
    <xf numFmtId="0" fontId="20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/>
    <xf numFmtId="0" fontId="20" fillId="0" borderId="10" xfId="0" applyFont="1" applyBorder="1"/>
    <xf numFmtId="3" fontId="20" fillId="0" borderId="10" xfId="0" applyNumberFormat="1" applyFont="1" applyBorder="1" applyAlignment="1">
      <alignment horizontal="center" vertical="center"/>
    </xf>
    <xf numFmtId="3" fontId="21" fillId="0" borderId="10" xfId="0" applyNumberFormat="1" applyFont="1" applyBorder="1" applyAlignment="1">
      <alignment horizontal="center" vertical="center"/>
    </xf>
    <xf numFmtId="3" fontId="20" fillId="0" borderId="10" xfId="0" applyNumberFormat="1" applyFont="1" applyBorder="1"/>
    <xf numFmtId="164" fontId="20" fillId="0" borderId="10" xfId="0" applyNumberFormat="1" applyFont="1" applyBorder="1"/>
    <xf numFmtId="3" fontId="20" fillId="34" borderId="10" xfId="0" applyNumberFormat="1" applyFont="1" applyFill="1" applyBorder="1" applyAlignment="1">
      <alignment horizontal="center" vertical="center"/>
    </xf>
    <xf numFmtId="3" fontId="21" fillId="34" borderId="10" xfId="0" applyNumberFormat="1" applyFont="1" applyFill="1" applyBorder="1" applyAlignment="1">
      <alignment horizontal="center" vertical="center"/>
    </xf>
    <xf numFmtId="0" fontId="20" fillId="0" borderId="16" xfId="0" applyFont="1" applyBorder="1"/>
    <xf numFmtId="0" fontId="20" fillId="0" borderId="17" xfId="0" applyFont="1" applyBorder="1"/>
    <xf numFmtId="3" fontId="20" fillId="0" borderId="17" xfId="0" applyNumberFormat="1" applyFont="1" applyBorder="1"/>
    <xf numFmtId="164" fontId="20" fillId="0" borderId="17" xfId="0" applyNumberFormat="1" applyFont="1" applyBorder="1"/>
    <xf numFmtId="164" fontId="20" fillId="0" borderId="15" xfId="0" applyNumberFormat="1" applyFont="1" applyBorder="1"/>
    <xf numFmtId="164" fontId="20" fillId="0" borderId="18" xfId="0" applyNumberFormat="1" applyFont="1" applyBorder="1"/>
  </cellXfs>
  <cellStyles count="45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27F1374F-EED5-4759-938A-9585629AED36}"/>
    <cellStyle name="60% - Accent2 2" xfId="39" xr:uid="{D257AD7B-22EB-43A2-98C1-DA89A907C45F}"/>
    <cellStyle name="60% - Accent3 2" xfId="40" xr:uid="{A469BD61-BB99-4CA4-BACF-897A1493B7F2}"/>
    <cellStyle name="60% - Accent4 2" xfId="41" xr:uid="{78D8BCDC-417B-459C-AD75-4B05639F88A7}"/>
    <cellStyle name="60% - Accent5 2" xfId="42" xr:uid="{A270675C-D7FA-42F7-AE91-80FD3D0B553C}"/>
    <cellStyle name="60% - Accent6 2" xfId="43" xr:uid="{0B2792E4-5B4E-4B41-9DCF-14567A5386A8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2A0DFA5A-0058-4993-903A-5817028EBD4A}"/>
    <cellStyle name="Normal" xfId="0" builtinId="0"/>
    <cellStyle name="Normal 2" xfId="1" xr:uid="{35E56C93-7A7A-4900-A090-C600D143C09B}"/>
    <cellStyle name="Normal 3" xfId="34" xr:uid="{B89253EC-2C2C-4F5F-B155-6AAA023B693B}"/>
    <cellStyle name="Note 2" xfId="37" xr:uid="{232DD71E-0540-4FEB-A8EF-1749E9EFDDA5}"/>
    <cellStyle name="Output" xfId="9" builtinId="21" customBuiltin="1"/>
    <cellStyle name="Percent 2" xfId="44" xr:uid="{82687241-6072-437F-87C3-0392B4A4F881}"/>
    <cellStyle name="Title 2" xfId="35" xr:uid="{F2AC4876-BC09-497D-9852-6D4CF96060F0}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B38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5C02-FE60-364B-9B9C-B0D399BD92DF}">
  <dimension ref="A1:AN30"/>
  <sheetViews>
    <sheetView tabSelected="1" zoomScale="142" zoomScaleNormal="142" workbookViewId="0">
      <pane xSplit="4" topLeftCell="E1" activePane="topRight" state="frozen"/>
      <selection pane="topRight" activeCell="C23" sqref="C23"/>
    </sheetView>
  </sheetViews>
  <sheetFormatPr defaultColWidth="10.6640625" defaultRowHeight="11.65" x14ac:dyDescent="0.35"/>
  <cols>
    <col min="1" max="2" width="8.59765625" style="4" customWidth="1"/>
    <col min="3" max="3" width="12.86328125" style="4" customWidth="1"/>
    <col min="4" max="4" width="8.59765625" style="4" customWidth="1"/>
    <col min="5" max="8" width="10.6640625" style="4"/>
    <col min="9" max="9" width="23.19921875" style="4" customWidth="1"/>
    <col min="10" max="20" width="13.1328125" style="4" customWidth="1"/>
    <col min="21" max="16384" width="10.6640625" style="4"/>
  </cols>
  <sheetData>
    <row r="1" spans="1:40" s="2" customFormat="1" ht="70.5" customHeight="1" x14ac:dyDescent="0.35">
      <c r="A1" s="6" t="s">
        <v>87</v>
      </c>
      <c r="B1" s="7" t="s">
        <v>88</v>
      </c>
      <c r="C1" s="7" t="s">
        <v>67</v>
      </c>
      <c r="D1" s="7" t="s">
        <v>68</v>
      </c>
      <c r="E1" s="7" t="s">
        <v>54</v>
      </c>
      <c r="F1" s="7" t="s">
        <v>55</v>
      </c>
      <c r="G1" s="7" t="s">
        <v>57</v>
      </c>
      <c r="H1" s="3" t="s">
        <v>69</v>
      </c>
      <c r="I1" s="3" t="s">
        <v>70</v>
      </c>
      <c r="J1" s="7" t="s">
        <v>58</v>
      </c>
      <c r="K1" s="7" t="s">
        <v>64</v>
      </c>
      <c r="L1" s="7" t="s">
        <v>65</v>
      </c>
      <c r="M1" s="7" t="s">
        <v>66</v>
      </c>
      <c r="N1" s="7" t="s">
        <v>91</v>
      </c>
      <c r="O1" s="7" t="s">
        <v>92</v>
      </c>
      <c r="P1" s="7" t="s">
        <v>93</v>
      </c>
      <c r="Q1" s="7" t="s">
        <v>94</v>
      </c>
      <c r="R1" s="7" t="s">
        <v>95</v>
      </c>
      <c r="S1" s="7" t="s">
        <v>96</v>
      </c>
      <c r="T1" s="7" t="s">
        <v>97</v>
      </c>
      <c r="U1" s="3" t="s">
        <v>117</v>
      </c>
      <c r="V1" s="1" t="s">
        <v>118</v>
      </c>
      <c r="W1" s="7" t="s">
        <v>100</v>
      </c>
      <c r="X1" s="1" t="s">
        <v>108</v>
      </c>
      <c r="Y1" s="3" t="s">
        <v>101</v>
      </c>
      <c r="Z1" s="1" t="s">
        <v>109</v>
      </c>
      <c r="AA1" s="7" t="s">
        <v>102</v>
      </c>
      <c r="AB1" s="7" t="s">
        <v>103</v>
      </c>
      <c r="AC1" s="7" t="s">
        <v>104</v>
      </c>
      <c r="AD1" s="3" t="s">
        <v>105</v>
      </c>
      <c r="AE1" s="7" t="s">
        <v>106</v>
      </c>
      <c r="AF1" s="7" t="s">
        <v>107</v>
      </c>
      <c r="AG1" s="1" t="s">
        <v>119</v>
      </c>
      <c r="AH1" s="3" t="s">
        <v>110</v>
      </c>
      <c r="AI1" s="3" t="s">
        <v>111</v>
      </c>
      <c r="AJ1" s="3" t="s">
        <v>112</v>
      </c>
      <c r="AK1" s="3" t="s">
        <v>115</v>
      </c>
      <c r="AL1" s="3" t="s">
        <v>113</v>
      </c>
      <c r="AM1" s="3" t="s">
        <v>114</v>
      </c>
      <c r="AN1" s="8" t="s">
        <v>116</v>
      </c>
    </row>
    <row r="2" spans="1:40" x14ac:dyDescent="0.35">
      <c r="A2" s="9" t="s">
        <v>89</v>
      </c>
      <c r="B2" s="10" t="s">
        <v>90</v>
      </c>
      <c r="C2" s="10" t="s">
        <v>28</v>
      </c>
      <c r="D2" s="10" t="s">
        <v>0</v>
      </c>
      <c r="E2" s="5">
        <v>30.363609699708501</v>
      </c>
      <c r="F2" s="5">
        <v>48.259147499999997</v>
      </c>
      <c r="G2" s="11">
        <v>298090</v>
      </c>
      <c r="H2" s="11" t="s">
        <v>63</v>
      </c>
      <c r="I2" s="12" t="s">
        <v>71</v>
      </c>
      <c r="J2" s="11" t="s">
        <v>59</v>
      </c>
      <c r="K2" s="11" t="s">
        <v>63</v>
      </c>
      <c r="L2" s="11" t="s">
        <v>62</v>
      </c>
      <c r="M2" s="11" t="s">
        <v>63</v>
      </c>
      <c r="N2" s="11" t="str">
        <f>IF(AND($K2="Yes",$L2="No",$M2="No"),"Yes","No")</f>
        <v>No</v>
      </c>
      <c r="O2" s="11" t="str">
        <f>IF(AND($K2="No",$L2="Yes",$M2="No"),"Yes","No")</f>
        <v>No</v>
      </c>
      <c r="P2" s="11" t="str">
        <f>IF(AND($K2="No",$L2="No",$M2="Yes"),"Yes","No")</f>
        <v>No</v>
      </c>
      <c r="Q2" s="11" t="str">
        <f>IF(AND(OR($K2="Yes",$L2="Yes"),$M2="No"),"Yes","No")</f>
        <v>No</v>
      </c>
      <c r="R2" s="11" t="str">
        <f>IF(AND(OR($L2="Yes",$M2="Yes"),$K2="No"),"Yes","No")</f>
        <v>No</v>
      </c>
      <c r="S2" s="11" t="str">
        <f>IF(AND(OR($K2="Yes",$M2="Yes"),$L2="No"),"Yes","No")</f>
        <v>Yes</v>
      </c>
      <c r="T2" s="11" t="str">
        <f>IF(AND(K2="Yes",L2="Yes",M2="Yes"),"Yes","No")</f>
        <v>No</v>
      </c>
      <c r="U2" s="13">
        <f>W2+AB2</f>
        <v>9221</v>
      </c>
      <c r="V2" s="14">
        <f>(U2/$G2)*1000</f>
        <v>30.93361065450032</v>
      </c>
      <c r="W2" s="13">
        <f t="shared" ref="W2:W22" si="0">Y2+AA2</f>
        <v>9220</v>
      </c>
      <c r="X2" s="14">
        <f>(W2/$G2)*1000</f>
        <v>30.930255962964207</v>
      </c>
      <c r="Y2" s="13">
        <v>9206</v>
      </c>
      <c r="Z2" s="14">
        <f>(Y2/$G2)*1000</f>
        <v>30.883290281458621</v>
      </c>
      <c r="AA2" s="13">
        <v>14</v>
      </c>
      <c r="AB2" s="13">
        <f>AC2+AD2+AE2</f>
        <v>1</v>
      </c>
      <c r="AC2" s="13">
        <v>0</v>
      </c>
      <c r="AD2" s="13">
        <v>0</v>
      </c>
      <c r="AE2" s="13">
        <v>1</v>
      </c>
      <c r="AF2" s="13">
        <v>159</v>
      </c>
      <c r="AG2" s="14">
        <f>(AF2/$G2)*10000</f>
        <v>5.3339595424200743</v>
      </c>
      <c r="AH2" s="14">
        <v>89.4</v>
      </c>
      <c r="AI2" s="14">
        <v>92.1</v>
      </c>
      <c r="AJ2" s="14">
        <v>86.6</v>
      </c>
      <c r="AK2" s="14">
        <f>IF(AI2&lt;&gt;"na",AI2-AJ2,"na")</f>
        <v>5.5</v>
      </c>
      <c r="AL2" s="14">
        <v>90.9</v>
      </c>
      <c r="AM2" s="14">
        <v>80.8</v>
      </c>
      <c r="AN2" s="21">
        <f>IF(AL2&lt;&gt;"na",AL2-AM2,"na")</f>
        <v>10.100000000000009</v>
      </c>
    </row>
    <row r="3" spans="1:40" x14ac:dyDescent="0.35">
      <c r="A3" s="9" t="s">
        <v>89</v>
      </c>
      <c r="B3" s="10" t="s">
        <v>90</v>
      </c>
      <c r="C3" s="10" t="s">
        <v>29</v>
      </c>
      <c r="D3" s="10" t="s">
        <v>1</v>
      </c>
      <c r="E3" s="5">
        <v>30.699564699682298</v>
      </c>
      <c r="F3" s="5">
        <v>49.8285336</v>
      </c>
      <c r="G3" s="11">
        <v>17654</v>
      </c>
      <c r="H3" s="11" t="s">
        <v>63</v>
      </c>
      <c r="I3" s="12" t="s">
        <v>72</v>
      </c>
      <c r="J3" s="11" t="s">
        <v>59</v>
      </c>
      <c r="K3" s="11" t="s">
        <v>63</v>
      </c>
      <c r="L3" s="11" t="s">
        <v>62</v>
      </c>
      <c r="M3" s="11" t="s">
        <v>62</v>
      </c>
      <c r="N3" s="11" t="str">
        <f t="shared" ref="N3:N29" si="1">IF(AND($K3="Yes",$L3="No",$M3="No"),"Yes","No")</f>
        <v>Yes</v>
      </c>
      <c r="O3" s="11" t="str">
        <f t="shared" ref="O3:O29" si="2">IF(AND($K3="No",$L3="Yes",$M3="No"),"Yes","No")</f>
        <v>No</v>
      </c>
      <c r="P3" s="11" t="str">
        <f t="shared" ref="P3:P29" si="3">IF(AND($K3="No",$L3="No",$M3="Yes"),"Yes","No")</f>
        <v>No</v>
      </c>
      <c r="Q3" s="11" t="str">
        <f t="shared" ref="Q3:Q29" si="4">IF(AND(OR($K3="Yes",$L3="Yes"),$M3="No"),"Yes","No")</f>
        <v>Yes</v>
      </c>
      <c r="R3" s="11" t="str">
        <f t="shared" ref="R3:R29" si="5">IF(AND(OR($L3="Yes",$M3="Yes"),$K3="No"),"Yes","No")</f>
        <v>No</v>
      </c>
      <c r="S3" s="11" t="str">
        <f t="shared" ref="S3:S29" si="6">IF(AND(OR($K3="Yes",$M3="Yes"),$L3="No"),"Yes","No")</f>
        <v>Yes</v>
      </c>
      <c r="T3" s="11" t="str">
        <f t="shared" ref="T3:T29" si="7">IF(AND(K3="Yes",L3="Yes",M3="Yes"),"Yes","No")</f>
        <v>No</v>
      </c>
      <c r="U3" s="13">
        <f t="shared" ref="U3:U30" si="8">W3+AB3</f>
        <v>512</v>
      </c>
      <c r="V3" s="14">
        <f>(U3/$G3)*1000</f>
        <v>29.001925909142404</v>
      </c>
      <c r="W3" s="13">
        <f t="shared" si="0"/>
        <v>512</v>
      </c>
      <c r="X3" s="14">
        <f t="shared" ref="X3:X30" si="9">(W3/$G3)*1000</f>
        <v>29.001925909142404</v>
      </c>
      <c r="Y3" s="13">
        <v>510</v>
      </c>
      <c r="Z3" s="14">
        <f t="shared" ref="Z3:Z30" si="10">(Y3/$G3)*1000</f>
        <v>28.888637136059817</v>
      </c>
      <c r="AA3" s="13">
        <v>2</v>
      </c>
      <c r="AB3" s="13">
        <f t="shared" ref="AB3:AB29" si="11">AC3+AD3+AE3</f>
        <v>0</v>
      </c>
      <c r="AC3" s="13">
        <v>0</v>
      </c>
      <c r="AD3" s="13">
        <v>0</v>
      </c>
      <c r="AE3" s="13">
        <v>0</v>
      </c>
      <c r="AF3" s="13">
        <v>5</v>
      </c>
      <c r="AG3" s="14">
        <f t="shared" ref="AG3:AG30" si="12">(AF3/$G3)*10000</f>
        <v>2.832219327064688</v>
      </c>
      <c r="AH3" s="14">
        <v>86.6</v>
      </c>
      <c r="AI3" s="14">
        <v>90.8</v>
      </c>
      <c r="AJ3" s="14">
        <v>82.6</v>
      </c>
      <c r="AK3" s="14">
        <f t="shared" ref="AK3:AK30" si="13">IF(AI3&lt;&gt;"na",AI3-AJ3,"na")</f>
        <v>8.2000000000000028</v>
      </c>
      <c r="AL3" s="14">
        <v>89.8</v>
      </c>
      <c r="AM3" s="14">
        <v>79.7</v>
      </c>
      <c r="AN3" s="21">
        <f t="shared" ref="AN3:AN30" si="14">IF(AL3&lt;&gt;"na",AL3-AM3,"na")</f>
        <v>10.099999999999994</v>
      </c>
    </row>
    <row r="4" spans="1:40" x14ac:dyDescent="0.35">
      <c r="A4" s="9" t="s">
        <v>89</v>
      </c>
      <c r="B4" s="10" t="s">
        <v>90</v>
      </c>
      <c r="C4" s="10" t="s">
        <v>46</v>
      </c>
      <c r="D4" s="10" t="s">
        <v>2</v>
      </c>
      <c r="E4" s="5">
        <v>30.755746331654301</v>
      </c>
      <c r="F4" s="5">
        <v>49.699293917799203</v>
      </c>
      <c r="G4" s="11">
        <v>123195</v>
      </c>
      <c r="H4" s="11" t="s">
        <v>63</v>
      </c>
      <c r="I4" s="12" t="s">
        <v>72</v>
      </c>
      <c r="J4" s="11" t="s">
        <v>59</v>
      </c>
      <c r="K4" s="11" t="s">
        <v>63</v>
      </c>
      <c r="L4" s="11" t="s">
        <v>62</v>
      </c>
      <c r="M4" s="11" t="s">
        <v>62</v>
      </c>
      <c r="N4" s="11" t="str">
        <f t="shared" si="1"/>
        <v>Yes</v>
      </c>
      <c r="O4" s="11" t="str">
        <f t="shared" si="2"/>
        <v>No</v>
      </c>
      <c r="P4" s="11" t="str">
        <f t="shared" si="3"/>
        <v>No</v>
      </c>
      <c r="Q4" s="11" t="str">
        <f t="shared" si="4"/>
        <v>Yes</v>
      </c>
      <c r="R4" s="11" t="str">
        <f t="shared" si="5"/>
        <v>No</v>
      </c>
      <c r="S4" s="11" t="str">
        <f t="shared" si="6"/>
        <v>Yes</v>
      </c>
      <c r="T4" s="11" t="str">
        <f t="shared" si="7"/>
        <v>No</v>
      </c>
      <c r="U4" s="13">
        <f t="shared" si="8"/>
        <v>1598</v>
      </c>
      <c r="V4" s="14">
        <f t="shared" ref="V4:V30" si="15">(U4/$G4)*1000</f>
        <v>12.97130565363854</v>
      </c>
      <c r="W4" s="13">
        <f t="shared" si="0"/>
        <v>1598</v>
      </c>
      <c r="X4" s="14">
        <f t="shared" si="9"/>
        <v>12.97130565363854</v>
      </c>
      <c r="Y4" s="13">
        <v>1587</v>
      </c>
      <c r="Z4" s="14">
        <f t="shared" si="10"/>
        <v>12.882016315597223</v>
      </c>
      <c r="AA4" s="13">
        <v>11</v>
      </c>
      <c r="AB4" s="13">
        <f t="shared" si="11"/>
        <v>0</v>
      </c>
      <c r="AC4" s="13">
        <v>0</v>
      </c>
      <c r="AD4" s="13">
        <v>0</v>
      </c>
      <c r="AE4" s="13">
        <v>0</v>
      </c>
      <c r="AF4" s="13">
        <v>46</v>
      </c>
      <c r="AG4" s="14">
        <f t="shared" si="12"/>
        <v>3.7339177726368766</v>
      </c>
      <c r="AH4" s="14">
        <v>90</v>
      </c>
      <c r="AI4" s="14">
        <v>93.5</v>
      </c>
      <c r="AJ4" s="14">
        <v>86.4</v>
      </c>
      <c r="AK4" s="14">
        <f t="shared" si="13"/>
        <v>7.0999999999999943</v>
      </c>
      <c r="AL4" s="14">
        <v>92.4</v>
      </c>
      <c r="AM4" s="14">
        <v>82.4</v>
      </c>
      <c r="AN4" s="21">
        <f t="shared" si="14"/>
        <v>10</v>
      </c>
    </row>
    <row r="5" spans="1:40" x14ac:dyDescent="0.35">
      <c r="A5" s="9" t="s">
        <v>89</v>
      </c>
      <c r="B5" s="10" t="s">
        <v>90</v>
      </c>
      <c r="C5" s="10" t="s">
        <v>30</v>
      </c>
      <c r="D5" s="10" t="s">
        <v>3</v>
      </c>
      <c r="E5" s="5">
        <v>32.306713841202203</v>
      </c>
      <c r="F5" s="5">
        <v>49.537875107795401</v>
      </c>
      <c r="G5" s="11">
        <v>85000</v>
      </c>
      <c r="H5" s="11" t="s">
        <v>62</v>
      </c>
      <c r="I5" s="12" t="s">
        <v>73</v>
      </c>
      <c r="J5" s="11"/>
      <c r="K5" s="11" t="s">
        <v>62</v>
      </c>
      <c r="L5" s="11" t="s">
        <v>63</v>
      </c>
      <c r="M5" s="11" t="s">
        <v>62</v>
      </c>
      <c r="N5" s="11" t="str">
        <f t="shared" si="1"/>
        <v>No</v>
      </c>
      <c r="O5" s="11" t="str">
        <f t="shared" si="2"/>
        <v>Yes</v>
      </c>
      <c r="P5" s="11" t="str">
        <f t="shared" si="3"/>
        <v>No</v>
      </c>
      <c r="Q5" s="11" t="str">
        <f t="shared" si="4"/>
        <v>Yes</v>
      </c>
      <c r="R5" s="11" t="str">
        <f t="shared" si="5"/>
        <v>Yes</v>
      </c>
      <c r="S5" s="11" t="str">
        <f t="shared" si="6"/>
        <v>No</v>
      </c>
      <c r="T5" s="11" t="str">
        <f t="shared" si="7"/>
        <v>No</v>
      </c>
      <c r="U5" s="13">
        <f t="shared" si="8"/>
        <v>11</v>
      </c>
      <c r="V5" s="14">
        <f t="shared" si="15"/>
        <v>0.12941176470588234</v>
      </c>
      <c r="W5" s="13">
        <f t="shared" si="0"/>
        <v>11</v>
      </c>
      <c r="X5" s="14">
        <f t="shared" si="9"/>
        <v>0.12941176470588234</v>
      </c>
      <c r="Y5" s="13">
        <v>4</v>
      </c>
      <c r="Z5" s="14">
        <f t="shared" si="10"/>
        <v>4.7058823529411764E-2</v>
      </c>
      <c r="AA5" s="13">
        <v>7</v>
      </c>
      <c r="AB5" s="13">
        <f t="shared" si="11"/>
        <v>0</v>
      </c>
      <c r="AC5" s="13">
        <v>0</v>
      </c>
      <c r="AD5" s="13">
        <v>0</v>
      </c>
      <c r="AE5" s="13">
        <v>0</v>
      </c>
      <c r="AF5" s="13">
        <v>30</v>
      </c>
      <c r="AG5" s="14">
        <f t="shared" si="12"/>
        <v>3.5294117647058827</v>
      </c>
      <c r="AH5" s="14">
        <v>70</v>
      </c>
      <c r="AI5" s="14">
        <v>74.400000000000006</v>
      </c>
      <c r="AJ5" s="14">
        <v>65.400000000000006</v>
      </c>
      <c r="AK5" s="14">
        <f t="shared" si="13"/>
        <v>9</v>
      </c>
      <c r="AL5" s="14">
        <v>80</v>
      </c>
      <c r="AM5" s="14">
        <v>69</v>
      </c>
      <c r="AN5" s="21">
        <f t="shared" si="14"/>
        <v>11</v>
      </c>
    </row>
    <row r="6" spans="1:40" x14ac:dyDescent="0.35">
      <c r="A6" s="9" t="s">
        <v>89</v>
      </c>
      <c r="B6" s="10" t="s">
        <v>90</v>
      </c>
      <c r="C6" s="10" t="s">
        <v>31</v>
      </c>
      <c r="D6" s="10" t="s">
        <v>4</v>
      </c>
      <c r="E6" s="5">
        <v>32.458324999594801</v>
      </c>
      <c r="F6" s="5">
        <v>48.352113699999897</v>
      </c>
      <c r="G6" s="11">
        <v>171412</v>
      </c>
      <c r="H6" s="11" t="s">
        <v>63</v>
      </c>
      <c r="I6" s="12" t="s">
        <v>74</v>
      </c>
      <c r="J6" s="11"/>
      <c r="K6" s="11" t="s">
        <v>62</v>
      </c>
      <c r="L6" s="11" t="s">
        <v>63</v>
      </c>
      <c r="M6" s="11" t="s">
        <v>62</v>
      </c>
      <c r="N6" s="11" t="str">
        <f t="shared" si="1"/>
        <v>No</v>
      </c>
      <c r="O6" s="11" t="str">
        <f t="shared" si="2"/>
        <v>Yes</v>
      </c>
      <c r="P6" s="11" t="str">
        <f t="shared" si="3"/>
        <v>No</v>
      </c>
      <c r="Q6" s="11" t="str">
        <f t="shared" si="4"/>
        <v>Yes</v>
      </c>
      <c r="R6" s="11" t="str">
        <f t="shared" si="5"/>
        <v>Yes</v>
      </c>
      <c r="S6" s="11" t="str">
        <f t="shared" si="6"/>
        <v>No</v>
      </c>
      <c r="T6" s="11" t="str">
        <f t="shared" si="7"/>
        <v>No</v>
      </c>
      <c r="U6" s="13">
        <f t="shared" si="8"/>
        <v>1186</v>
      </c>
      <c r="V6" s="14">
        <f t="shared" si="15"/>
        <v>6.9190021702097866</v>
      </c>
      <c r="W6" s="13">
        <f t="shared" si="0"/>
        <v>1185</v>
      </c>
      <c r="X6" s="14">
        <f t="shared" si="9"/>
        <v>6.9131682729330501</v>
      </c>
      <c r="Y6" s="13">
        <v>1177</v>
      </c>
      <c r="Z6" s="14">
        <f t="shared" si="10"/>
        <v>6.8664970947191559</v>
      </c>
      <c r="AA6" s="13">
        <v>8</v>
      </c>
      <c r="AB6" s="13">
        <f t="shared" si="11"/>
        <v>1</v>
      </c>
      <c r="AC6" s="13">
        <v>0</v>
      </c>
      <c r="AD6" s="13">
        <v>0</v>
      </c>
      <c r="AE6" s="13">
        <v>1</v>
      </c>
      <c r="AF6" s="13">
        <v>60</v>
      </c>
      <c r="AG6" s="14">
        <f t="shared" si="12"/>
        <v>3.5003383660420506</v>
      </c>
      <c r="AH6" s="14">
        <v>87.6</v>
      </c>
      <c r="AI6" s="14">
        <v>90.5</v>
      </c>
      <c r="AJ6" s="14">
        <v>84.5</v>
      </c>
      <c r="AK6" s="14">
        <f t="shared" si="13"/>
        <v>6</v>
      </c>
      <c r="AL6" s="14">
        <v>88.4</v>
      </c>
      <c r="AM6" s="14">
        <v>82.4</v>
      </c>
      <c r="AN6" s="21">
        <f t="shared" si="14"/>
        <v>6</v>
      </c>
    </row>
    <row r="7" spans="1:40" x14ac:dyDescent="0.35">
      <c r="A7" s="9" t="s">
        <v>89</v>
      </c>
      <c r="B7" s="10" t="s">
        <v>90</v>
      </c>
      <c r="C7" s="10" t="s">
        <v>47</v>
      </c>
      <c r="D7" s="10" t="s">
        <v>5</v>
      </c>
      <c r="E7" s="5">
        <v>31.292632327629601</v>
      </c>
      <c r="F7" s="5">
        <v>48.738917589429803</v>
      </c>
      <c r="G7" s="11">
        <v>1302591</v>
      </c>
      <c r="H7" s="11" t="s">
        <v>63</v>
      </c>
      <c r="I7" s="12" t="s">
        <v>75</v>
      </c>
      <c r="J7" s="11" t="s">
        <v>60</v>
      </c>
      <c r="K7" s="11" t="s">
        <v>62</v>
      </c>
      <c r="L7" s="11" t="s">
        <v>63</v>
      </c>
      <c r="M7" s="11" t="s">
        <v>63</v>
      </c>
      <c r="N7" s="11" t="str">
        <f t="shared" si="1"/>
        <v>No</v>
      </c>
      <c r="O7" s="11" t="str">
        <f t="shared" si="2"/>
        <v>No</v>
      </c>
      <c r="P7" s="11" t="str">
        <f t="shared" si="3"/>
        <v>No</v>
      </c>
      <c r="Q7" s="11" t="str">
        <f t="shared" si="4"/>
        <v>No</v>
      </c>
      <c r="R7" s="11" t="str">
        <f t="shared" si="5"/>
        <v>Yes</v>
      </c>
      <c r="S7" s="11" t="str">
        <f t="shared" si="6"/>
        <v>No</v>
      </c>
      <c r="T7" s="11" t="str">
        <f t="shared" si="7"/>
        <v>No</v>
      </c>
      <c r="U7" s="13">
        <f t="shared" si="8"/>
        <v>23806</v>
      </c>
      <c r="V7" s="14">
        <f t="shared" si="15"/>
        <v>18.275882452742263</v>
      </c>
      <c r="W7" s="13">
        <f t="shared" si="0"/>
        <v>23803</v>
      </c>
      <c r="X7" s="14">
        <f t="shared" si="9"/>
        <v>18.273579350694117</v>
      </c>
      <c r="Y7" s="13">
        <v>23670</v>
      </c>
      <c r="Z7" s="14">
        <f t="shared" si="10"/>
        <v>18.171475159892857</v>
      </c>
      <c r="AA7" s="13">
        <v>133</v>
      </c>
      <c r="AB7" s="13">
        <f t="shared" si="11"/>
        <v>3</v>
      </c>
      <c r="AC7" s="13">
        <v>0</v>
      </c>
      <c r="AD7" s="13">
        <v>1</v>
      </c>
      <c r="AE7" s="13">
        <v>2</v>
      </c>
      <c r="AF7" s="13">
        <v>185</v>
      </c>
      <c r="AG7" s="14">
        <f t="shared" si="12"/>
        <v>1.4202462630250017</v>
      </c>
      <c r="AH7" s="14">
        <v>91</v>
      </c>
      <c r="AI7" s="14">
        <v>94</v>
      </c>
      <c r="AJ7" s="14">
        <v>88</v>
      </c>
      <c r="AK7" s="14">
        <f t="shared" si="13"/>
        <v>6</v>
      </c>
      <c r="AL7" s="14">
        <v>92.3</v>
      </c>
      <c r="AM7" s="14">
        <v>76.8</v>
      </c>
      <c r="AN7" s="21">
        <f t="shared" si="14"/>
        <v>15.5</v>
      </c>
    </row>
    <row r="8" spans="1:40" x14ac:dyDescent="0.35">
      <c r="A8" s="9" t="s">
        <v>89</v>
      </c>
      <c r="B8" s="10" t="s">
        <v>90</v>
      </c>
      <c r="C8" s="10" t="s">
        <v>32</v>
      </c>
      <c r="D8" s="10" t="s">
        <v>6</v>
      </c>
      <c r="E8" s="5">
        <v>31.8737327491794</v>
      </c>
      <c r="F8" s="5">
        <v>49.9735166875899</v>
      </c>
      <c r="G8" s="11">
        <v>119399</v>
      </c>
      <c r="H8" s="11" t="s">
        <v>62</v>
      </c>
      <c r="I8" s="12" t="s">
        <v>73</v>
      </c>
      <c r="J8" s="10"/>
      <c r="K8" s="11" t="s">
        <v>62</v>
      </c>
      <c r="L8" s="11" t="s">
        <v>63</v>
      </c>
      <c r="M8" s="11" t="s">
        <v>62</v>
      </c>
      <c r="N8" s="11" t="str">
        <f t="shared" si="1"/>
        <v>No</v>
      </c>
      <c r="O8" s="11" t="str">
        <f t="shared" si="2"/>
        <v>Yes</v>
      </c>
      <c r="P8" s="11" t="str">
        <f t="shared" si="3"/>
        <v>No</v>
      </c>
      <c r="Q8" s="11" t="str">
        <f t="shared" si="4"/>
        <v>Yes</v>
      </c>
      <c r="R8" s="11" t="str">
        <f t="shared" si="5"/>
        <v>Yes</v>
      </c>
      <c r="S8" s="11" t="str">
        <f t="shared" si="6"/>
        <v>No</v>
      </c>
      <c r="T8" s="11" t="str">
        <f t="shared" si="7"/>
        <v>No</v>
      </c>
      <c r="U8" s="13">
        <f t="shared" si="8"/>
        <v>5168</v>
      </c>
      <c r="V8" s="14">
        <f t="shared" si="15"/>
        <v>43.283444584963021</v>
      </c>
      <c r="W8" s="13">
        <f t="shared" si="0"/>
        <v>5168</v>
      </c>
      <c r="X8" s="14">
        <f t="shared" si="9"/>
        <v>43.283444584963021</v>
      </c>
      <c r="Y8" s="13">
        <v>5139</v>
      </c>
      <c r="Z8" s="14">
        <f t="shared" si="10"/>
        <v>43.040561478739349</v>
      </c>
      <c r="AA8" s="13">
        <v>29</v>
      </c>
      <c r="AB8" s="13">
        <f t="shared" si="11"/>
        <v>0</v>
      </c>
      <c r="AC8" s="13">
        <v>0</v>
      </c>
      <c r="AD8" s="13">
        <v>0</v>
      </c>
      <c r="AE8" s="13">
        <v>0</v>
      </c>
      <c r="AF8" s="13">
        <v>161</v>
      </c>
      <c r="AG8" s="14">
        <f t="shared" si="12"/>
        <v>13.484200035176173</v>
      </c>
      <c r="AH8" s="14">
        <v>80.5</v>
      </c>
      <c r="AI8" s="14">
        <v>84.5</v>
      </c>
      <c r="AJ8" s="14">
        <v>76.599999999999994</v>
      </c>
      <c r="AK8" s="14">
        <f t="shared" si="13"/>
        <v>7.9000000000000057</v>
      </c>
      <c r="AL8" s="14">
        <v>86.8</v>
      </c>
      <c r="AM8" s="14">
        <v>70.099999999999994</v>
      </c>
      <c r="AN8" s="21">
        <f t="shared" si="14"/>
        <v>16.700000000000003</v>
      </c>
    </row>
    <row r="9" spans="1:40" x14ac:dyDescent="0.35">
      <c r="A9" s="9" t="s">
        <v>89</v>
      </c>
      <c r="B9" s="10" t="s">
        <v>90</v>
      </c>
      <c r="C9" s="10" t="s">
        <v>33</v>
      </c>
      <c r="D9" s="10" t="s">
        <v>7</v>
      </c>
      <c r="E9" s="5">
        <v>31.524749399629901</v>
      </c>
      <c r="F9" s="5">
        <v>49.8868966</v>
      </c>
      <c r="G9" s="11">
        <v>105384</v>
      </c>
      <c r="H9" s="11" t="s">
        <v>63</v>
      </c>
      <c r="I9" s="12" t="s">
        <v>76</v>
      </c>
      <c r="J9" s="11" t="s">
        <v>59</v>
      </c>
      <c r="K9" s="11" t="s">
        <v>62</v>
      </c>
      <c r="L9" s="11" t="s">
        <v>63</v>
      </c>
      <c r="M9" s="11" t="s">
        <v>62</v>
      </c>
      <c r="N9" s="11" t="str">
        <f t="shared" si="1"/>
        <v>No</v>
      </c>
      <c r="O9" s="11" t="str">
        <f t="shared" si="2"/>
        <v>Yes</v>
      </c>
      <c r="P9" s="11" t="str">
        <f t="shared" si="3"/>
        <v>No</v>
      </c>
      <c r="Q9" s="11" t="str">
        <f t="shared" si="4"/>
        <v>Yes</v>
      </c>
      <c r="R9" s="11" t="str">
        <f t="shared" si="5"/>
        <v>Yes</v>
      </c>
      <c r="S9" s="11" t="str">
        <f t="shared" si="6"/>
        <v>No</v>
      </c>
      <c r="T9" s="11" t="str">
        <f t="shared" si="7"/>
        <v>No</v>
      </c>
      <c r="U9" s="13">
        <f t="shared" si="8"/>
        <v>3830</v>
      </c>
      <c r="V9" s="14">
        <f t="shared" si="15"/>
        <v>36.343277916951344</v>
      </c>
      <c r="W9" s="13">
        <f t="shared" si="0"/>
        <v>3830</v>
      </c>
      <c r="X9" s="14">
        <f t="shared" si="9"/>
        <v>36.343277916951344</v>
      </c>
      <c r="Y9" s="13">
        <v>3801</v>
      </c>
      <c r="Z9" s="14">
        <f t="shared" si="10"/>
        <v>36.068093828285129</v>
      </c>
      <c r="AA9" s="13">
        <v>29</v>
      </c>
      <c r="AB9" s="13">
        <f t="shared" si="11"/>
        <v>0</v>
      </c>
      <c r="AC9" s="13">
        <v>0</v>
      </c>
      <c r="AD9" s="13">
        <v>0</v>
      </c>
      <c r="AE9" s="13">
        <v>0</v>
      </c>
      <c r="AF9" s="13">
        <v>138</v>
      </c>
      <c r="AG9" s="14">
        <f t="shared" si="12"/>
        <v>13.09496697790936</v>
      </c>
      <c r="AH9" s="14">
        <v>79.099999999999994</v>
      </c>
      <c r="AI9" s="14">
        <v>84.7</v>
      </c>
      <c r="AJ9" s="14">
        <v>73.3</v>
      </c>
      <c r="AK9" s="14">
        <f t="shared" si="13"/>
        <v>11.400000000000006</v>
      </c>
      <c r="AL9" s="14">
        <v>85.7</v>
      </c>
      <c r="AM9" s="14">
        <v>73.7</v>
      </c>
      <c r="AN9" s="21">
        <f t="shared" si="14"/>
        <v>12</v>
      </c>
    </row>
    <row r="10" spans="1:40" x14ac:dyDescent="0.35">
      <c r="A10" s="9" t="s">
        <v>89</v>
      </c>
      <c r="B10" s="10" t="s">
        <v>90</v>
      </c>
      <c r="C10" s="10" t="s">
        <v>34</v>
      </c>
      <c r="D10" s="10" t="s">
        <v>8</v>
      </c>
      <c r="E10" s="5">
        <v>31.553514099628401</v>
      </c>
      <c r="F10" s="5">
        <v>49.007716799999997</v>
      </c>
      <c r="G10" s="11">
        <v>51665</v>
      </c>
      <c r="H10" s="11" t="s">
        <v>62</v>
      </c>
      <c r="I10" s="12" t="s">
        <v>73</v>
      </c>
      <c r="J10" s="11"/>
      <c r="K10" s="11" t="s">
        <v>63</v>
      </c>
      <c r="L10" s="11" t="s">
        <v>62</v>
      </c>
      <c r="M10" s="11" t="s">
        <v>62</v>
      </c>
      <c r="N10" s="11" t="str">
        <f t="shared" si="1"/>
        <v>Yes</v>
      </c>
      <c r="O10" s="11" t="str">
        <f t="shared" si="2"/>
        <v>No</v>
      </c>
      <c r="P10" s="11" t="str">
        <f t="shared" si="3"/>
        <v>No</v>
      </c>
      <c r="Q10" s="11" t="str">
        <f t="shared" si="4"/>
        <v>Yes</v>
      </c>
      <c r="R10" s="11" t="str">
        <f t="shared" si="5"/>
        <v>No</v>
      </c>
      <c r="S10" s="11" t="str">
        <f t="shared" si="6"/>
        <v>Yes</v>
      </c>
      <c r="T10" s="11" t="str">
        <f t="shared" si="7"/>
        <v>No</v>
      </c>
      <c r="U10" s="13">
        <f t="shared" si="8"/>
        <v>858</v>
      </c>
      <c r="V10" s="14">
        <f t="shared" si="15"/>
        <v>16.606987322171683</v>
      </c>
      <c r="W10" s="13">
        <f t="shared" si="0"/>
        <v>858</v>
      </c>
      <c r="X10" s="14">
        <f t="shared" si="9"/>
        <v>16.606987322171683</v>
      </c>
      <c r="Y10" s="13">
        <v>841</v>
      </c>
      <c r="Z10" s="14">
        <f t="shared" si="10"/>
        <v>16.277944449820961</v>
      </c>
      <c r="AA10" s="13">
        <v>17</v>
      </c>
      <c r="AB10" s="13">
        <f t="shared" si="11"/>
        <v>0</v>
      </c>
      <c r="AC10" s="13">
        <v>0</v>
      </c>
      <c r="AD10" s="13">
        <v>0</v>
      </c>
      <c r="AE10" s="13">
        <v>0</v>
      </c>
      <c r="AF10" s="13">
        <v>73</v>
      </c>
      <c r="AG10" s="14">
        <f t="shared" si="12"/>
        <v>14.12948804800155</v>
      </c>
      <c r="AH10" s="14">
        <v>82.4</v>
      </c>
      <c r="AI10" s="14">
        <v>87.8</v>
      </c>
      <c r="AJ10" s="14">
        <v>77</v>
      </c>
      <c r="AK10" s="14">
        <f t="shared" si="13"/>
        <v>10.799999999999997</v>
      </c>
      <c r="AL10" s="14">
        <v>85</v>
      </c>
      <c r="AM10" s="14">
        <v>76</v>
      </c>
      <c r="AN10" s="21">
        <f t="shared" si="14"/>
        <v>9</v>
      </c>
    </row>
    <row r="11" spans="1:40" x14ac:dyDescent="0.35">
      <c r="A11" s="9" t="s">
        <v>89</v>
      </c>
      <c r="B11" s="10" t="s">
        <v>90</v>
      </c>
      <c r="C11" s="10" t="s">
        <v>35</v>
      </c>
      <c r="D11" s="10" t="s">
        <v>9</v>
      </c>
      <c r="E11" s="5">
        <v>30.432790899702901</v>
      </c>
      <c r="F11" s="5">
        <v>49.079479800000001</v>
      </c>
      <c r="G11" s="11">
        <v>296271</v>
      </c>
      <c r="H11" s="11" t="s">
        <v>63</v>
      </c>
      <c r="I11" s="12" t="s">
        <v>77</v>
      </c>
      <c r="J11" s="11" t="s">
        <v>59</v>
      </c>
      <c r="K11" s="11" t="s">
        <v>63</v>
      </c>
      <c r="L11" s="11" t="s">
        <v>63</v>
      </c>
      <c r="M11" s="11" t="s">
        <v>63</v>
      </c>
      <c r="N11" s="11" t="str">
        <f t="shared" si="1"/>
        <v>No</v>
      </c>
      <c r="O11" s="11" t="str">
        <f t="shared" si="2"/>
        <v>No</v>
      </c>
      <c r="P11" s="11" t="str">
        <f t="shared" si="3"/>
        <v>No</v>
      </c>
      <c r="Q11" s="11" t="str">
        <f t="shared" si="4"/>
        <v>No</v>
      </c>
      <c r="R11" s="11" t="str">
        <f t="shared" si="5"/>
        <v>No</v>
      </c>
      <c r="S11" s="11" t="str">
        <f t="shared" si="6"/>
        <v>No</v>
      </c>
      <c r="T11" s="11" t="str">
        <f t="shared" si="7"/>
        <v>Yes</v>
      </c>
      <c r="U11" s="13">
        <f t="shared" si="8"/>
        <v>25</v>
      </c>
      <c r="V11" s="14">
        <f t="shared" si="15"/>
        <v>8.4382204130677665E-2</v>
      </c>
      <c r="W11" s="13">
        <f t="shared" si="0"/>
        <v>25</v>
      </c>
      <c r="X11" s="14">
        <f t="shared" si="9"/>
        <v>8.4382204130677665E-2</v>
      </c>
      <c r="Y11" s="13">
        <v>8</v>
      </c>
      <c r="Z11" s="14">
        <f t="shared" si="10"/>
        <v>2.7002305321816852E-2</v>
      </c>
      <c r="AA11" s="13">
        <v>17</v>
      </c>
      <c r="AB11" s="13">
        <f t="shared" si="11"/>
        <v>0</v>
      </c>
      <c r="AC11" s="13">
        <v>0</v>
      </c>
      <c r="AD11" s="13">
        <v>0</v>
      </c>
      <c r="AE11" s="13">
        <v>0</v>
      </c>
      <c r="AF11" s="13">
        <v>70</v>
      </c>
      <c r="AG11" s="14">
        <f t="shared" si="12"/>
        <v>2.3627017156589742</v>
      </c>
      <c r="AH11" s="14">
        <v>91</v>
      </c>
      <c r="AI11" s="14">
        <v>94.1</v>
      </c>
      <c r="AJ11" s="14">
        <v>98.8</v>
      </c>
      <c r="AK11" s="14">
        <f t="shared" si="13"/>
        <v>-4.7000000000000028</v>
      </c>
      <c r="AL11" s="14">
        <v>91.5</v>
      </c>
      <c r="AM11" s="14">
        <v>84.1</v>
      </c>
      <c r="AN11" s="21">
        <f t="shared" si="14"/>
        <v>7.4000000000000057</v>
      </c>
    </row>
    <row r="12" spans="1:40" x14ac:dyDescent="0.35">
      <c r="A12" s="9" t="s">
        <v>89</v>
      </c>
      <c r="B12" s="10" t="s">
        <v>90</v>
      </c>
      <c r="C12" s="10" t="s">
        <v>36</v>
      </c>
      <c r="D12" s="10" t="s">
        <v>10</v>
      </c>
      <c r="E12" s="5">
        <v>30.636905299686902</v>
      </c>
      <c r="F12" s="5">
        <v>50.121206800000003</v>
      </c>
      <c r="G12" s="15">
        <v>134795</v>
      </c>
      <c r="H12" s="15" t="s">
        <v>63</v>
      </c>
      <c r="I12" s="16" t="s">
        <v>78</v>
      </c>
      <c r="J12" s="11" t="s">
        <v>59</v>
      </c>
      <c r="K12" s="11" t="s">
        <v>62</v>
      </c>
      <c r="L12" s="11" t="s">
        <v>63</v>
      </c>
      <c r="M12" s="11" t="s">
        <v>63</v>
      </c>
      <c r="N12" s="11" t="str">
        <f t="shared" si="1"/>
        <v>No</v>
      </c>
      <c r="O12" s="11" t="str">
        <f t="shared" si="2"/>
        <v>No</v>
      </c>
      <c r="P12" s="11" t="str">
        <f t="shared" si="3"/>
        <v>No</v>
      </c>
      <c r="Q12" s="11" t="str">
        <f t="shared" si="4"/>
        <v>No</v>
      </c>
      <c r="R12" s="11" t="str">
        <f t="shared" si="5"/>
        <v>Yes</v>
      </c>
      <c r="S12" s="11" t="str">
        <f t="shared" si="6"/>
        <v>No</v>
      </c>
      <c r="T12" s="11" t="str">
        <f t="shared" si="7"/>
        <v>No</v>
      </c>
      <c r="U12" s="13">
        <f t="shared" si="8"/>
        <v>4874</v>
      </c>
      <c r="V12" s="14">
        <f t="shared" si="15"/>
        <v>36.158611224451946</v>
      </c>
      <c r="W12" s="13">
        <f t="shared" si="0"/>
        <v>4871</v>
      </c>
      <c r="X12" s="14">
        <f t="shared" si="9"/>
        <v>36.136355206053636</v>
      </c>
      <c r="Y12" s="13">
        <v>4866</v>
      </c>
      <c r="Z12" s="14">
        <f t="shared" si="10"/>
        <v>36.09926184205645</v>
      </c>
      <c r="AA12" s="13">
        <v>5</v>
      </c>
      <c r="AB12" s="13">
        <f t="shared" si="11"/>
        <v>3</v>
      </c>
      <c r="AC12" s="13">
        <v>0</v>
      </c>
      <c r="AD12" s="13">
        <v>2</v>
      </c>
      <c r="AE12" s="13">
        <v>1</v>
      </c>
      <c r="AF12" s="13">
        <v>25</v>
      </c>
      <c r="AG12" s="14">
        <f t="shared" si="12"/>
        <v>1.8546681998590453</v>
      </c>
      <c r="AH12" s="14">
        <v>89</v>
      </c>
      <c r="AI12" s="14">
        <v>92</v>
      </c>
      <c r="AJ12" s="14">
        <v>85.9</v>
      </c>
      <c r="AK12" s="14">
        <f t="shared" si="13"/>
        <v>6.0999999999999943</v>
      </c>
      <c r="AL12" s="14">
        <v>91.2</v>
      </c>
      <c r="AM12" s="14">
        <v>81.5</v>
      </c>
      <c r="AN12" s="21">
        <f t="shared" si="14"/>
        <v>9.7000000000000028</v>
      </c>
    </row>
    <row r="13" spans="1:40" x14ac:dyDescent="0.35">
      <c r="A13" s="9" t="s">
        <v>89</v>
      </c>
      <c r="B13" s="10" t="s">
        <v>90</v>
      </c>
      <c r="C13" s="10" t="s">
        <v>37</v>
      </c>
      <c r="D13" s="10" t="s">
        <v>11</v>
      </c>
      <c r="E13" s="5">
        <v>31.480821499632199</v>
      </c>
      <c r="F13" s="5">
        <v>48.435379099999899</v>
      </c>
      <c r="G13" s="11">
        <v>53762</v>
      </c>
      <c r="H13" s="11" t="s">
        <v>62</v>
      </c>
      <c r="I13" s="12" t="s">
        <v>73</v>
      </c>
      <c r="J13" s="11" t="s">
        <v>59</v>
      </c>
      <c r="K13" s="11" t="s">
        <v>63</v>
      </c>
      <c r="L13" s="11" t="s">
        <v>62</v>
      </c>
      <c r="M13" s="11" t="s">
        <v>62</v>
      </c>
      <c r="N13" s="11" t="str">
        <f t="shared" si="1"/>
        <v>Yes</v>
      </c>
      <c r="O13" s="11" t="str">
        <f t="shared" si="2"/>
        <v>No</v>
      </c>
      <c r="P13" s="11" t="str">
        <f t="shared" si="3"/>
        <v>No</v>
      </c>
      <c r="Q13" s="11" t="str">
        <f t="shared" si="4"/>
        <v>Yes</v>
      </c>
      <c r="R13" s="11" t="str">
        <f t="shared" si="5"/>
        <v>No</v>
      </c>
      <c r="S13" s="11" t="str">
        <f t="shared" si="6"/>
        <v>Yes</v>
      </c>
      <c r="T13" s="11" t="str">
        <f t="shared" si="7"/>
        <v>No</v>
      </c>
      <c r="U13" s="13">
        <f t="shared" si="8"/>
        <v>1415</v>
      </c>
      <c r="V13" s="14">
        <f t="shared" si="15"/>
        <v>26.319705368103865</v>
      </c>
      <c r="W13" s="13">
        <f t="shared" si="0"/>
        <v>1415</v>
      </c>
      <c r="X13" s="14">
        <f t="shared" si="9"/>
        <v>26.319705368103865</v>
      </c>
      <c r="Y13" s="13">
        <v>1395</v>
      </c>
      <c r="Z13" s="14">
        <f t="shared" si="10"/>
        <v>25.947695398236672</v>
      </c>
      <c r="AA13" s="13">
        <v>20</v>
      </c>
      <c r="AB13" s="13">
        <f t="shared" si="11"/>
        <v>0</v>
      </c>
      <c r="AC13" s="13">
        <v>0</v>
      </c>
      <c r="AD13" s="13">
        <v>0</v>
      </c>
      <c r="AE13" s="13">
        <v>0</v>
      </c>
      <c r="AF13" s="13">
        <v>149</v>
      </c>
      <c r="AG13" s="14">
        <f t="shared" si="12"/>
        <v>27.714742755105839</v>
      </c>
      <c r="AH13" s="14">
        <v>70.400000000000006</v>
      </c>
      <c r="AI13" s="14">
        <v>77.900000000000006</v>
      </c>
      <c r="AJ13" s="14">
        <v>62.6</v>
      </c>
      <c r="AK13" s="14">
        <f t="shared" si="13"/>
        <v>15.300000000000004</v>
      </c>
      <c r="AL13" s="14">
        <v>77.900000000000006</v>
      </c>
      <c r="AM13" s="14">
        <v>65.099999999999994</v>
      </c>
      <c r="AN13" s="21">
        <f t="shared" si="14"/>
        <v>12.800000000000011</v>
      </c>
    </row>
    <row r="14" spans="1:40" x14ac:dyDescent="0.35">
      <c r="A14" s="9" t="s">
        <v>89</v>
      </c>
      <c r="B14" s="10" t="s">
        <v>90</v>
      </c>
      <c r="C14" s="10" t="s">
        <v>38</v>
      </c>
      <c r="D14" s="10" t="s">
        <v>12</v>
      </c>
      <c r="E14" s="5">
        <v>30.433310499702898</v>
      </c>
      <c r="F14" s="5">
        <v>48.177985799999902</v>
      </c>
      <c r="G14" s="11">
        <v>170976</v>
      </c>
      <c r="H14" s="11" t="s">
        <v>63</v>
      </c>
      <c r="I14" s="12" t="s">
        <v>79</v>
      </c>
      <c r="J14" s="11"/>
      <c r="K14" s="11" t="s">
        <v>63</v>
      </c>
      <c r="L14" s="11" t="s">
        <v>62</v>
      </c>
      <c r="M14" s="11" t="s">
        <v>62</v>
      </c>
      <c r="N14" s="11" t="str">
        <f t="shared" si="1"/>
        <v>Yes</v>
      </c>
      <c r="O14" s="11" t="str">
        <f t="shared" si="2"/>
        <v>No</v>
      </c>
      <c r="P14" s="11" t="str">
        <f t="shared" si="3"/>
        <v>No</v>
      </c>
      <c r="Q14" s="11" t="str">
        <f t="shared" si="4"/>
        <v>Yes</v>
      </c>
      <c r="R14" s="11" t="str">
        <f t="shared" si="5"/>
        <v>No</v>
      </c>
      <c r="S14" s="11" t="str">
        <f t="shared" si="6"/>
        <v>Yes</v>
      </c>
      <c r="T14" s="11" t="str">
        <f t="shared" si="7"/>
        <v>No</v>
      </c>
      <c r="U14" s="13">
        <f t="shared" si="8"/>
        <v>1650</v>
      </c>
      <c r="V14" s="14">
        <f t="shared" si="15"/>
        <v>9.650477259966312</v>
      </c>
      <c r="W14" s="13">
        <f t="shared" si="0"/>
        <v>1650</v>
      </c>
      <c r="X14" s="14">
        <f t="shared" si="9"/>
        <v>9.650477259966312</v>
      </c>
      <c r="Y14" s="13">
        <v>1624</v>
      </c>
      <c r="Z14" s="14">
        <f t="shared" si="10"/>
        <v>9.4984091334456302</v>
      </c>
      <c r="AA14" s="13">
        <v>26</v>
      </c>
      <c r="AB14" s="13">
        <f t="shared" si="11"/>
        <v>0</v>
      </c>
      <c r="AC14" s="13">
        <v>0</v>
      </c>
      <c r="AD14" s="13">
        <v>0</v>
      </c>
      <c r="AE14" s="13">
        <v>0</v>
      </c>
      <c r="AF14" s="13">
        <v>124</v>
      </c>
      <c r="AG14" s="14">
        <f t="shared" si="12"/>
        <v>7.2524798802171064</v>
      </c>
      <c r="AH14" s="14">
        <v>87.4</v>
      </c>
      <c r="AI14" s="14">
        <v>90.9</v>
      </c>
      <c r="AJ14" s="14">
        <v>84</v>
      </c>
      <c r="AK14" s="14">
        <f t="shared" si="13"/>
        <v>6.9000000000000057</v>
      </c>
      <c r="AL14" s="14">
        <v>88.9</v>
      </c>
      <c r="AM14" s="14">
        <v>81.5</v>
      </c>
      <c r="AN14" s="21">
        <f t="shared" si="14"/>
        <v>7.4000000000000057</v>
      </c>
    </row>
    <row r="15" spans="1:40" x14ac:dyDescent="0.35">
      <c r="A15" s="9" t="s">
        <v>89</v>
      </c>
      <c r="B15" s="10" t="s">
        <v>90</v>
      </c>
      <c r="C15" s="10" t="s">
        <v>48</v>
      </c>
      <c r="D15" s="10" t="s">
        <v>13</v>
      </c>
      <c r="E15" s="5">
        <v>32.4074885107553</v>
      </c>
      <c r="F15" s="5">
        <v>48.404029194152898</v>
      </c>
      <c r="G15" s="11">
        <v>443971</v>
      </c>
      <c r="H15" s="11" t="s">
        <v>63</v>
      </c>
      <c r="I15" s="12" t="s">
        <v>80</v>
      </c>
      <c r="J15" s="11" t="s">
        <v>59</v>
      </c>
      <c r="K15" s="11" t="s">
        <v>62</v>
      </c>
      <c r="L15" s="11" t="s">
        <v>63</v>
      </c>
      <c r="M15" s="11" t="s">
        <v>63</v>
      </c>
      <c r="N15" s="11" t="str">
        <f t="shared" si="1"/>
        <v>No</v>
      </c>
      <c r="O15" s="11" t="str">
        <f t="shared" si="2"/>
        <v>No</v>
      </c>
      <c r="P15" s="11" t="str">
        <f t="shared" si="3"/>
        <v>No</v>
      </c>
      <c r="Q15" s="11" t="str">
        <f t="shared" si="4"/>
        <v>No</v>
      </c>
      <c r="R15" s="11" t="str">
        <f t="shared" si="5"/>
        <v>Yes</v>
      </c>
      <c r="S15" s="11" t="str">
        <f t="shared" si="6"/>
        <v>No</v>
      </c>
      <c r="T15" s="11" t="str">
        <f t="shared" si="7"/>
        <v>No</v>
      </c>
      <c r="U15" s="13">
        <f t="shared" si="8"/>
        <v>12379</v>
      </c>
      <c r="V15" s="14">
        <f t="shared" si="15"/>
        <v>27.882451781760519</v>
      </c>
      <c r="W15" s="13">
        <f t="shared" si="0"/>
        <v>12379</v>
      </c>
      <c r="X15" s="14">
        <f t="shared" si="9"/>
        <v>27.882451781760519</v>
      </c>
      <c r="Y15" s="13">
        <v>12339</v>
      </c>
      <c r="Z15" s="14">
        <f t="shared" si="10"/>
        <v>27.792355807023434</v>
      </c>
      <c r="AA15" s="13">
        <v>40</v>
      </c>
      <c r="AB15" s="13">
        <f t="shared" si="11"/>
        <v>0</v>
      </c>
      <c r="AC15" s="13">
        <v>0</v>
      </c>
      <c r="AD15" s="13">
        <v>0</v>
      </c>
      <c r="AE15" s="13">
        <v>0</v>
      </c>
      <c r="AF15" s="13">
        <v>345</v>
      </c>
      <c r="AG15" s="14">
        <f t="shared" si="12"/>
        <v>7.7707778210738985</v>
      </c>
      <c r="AH15" s="14">
        <v>87.3</v>
      </c>
      <c r="AI15" s="14">
        <v>89.6</v>
      </c>
      <c r="AJ15" s="14">
        <v>84.8</v>
      </c>
      <c r="AK15" s="14">
        <f t="shared" si="13"/>
        <v>4.7999999999999972</v>
      </c>
      <c r="AL15" s="14">
        <v>90.3</v>
      </c>
      <c r="AM15" s="14">
        <v>79.7</v>
      </c>
      <c r="AN15" s="21">
        <f t="shared" si="14"/>
        <v>10.599999999999994</v>
      </c>
    </row>
    <row r="16" spans="1:40" x14ac:dyDescent="0.35">
      <c r="A16" s="9" t="s">
        <v>89</v>
      </c>
      <c r="B16" s="10" t="s">
        <v>90</v>
      </c>
      <c r="C16" s="10" t="s">
        <v>39</v>
      </c>
      <c r="D16" s="10" t="s">
        <v>14</v>
      </c>
      <c r="E16" s="5">
        <v>31.556580099628199</v>
      </c>
      <c r="F16" s="5">
        <v>48.188062599999903</v>
      </c>
      <c r="G16" s="11">
        <v>245904</v>
      </c>
      <c r="H16" s="11" t="s">
        <v>62</v>
      </c>
      <c r="I16" s="12" t="s">
        <v>73</v>
      </c>
      <c r="J16" s="11" t="s">
        <v>59</v>
      </c>
      <c r="K16" s="11" t="s">
        <v>63</v>
      </c>
      <c r="L16" s="11" t="s">
        <v>62</v>
      </c>
      <c r="M16" s="11" t="s">
        <v>62</v>
      </c>
      <c r="N16" s="11" t="str">
        <f t="shared" si="1"/>
        <v>Yes</v>
      </c>
      <c r="O16" s="11" t="str">
        <f t="shared" si="2"/>
        <v>No</v>
      </c>
      <c r="P16" s="11" t="str">
        <f t="shared" si="3"/>
        <v>No</v>
      </c>
      <c r="Q16" s="11" t="str">
        <f t="shared" si="4"/>
        <v>Yes</v>
      </c>
      <c r="R16" s="11" t="str">
        <f t="shared" si="5"/>
        <v>No</v>
      </c>
      <c r="S16" s="11" t="str">
        <f t="shared" si="6"/>
        <v>Yes</v>
      </c>
      <c r="T16" s="11" t="str">
        <f t="shared" si="7"/>
        <v>No</v>
      </c>
      <c r="U16" s="13">
        <f t="shared" si="8"/>
        <v>1941</v>
      </c>
      <c r="V16" s="14">
        <f t="shared" si="15"/>
        <v>7.8933242240874488</v>
      </c>
      <c r="W16" s="13">
        <f t="shared" si="0"/>
        <v>1941</v>
      </c>
      <c r="X16" s="14">
        <f t="shared" si="9"/>
        <v>7.8933242240874488</v>
      </c>
      <c r="Y16" s="13">
        <v>1929</v>
      </c>
      <c r="Z16" s="14">
        <f t="shared" si="10"/>
        <v>7.8445246925629517</v>
      </c>
      <c r="AA16" s="13">
        <v>12</v>
      </c>
      <c r="AB16" s="13">
        <f t="shared" si="11"/>
        <v>0</v>
      </c>
      <c r="AC16" s="13">
        <v>0</v>
      </c>
      <c r="AD16" s="13">
        <v>0</v>
      </c>
      <c r="AE16" s="13">
        <v>0</v>
      </c>
      <c r="AF16" s="13">
        <v>128</v>
      </c>
      <c r="AG16" s="14">
        <f t="shared" si="12"/>
        <v>5.2052833626130521</v>
      </c>
      <c r="AH16" s="14">
        <v>77.5</v>
      </c>
      <c r="AI16" s="14">
        <v>85.7</v>
      </c>
      <c r="AJ16" s="14">
        <v>69.099999999999994</v>
      </c>
      <c r="AK16" s="14">
        <f t="shared" si="13"/>
        <v>16.600000000000009</v>
      </c>
      <c r="AL16" s="14">
        <v>81.599999999999994</v>
      </c>
      <c r="AM16" s="14">
        <v>69.8</v>
      </c>
      <c r="AN16" s="21">
        <f t="shared" si="14"/>
        <v>11.799999999999997</v>
      </c>
    </row>
    <row r="17" spans="1:40" x14ac:dyDescent="0.35">
      <c r="A17" s="9" t="s">
        <v>89</v>
      </c>
      <c r="B17" s="10" t="s">
        <v>90</v>
      </c>
      <c r="C17" s="10" t="s">
        <v>40</v>
      </c>
      <c r="D17" s="10" t="s">
        <v>15</v>
      </c>
      <c r="E17" s="5">
        <v>30.893951799668301</v>
      </c>
      <c r="F17" s="5">
        <v>49.4093497</v>
      </c>
      <c r="G17" s="11">
        <v>54004</v>
      </c>
      <c r="H17" s="11" t="s">
        <v>63</v>
      </c>
      <c r="I17" s="12" t="s">
        <v>81</v>
      </c>
      <c r="J17" s="11" t="s">
        <v>61</v>
      </c>
      <c r="K17" s="11" t="s">
        <v>63</v>
      </c>
      <c r="L17" s="11" t="s">
        <v>63</v>
      </c>
      <c r="M17" s="11" t="s">
        <v>62</v>
      </c>
      <c r="N17" s="11" t="str">
        <f t="shared" si="1"/>
        <v>No</v>
      </c>
      <c r="O17" s="11" t="str">
        <f t="shared" si="2"/>
        <v>No</v>
      </c>
      <c r="P17" s="11" t="str">
        <f t="shared" si="3"/>
        <v>No</v>
      </c>
      <c r="Q17" s="11" t="str">
        <f t="shared" si="4"/>
        <v>Yes</v>
      </c>
      <c r="R17" s="11" t="str">
        <f t="shared" si="5"/>
        <v>No</v>
      </c>
      <c r="S17" s="11" t="str">
        <f t="shared" si="6"/>
        <v>No</v>
      </c>
      <c r="T17" s="11" t="str">
        <f t="shared" si="7"/>
        <v>No</v>
      </c>
      <c r="U17" s="13">
        <f t="shared" si="8"/>
        <v>225</v>
      </c>
      <c r="V17" s="14">
        <f t="shared" si="15"/>
        <v>4.1663580475520332</v>
      </c>
      <c r="W17" s="13">
        <f t="shared" si="0"/>
        <v>224</v>
      </c>
      <c r="X17" s="14">
        <f t="shared" si="9"/>
        <v>4.1478409006740238</v>
      </c>
      <c r="Y17" s="13">
        <v>217</v>
      </c>
      <c r="Z17" s="14">
        <f t="shared" si="10"/>
        <v>4.0182208725279605</v>
      </c>
      <c r="AA17" s="13">
        <v>7</v>
      </c>
      <c r="AB17" s="13">
        <f t="shared" si="11"/>
        <v>1</v>
      </c>
      <c r="AC17" s="13">
        <v>0</v>
      </c>
      <c r="AD17" s="13">
        <v>0</v>
      </c>
      <c r="AE17" s="13">
        <v>1</v>
      </c>
      <c r="AF17" s="13">
        <v>40</v>
      </c>
      <c r="AG17" s="14">
        <f t="shared" si="12"/>
        <v>7.4068587512036146</v>
      </c>
      <c r="AH17" s="14">
        <v>83.8</v>
      </c>
      <c r="AI17" s="14">
        <v>89.4</v>
      </c>
      <c r="AJ17" s="14">
        <v>78</v>
      </c>
      <c r="AK17" s="14">
        <f t="shared" si="13"/>
        <v>11.400000000000006</v>
      </c>
      <c r="AL17" s="14">
        <v>86.1</v>
      </c>
      <c r="AM17" s="14">
        <v>81.400000000000006</v>
      </c>
      <c r="AN17" s="21">
        <f t="shared" si="14"/>
        <v>4.6999999999999886</v>
      </c>
    </row>
    <row r="18" spans="1:40" x14ac:dyDescent="0.35">
      <c r="A18" s="9" t="s">
        <v>89</v>
      </c>
      <c r="B18" s="10" t="s">
        <v>90</v>
      </c>
      <c r="C18" s="10" t="s">
        <v>41</v>
      </c>
      <c r="D18" s="10" t="s">
        <v>16</v>
      </c>
      <c r="E18" s="5">
        <v>31.2780253996436</v>
      </c>
      <c r="F18" s="5">
        <v>49.602015199999897</v>
      </c>
      <c r="G18" s="11">
        <v>113776</v>
      </c>
      <c r="H18" s="11" t="s">
        <v>62</v>
      </c>
      <c r="I18" s="12" t="s">
        <v>73</v>
      </c>
      <c r="J18" s="11" t="s">
        <v>59</v>
      </c>
      <c r="K18" s="11" t="s">
        <v>63</v>
      </c>
      <c r="L18" s="11" t="s">
        <v>63</v>
      </c>
      <c r="M18" s="11" t="s">
        <v>63</v>
      </c>
      <c r="N18" s="11" t="str">
        <f t="shared" si="1"/>
        <v>No</v>
      </c>
      <c r="O18" s="11" t="str">
        <f t="shared" si="2"/>
        <v>No</v>
      </c>
      <c r="P18" s="11" t="str">
        <f t="shared" si="3"/>
        <v>No</v>
      </c>
      <c r="Q18" s="11" t="str">
        <f t="shared" si="4"/>
        <v>No</v>
      </c>
      <c r="R18" s="11" t="str">
        <f t="shared" si="5"/>
        <v>No</v>
      </c>
      <c r="S18" s="11" t="str">
        <f t="shared" si="6"/>
        <v>No</v>
      </c>
      <c r="T18" s="11" t="str">
        <f t="shared" si="7"/>
        <v>Yes</v>
      </c>
      <c r="U18" s="13">
        <f t="shared" si="8"/>
        <v>2515</v>
      </c>
      <c r="V18" s="14">
        <f t="shared" si="15"/>
        <v>22.104837575587119</v>
      </c>
      <c r="W18" s="13">
        <f t="shared" si="0"/>
        <v>2515</v>
      </c>
      <c r="X18" s="14">
        <f t="shared" si="9"/>
        <v>22.104837575587119</v>
      </c>
      <c r="Y18" s="13">
        <v>2490</v>
      </c>
      <c r="Z18" s="14">
        <f t="shared" si="10"/>
        <v>21.885107579805933</v>
      </c>
      <c r="AA18" s="13">
        <v>25</v>
      </c>
      <c r="AB18" s="13">
        <f t="shared" si="11"/>
        <v>0</v>
      </c>
      <c r="AC18" s="13">
        <v>0</v>
      </c>
      <c r="AD18" s="13">
        <v>0</v>
      </c>
      <c r="AE18" s="13">
        <v>0</v>
      </c>
      <c r="AF18" s="13">
        <v>157</v>
      </c>
      <c r="AG18" s="14">
        <f t="shared" si="12"/>
        <v>13.79904373505836</v>
      </c>
      <c r="AH18" s="14">
        <v>85.8</v>
      </c>
      <c r="AI18" s="14">
        <v>90.1</v>
      </c>
      <c r="AJ18" s="14">
        <v>81.400000000000006</v>
      </c>
      <c r="AK18" s="14">
        <f t="shared" si="13"/>
        <v>8.6999999999999886</v>
      </c>
      <c r="AL18" s="14">
        <v>90.6</v>
      </c>
      <c r="AM18" s="14">
        <v>76.900000000000006</v>
      </c>
      <c r="AN18" s="21">
        <f t="shared" si="14"/>
        <v>13.699999999999989</v>
      </c>
    </row>
    <row r="19" spans="1:40" x14ac:dyDescent="0.35">
      <c r="A19" s="9" t="s">
        <v>89</v>
      </c>
      <c r="B19" s="10" t="s">
        <v>90</v>
      </c>
      <c r="C19" s="10" t="s">
        <v>49</v>
      </c>
      <c r="D19" s="10" t="s">
        <v>17</v>
      </c>
      <c r="E19" s="5">
        <v>30.631526430935502</v>
      </c>
      <c r="F19" s="5">
        <v>48.630360673764301</v>
      </c>
      <c r="G19" s="11">
        <v>138480</v>
      </c>
      <c r="H19" s="11" t="s">
        <v>62</v>
      </c>
      <c r="I19" s="12" t="s">
        <v>73</v>
      </c>
      <c r="J19" s="11" t="s">
        <v>59</v>
      </c>
      <c r="K19" s="11" t="s">
        <v>63</v>
      </c>
      <c r="L19" s="11" t="s">
        <v>62</v>
      </c>
      <c r="M19" s="11" t="s">
        <v>63</v>
      </c>
      <c r="N19" s="11" t="str">
        <f t="shared" si="1"/>
        <v>No</v>
      </c>
      <c r="O19" s="11" t="str">
        <f t="shared" si="2"/>
        <v>No</v>
      </c>
      <c r="P19" s="11" t="str">
        <f t="shared" si="3"/>
        <v>No</v>
      </c>
      <c r="Q19" s="11" t="str">
        <f t="shared" si="4"/>
        <v>No</v>
      </c>
      <c r="R19" s="11" t="str">
        <f t="shared" si="5"/>
        <v>No</v>
      </c>
      <c r="S19" s="11" t="str">
        <f t="shared" si="6"/>
        <v>Yes</v>
      </c>
      <c r="T19" s="11" t="str">
        <f t="shared" si="7"/>
        <v>No</v>
      </c>
      <c r="U19" s="13">
        <f t="shared" si="8"/>
        <v>1535</v>
      </c>
      <c r="V19" s="14">
        <f t="shared" si="15"/>
        <v>11.084633160023108</v>
      </c>
      <c r="W19" s="13">
        <f t="shared" si="0"/>
        <v>1534</v>
      </c>
      <c r="X19" s="14">
        <f t="shared" si="9"/>
        <v>11.077411900635472</v>
      </c>
      <c r="Y19" s="13">
        <v>1525</v>
      </c>
      <c r="Z19" s="14">
        <f t="shared" si="10"/>
        <v>11.012420566146735</v>
      </c>
      <c r="AA19" s="13">
        <v>9</v>
      </c>
      <c r="AB19" s="13">
        <f t="shared" si="11"/>
        <v>1</v>
      </c>
      <c r="AC19" s="13">
        <v>0</v>
      </c>
      <c r="AD19" s="13">
        <v>0</v>
      </c>
      <c r="AE19" s="13">
        <v>1</v>
      </c>
      <c r="AF19" s="13">
        <v>118</v>
      </c>
      <c r="AG19" s="14">
        <f t="shared" si="12"/>
        <v>8.5210860774118995</v>
      </c>
      <c r="AH19" s="14">
        <v>74.099999999999994</v>
      </c>
      <c r="AI19" s="14">
        <v>81.2</v>
      </c>
      <c r="AJ19" s="14">
        <v>66.900000000000006</v>
      </c>
      <c r="AK19" s="14">
        <f t="shared" si="13"/>
        <v>14.299999999999997</v>
      </c>
      <c r="AL19" s="14">
        <v>81.7</v>
      </c>
      <c r="AM19" s="14">
        <v>69.599999999999994</v>
      </c>
      <c r="AN19" s="21">
        <f t="shared" si="14"/>
        <v>12.100000000000009</v>
      </c>
    </row>
    <row r="20" spans="1:40" x14ac:dyDescent="0.35">
      <c r="A20" s="9" t="s">
        <v>89</v>
      </c>
      <c r="B20" s="10" t="s">
        <v>90</v>
      </c>
      <c r="C20" s="10" t="s">
        <v>50</v>
      </c>
      <c r="D20" s="10" t="s">
        <v>18</v>
      </c>
      <c r="E20" s="5">
        <v>32.200368699601697</v>
      </c>
      <c r="F20" s="5">
        <v>48.248983899999899</v>
      </c>
      <c r="G20" s="11">
        <v>136389</v>
      </c>
      <c r="H20" s="11" t="s">
        <v>62</v>
      </c>
      <c r="I20" s="12" t="s">
        <v>73</v>
      </c>
      <c r="J20" s="11" t="s">
        <v>59</v>
      </c>
      <c r="K20" s="11" t="s">
        <v>63</v>
      </c>
      <c r="L20" s="11" t="s">
        <v>63</v>
      </c>
      <c r="M20" s="11" t="s">
        <v>62</v>
      </c>
      <c r="N20" s="11" t="str">
        <f t="shared" si="1"/>
        <v>No</v>
      </c>
      <c r="O20" s="11" t="str">
        <f t="shared" si="2"/>
        <v>No</v>
      </c>
      <c r="P20" s="11" t="str">
        <f t="shared" si="3"/>
        <v>No</v>
      </c>
      <c r="Q20" s="11" t="str">
        <f t="shared" si="4"/>
        <v>Yes</v>
      </c>
      <c r="R20" s="11" t="str">
        <f t="shared" si="5"/>
        <v>No</v>
      </c>
      <c r="S20" s="11" t="str">
        <f t="shared" si="6"/>
        <v>No</v>
      </c>
      <c r="T20" s="11" t="str">
        <f t="shared" si="7"/>
        <v>No</v>
      </c>
      <c r="U20" s="13">
        <f t="shared" si="8"/>
        <v>2957</v>
      </c>
      <c r="V20" s="14">
        <f t="shared" si="15"/>
        <v>21.680634068729884</v>
      </c>
      <c r="W20" s="13">
        <f t="shared" si="0"/>
        <v>2957</v>
      </c>
      <c r="X20" s="14">
        <f t="shared" si="9"/>
        <v>21.680634068729884</v>
      </c>
      <c r="Y20" s="13">
        <v>2945</v>
      </c>
      <c r="Z20" s="14">
        <f t="shared" si="10"/>
        <v>21.592650433686003</v>
      </c>
      <c r="AA20" s="13">
        <v>12</v>
      </c>
      <c r="AB20" s="13">
        <f t="shared" si="11"/>
        <v>0</v>
      </c>
      <c r="AC20" s="13">
        <v>0</v>
      </c>
      <c r="AD20" s="13">
        <v>0</v>
      </c>
      <c r="AE20" s="13">
        <v>0</v>
      </c>
      <c r="AF20" s="13">
        <v>98</v>
      </c>
      <c r="AG20" s="14">
        <f t="shared" si="12"/>
        <v>7.1853301952503505</v>
      </c>
      <c r="AH20" s="14">
        <v>79.3</v>
      </c>
      <c r="AI20" s="14">
        <v>84.8</v>
      </c>
      <c r="AJ20" s="14">
        <v>73.5</v>
      </c>
      <c r="AK20" s="14">
        <f t="shared" si="13"/>
        <v>11.299999999999997</v>
      </c>
      <c r="AL20" s="14">
        <v>85.2</v>
      </c>
      <c r="AM20" s="14">
        <v>72.900000000000006</v>
      </c>
      <c r="AN20" s="21">
        <f t="shared" si="14"/>
        <v>12.299999999999997</v>
      </c>
    </row>
    <row r="21" spans="1:40" x14ac:dyDescent="0.35">
      <c r="A21" s="9" t="s">
        <v>89</v>
      </c>
      <c r="B21" s="10" t="s">
        <v>90</v>
      </c>
      <c r="C21" s="10" t="s">
        <v>51</v>
      </c>
      <c r="D21" s="10" t="s">
        <v>19</v>
      </c>
      <c r="E21" s="5">
        <v>32.054787399606496</v>
      </c>
      <c r="F21" s="5">
        <v>48.845666600000001</v>
      </c>
      <c r="G21" s="11">
        <v>192028</v>
      </c>
      <c r="H21" s="11" t="s">
        <v>63</v>
      </c>
      <c r="I21" s="12" t="s">
        <v>82</v>
      </c>
      <c r="J21" s="11"/>
      <c r="K21" s="11" t="s">
        <v>62</v>
      </c>
      <c r="L21" s="11" t="s">
        <v>62</v>
      </c>
      <c r="M21" s="11" t="s">
        <v>63</v>
      </c>
      <c r="N21" s="11" t="str">
        <f t="shared" si="1"/>
        <v>No</v>
      </c>
      <c r="O21" s="11" t="str">
        <f t="shared" si="2"/>
        <v>No</v>
      </c>
      <c r="P21" s="11" t="str">
        <f t="shared" si="3"/>
        <v>Yes</v>
      </c>
      <c r="Q21" s="11" t="str">
        <f t="shared" si="4"/>
        <v>No</v>
      </c>
      <c r="R21" s="11" t="str">
        <f t="shared" si="5"/>
        <v>Yes</v>
      </c>
      <c r="S21" s="11" t="str">
        <f t="shared" si="6"/>
        <v>Yes</v>
      </c>
      <c r="T21" s="11" t="str">
        <f t="shared" si="7"/>
        <v>No</v>
      </c>
      <c r="U21" s="13">
        <f t="shared" si="8"/>
        <v>7114</v>
      </c>
      <c r="V21" s="14">
        <f t="shared" si="15"/>
        <v>37.046680692399022</v>
      </c>
      <c r="W21" s="13">
        <f t="shared" si="0"/>
        <v>7114</v>
      </c>
      <c r="X21" s="14">
        <f t="shared" si="9"/>
        <v>37.046680692399022</v>
      </c>
      <c r="Y21" s="13">
        <v>7094</v>
      </c>
      <c r="Z21" s="14">
        <f t="shared" si="10"/>
        <v>36.942529214489554</v>
      </c>
      <c r="AA21" s="13">
        <v>20</v>
      </c>
      <c r="AB21" s="13">
        <f t="shared" si="11"/>
        <v>0</v>
      </c>
      <c r="AC21" s="13">
        <v>0</v>
      </c>
      <c r="AD21" s="13">
        <v>0</v>
      </c>
      <c r="AE21" s="13">
        <v>0</v>
      </c>
      <c r="AF21" s="13">
        <v>90</v>
      </c>
      <c r="AG21" s="14">
        <f t="shared" si="12"/>
        <v>4.6868165059262195</v>
      </c>
      <c r="AH21" s="14">
        <v>85.3</v>
      </c>
      <c r="AI21" s="14">
        <v>89</v>
      </c>
      <c r="AJ21" s="14">
        <v>81.400000000000006</v>
      </c>
      <c r="AK21" s="14">
        <f t="shared" si="13"/>
        <v>7.5999999999999943</v>
      </c>
      <c r="AL21" s="14">
        <v>89.4</v>
      </c>
      <c r="AM21" s="14">
        <v>77.8</v>
      </c>
      <c r="AN21" s="21">
        <f t="shared" si="14"/>
        <v>11.600000000000009</v>
      </c>
    </row>
    <row r="22" spans="1:40" x14ac:dyDescent="0.35">
      <c r="A22" s="9" t="s">
        <v>89</v>
      </c>
      <c r="B22" s="10" t="s">
        <v>90</v>
      </c>
      <c r="C22" s="10" t="s">
        <v>42</v>
      </c>
      <c r="D22" s="10" t="s">
        <v>20</v>
      </c>
      <c r="E22" s="5">
        <v>31.321864999641001</v>
      </c>
      <c r="F22" s="5">
        <v>48.686805499999998</v>
      </c>
      <c r="G22" s="11">
        <v>100000</v>
      </c>
      <c r="H22" s="11" t="s">
        <v>63</v>
      </c>
      <c r="I22" s="12" t="s">
        <v>83</v>
      </c>
      <c r="J22" s="11" t="s">
        <v>59</v>
      </c>
      <c r="K22" s="11" t="s">
        <v>62</v>
      </c>
      <c r="L22" s="11" t="s">
        <v>62</v>
      </c>
      <c r="M22" s="11" t="s">
        <v>63</v>
      </c>
      <c r="N22" s="11" t="str">
        <f t="shared" si="1"/>
        <v>No</v>
      </c>
      <c r="O22" s="11" t="str">
        <f t="shared" si="2"/>
        <v>No</v>
      </c>
      <c r="P22" s="11" t="str">
        <f t="shared" si="3"/>
        <v>Yes</v>
      </c>
      <c r="Q22" s="11" t="str">
        <f t="shared" si="4"/>
        <v>No</v>
      </c>
      <c r="R22" s="11" t="str">
        <f t="shared" si="5"/>
        <v>Yes</v>
      </c>
      <c r="S22" s="11" t="str">
        <f t="shared" si="6"/>
        <v>Yes</v>
      </c>
      <c r="T22" s="11" t="str">
        <f t="shared" si="7"/>
        <v>No</v>
      </c>
      <c r="U22" s="13">
        <f t="shared" si="8"/>
        <v>2249</v>
      </c>
      <c r="V22" s="14">
        <f t="shared" si="15"/>
        <v>22.49</v>
      </c>
      <c r="W22" s="13">
        <f t="shared" si="0"/>
        <v>2248</v>
      </c>
      <c r="X22" s="14">
        <f t="shared" si="9"/>
        <v>22.48</v>
      </c>
      <c r="Y22" s="13">
        <v>2233</v>
      </c>
      <c r="Z22" s="14">
        <f t="shared" si="10"/>
        <v>22.33</v>
      </c>
      <c r="AA22" s="13">
        <v>15</v>
      </c>
      <c r="AB22" s="13">
        <f t="shared" si="11"/>
        <v>1</v>
      </c>
      <c r="AC22" s="13">
        <v>0</v>
      </c>
      <c r="AD22" s="13">
        <v>0</v>
      </c>
      <c r="AE22" s="13">
        <v>1</v>
      </c>
      <c r="AF22" s="13">
        <v>67</v>
      </c>
      <c r="AG22" s="14">
        <f t="shared" si="12"/>
        <v>6.7</v>
      </c>
      <c r="AH22" s="14">
        <v>76.599999999999994</v>
      </c>
      <c r="AI22" s="14">
        <v>82.9</v>
      </c>
      <c r="AJ22" s="14">
        <v>70</v>
      </c>
      <c r="AK22" s="14">
        <f t="shared" si="13"/>
        <v>12.900000000000006</v>
      </c>
      <c r="AL22" s="14">
        <v>78.599999999999994</v>
      </c>
      <c r="AM22" s="14">
        <v>74.2</v>
      </c>
      <c r="AN22" s="21">
        <f t="shared" si="14"/>
        <v>4.3999999999999915</v>
      </c>
    </row>
    <row r="23" spans="1:40" x14ac:dyDescent="0.35">
      <c r="A23" s="9" t="s">
        <v>89</v>
      </c>
      <c r="B23" s="10" t="s">
        <v>90</v>
      </c>
      <c r="C23" s="10" t="s">
        <v>99</v>
      </c>
      <c r="D23" s="10" t="s">
        <v>21</v>
      </c>
      <c r="E23" s="5">
        <v>32.025605168413598</v>
      </c>
      <c r="F23" s="5">
        <v>48.243064865851402</v>
      </c>
      <c r="G23" s="11">
        <v>69331</v>
      </c>
      <c r="H23" s="11" t="s">
        <v>62</v>
      </c>
      <c r="I23" s="12" t="s">
        <v>73</v>
      </c>
      <c r="J23" s="11" t="s">
        <v>59</v>
      </c>
      <c r="K23" s="11" t="s">
        <v>63</v>
      </c>
      <c r="L23" s="11" t="s">
        <v>62</v>
      </c>
      <c r="M23" s="11" t="s">
        <v>62</v>
      </c>
      <c r="N23" s="11" t="str">
        <f t="shared" si="1"/>
        <v>Yes</v>
      </c>
      <c r="O23" s="11" t="str">
        <f t="shared" si="2"/>
        <v>No</v>
      </c>
      <c r="P23" s="11" t="str">
        <f t="shared" si="3"/>
        <v>No</v>
      </c>
      <c r="Q23" s="11" t="str">
        <f t="shared" si="4"/>
        <v>Yes</v>
      </c>
      <c r="R23" s="11" t="str">
        <f t="shared" si="5"/>
        <v>No</v>
      </c>
      <c r="S23" s="11" t="str">
        <f t="shared" si="6"/>
        <v>Yes</v>
      </c>
      <c r="T23" s="11" t="str">
        <f t="shared" si="7"/>
        <v>No</v>
      </c>
      <c r="U23" s="13"/>
      <c r="V23" s="14"/>
      <c r="W23" s="13"/>
      <c r="X23" s="14"/>
      <c r="Y23" s="13"/>
      <c r="Z23" s="14"/>
      <c r="AA23" s="13"/>
      <c r="AB23" s="13"/>
      <c r="AC23" s="13"/>
      <c r="AD23" s="13"/>
      <c r="AE23" s="13"/>
      <c r="AF23" s="13"/>
      <c r="AG23" s="14"/>
      <c r="AH23" s="14"/>
      <c r="AI23" s="14"/>
      <c r="AJ23" s="14"/>
      <c r="AK23" s="14"/>
      <c r="AL23" s="14"/>
      <c r="AM23" s="14"/>
      <c r="AN23" s="21"/>
    </row>
    <row r="24" spans="1:40" x14ac:dyDescent="0.35">
      <c r="A24" s="9" t="s">
        <v>89</v>
      </c>
      <c r="B24" s="10" t="s">
        <v>90</v>
      </c>
      <c r="C24" s="10" t="s">
        <v>52</v>
      </c>
      <c r="D24" s="10" t="s">
        <v>22</v>
      </c>
      <c r="E24" s="5">
        <v>32.2449182996003</v>
      </c>
      <c r="F24" s="5">
        <v>48.812603599999903</v>
      </c>
      <c r="G24" s="11">
        <v>65468</v>
      </c>
      <c r="H24" s="11" t="s">
        <v>63</v>
      </c>
      <c r="I24" s="12" t="s">
        <v>84</v>
      </c>
      <c r="J24" s="11" t="s">
        <v>59</v>
      </c>
      <c r="K24" s="11" t="s">
        <v>62</v>
      </c>
      <c r="L24" s="11" t="s">
        <v>63</v>
      </c>
      <c r="M24" s="11" t="s">
        <v>63</v>
      </c>
      <c r="N24" s="11" t="str">
        <f t="shared" si="1"/>
        <v>No</v>
      </c>
      <c r="O24" s="11" t="str">
        <f t="shared" si="2"/>
        <v>No</v>
      </c>
      <c r="P24" s="11" t="str">
        <f t="shared" si="3"/>
        <v>No</v>
      </c>
      <c r="Q24" s="11" t="str">
        <f t="shared" si="4"/>
        <v>No</v>
      </c>
      <c r="R24" s="11" t="str">
        <f t="shared" si="5"/>
        <v>Yes</v>
      </c>
      <c r="S24" s="11" t="str">
        <f t="shared" si="6"/>
        <v>No</v>
      </c>
      <c r="T24" s="11" t="str">
        <f t="shared" si="7"/>
        <v>No</v>
      </c>
      <c r="U24" s="13">
        <f t="shared" si="8"/>
        <v>655</v>
      </c>
      <c r="V24" s="14">
        <f t="shared" si="15"/>
        <v>10.004887884157146</v>
      </c>
      <c r="W24" s="13">
        <f t="shared" ref="W24:W29" si="16">Y24+AA24</f>
        <v>655</v>
      </c>
      <c r="X24" s="14">
        <f t="shared" si="9"/>
        <v>10.004887884157146</v>
      </c>
      <c r="Y24" s="13">
        <v>646</v>
      </c>
      <c r="Z24" s="14">
        <f t="shared" si="10"/>
        <v>9.8674161422374294</v>
      </c>
      <c r="AA24" s="13">
        <v>9</v>
      </c>
      <c r="AB24" s="13">
        <f t="shared" si="11"/>
        <v>0</v>
      </c>
      <c r="AC24" s="13">
        <v>0</v>
      </c>
      <c r="AD24" s="13">
        <v>0</v>
      </c>
      <c r="AE24" s="13">
        <v>0</v>
      </c>
      <c r="AF24" s="13">
        <v>59</v>
      </c>
      <c r="AG24" s="14">
        <f t="shared" si="12"/>
        <v>9.0120364147369703</v>
      </c>
      <c r="AH24" s="14">
        <v>83.1</v>
      </c>
      <c r="AI24" s="14">
        <v>87.3</v>
      </c>
      <c r="AJ24" s="14">
        <v>78.599999999999994</v>
      </c>
      <c r="AK24" s="14">
        <f t="shared" si="13"/>
        <v>8.7000000000000028</v>
      </c>
      <c r="AL24" s="14">
        <v>86.9</v>
      </c>
      <c r="AM24" s="14">
        <v>75.599999999999994</v>
      </c>
      <c r="AN24" s="21">
        <f t="shared" si="14"/>
        <v>11.300000000000011</v>
      </c>
    </row>
    <row r="25" spans="1:40" x14ac:dyDescent="0.35">
      <c r="A25" s="9" t="s">
        <v>89</v>
      </c>
      <c r="B25" s="10" t="s">
        <v>90</v>
      </c>
      <c r="C25" s="10" t="s">
        <v>43</v>
      </c>
      <c r="D25" s="10" t="s">
        <v>23</v>
      </c>
      <c r="E25" s="5">
        <v>32.429031142893002</v>
      </c>
      <c r="F25" s="5">
        <v>49.175448534799997</v>
      </c>
      <c r="G25" s="11">
        <v>70963</v>
      </c>
      <c r="H25" s="11" t="s">
        <v>62</v>
      </c>
      <c r="I25" s="12" t="s">
        <v>73</v>
      </c>
      <c r="J25" s="11"/>
      <c r="K25" s="11" t="s">
        <v>62</v>
      </c>
      <c r="L25" s="11" t="s">
        <v>63</v>
      </c>
      <c r="M25" s="11" t="s">
        <v>62</v>
      </c>
      <c r="N25" s="11" t="str">
        <f t="shared" si="1"/>
        <v>No</v>
      </c>
      <c r="O25" s="11" t="str">
        <f t="shared" si="2"/>
        <v>Yes</v>
      </c>
      <c r="P25" s="11" t="str">
        <f t="shared" si="3"/>
        <v>No</v>
      </c>
      <c r="Q25" s="11" t="str">
        <f t="shared" si="4"/>
        <v>Yes</v>
      </c>
      <c r="R25" s="11" t="str">
        <f t="shared" si="5"/>
        <v>Yes</v>
      </c>
      <c r="S25" s="11" t="str">
        <f t="shared" si="6"/>
        <v>No</v>
      </c>
      <c r="T25" s="11" t="str">
        <f t="shared" si="7"/>
        <v>No</v>
      </c>
      <c r="U25" s="13">
        <f t="shared" si="8"/>
        <v>400</v>
      </c>
      <c r="V25" s="14">
        <f t="shared" si="15"/>
        <v>5.6367402731000666</v>
      </c>
      <c r="W25" s="13">
        <f t="shared" si="16"/>
        <v>400</v>
      </c>
      <c r="X25" s="14">
        <f t="shared" si="9"/>
        <v>5.6367402731000666</v>
      </c>
      <c r="Y25" s="13">
        <v>393</v>
      </c>
      <c r="Z25" s="14">
        <f t="shared" si="10"/>
        <v>5.5380973183208146</v>
      </c>
      <c r="AA25" s="13">
        <v>7</v>
      </c>
      <c r="AB25" s="13">
        <f t="shared" si="11"/>
        <v>0</v>
      </c>
      <c r="AC25" s="13">
        <v>0</v>
      </c>
      <c r="AD25" s="13">
        <v>0</v>
      </c>
      <c r="AE25" s="13">
        <v>0</v>
      </c>
      <c r="AF25" s="13">
        <v>39</v>
      </c>
      <c r="AG25" s="14">
        <f t="shared" si="12"/>
        <v>5.4958217662725648</v>
      </c>
      <c r="AH25" s="14">
        <v>87.5</v>
      </c>
      <c r="AI25" s="14">
        <v>83.5</v>
      </c>
      <c r="AJ25" s="14">
        <v>73.3</v>
      </c>
      <c r="AK25" s="14">
        <f t="shared" si="13"/>
        <v>10.200000000000003</v>
      </c>
      <c r="AL25" s="14">
        <v>84</v>
      </c>
      <c r="AM25" s="14">
        <v>73.3</v>
      </c>
      <c r="AN25" s="21">
        <f t="shared" si="14"/>
        <v>10.700000000000003</v>
      </c>
    </row>
    <row r="26" spans="1:40" x14ac:dyDescent="0.35">
      <c r="A26" s="9" t="s">
        <v>89</v>
      </c>
      <c r="B26" s="10" t="s">
        <v>90</v>
      </c>
      <c r="C26" s="10" t="s">
        <v>53</v>
      </c>
      <c r="D26" s="10" t="s">
        <v>24</v>
      </c>
      <c r="E26" s="5">
        <v>32.027615042643198</v>
      </c>
      <c r="F26" s="5">
        <v>49.399296668340902</v>
      </c>
      <c r="G26" s="11">
        <v>113419</v>
      </c>
      <c r="H26" s="11" t="s">
        <v>63</v>
      </c>
      <c r="I26" s="12" t="s">
        <v>85</v>
      </c>
      <c r="J26" s="11"/>
      <c r="K26" s="11" t="s">
        <v>62</v>
      </c>
      <c r="L26" s="11" t="s">
        <v>63</v>
      </c>
      <c r="M26" s="11" t="s">
        <v>62</v>
      </c>
      <c r="N26" s="11" t="str">
        <f t="shared" si="1"/>
        <v>No</v>
      </c>
      <c r="O26" s="11" t="str">
        <f t="shared" si="2"/>
        <v>Yes</v>
      </c>
      <c r="P26" s="11" t="str">
        <f t="shared" si="3"/>
        <v>No</v>
      </c>
      <c r="Q26" s="11" t="str">
        <f t="shared" si="4"/>
        <v>Yes</v>
      </c>
      <c r="R26" s="11" t="str">
        <f t="shared" si="5"/>
        <v>Yes</v>
      </c>
      <c r="S26" s="11" t="str">
        <f t="shared" si="6"/>
        <v>No</v>
      </c>
      <c r="T26" s="11" t="str">
        <f t="shared" si="7"/>
        <v>No</v>
      </c>
      <c r="U26" s="13">
        <f t="shared" si="8"/>
        <v>7653</v>
      </c>
      <c r="V26" s="14">
        <f t="shared" si="15"/>
        <v>67.475467073418031</v>
      </c>
      <c r="W26" s="13">
        <f t="shared" si="16"/>
        <v>7653</v>
      </c>
      <c r="X26" s="14">
        <f t="shared" si="9"/>
        <v>67.475467073418031</v>
      </c>
      <c r="Y26" s="13">
        <v>7653</v>
      </c>
      <c r="Z26" s="14">
        <f t="shared" si="10"/>
        <v>67.475467073418031</v>
      </c>
      <c r="AA26" s="13">
        <v>0</v>
      </c>
      <c r="AB26" s="13">
        <f t="shared" si="11"/>
        <v>0</v>
      </c>
      <c r="AC26" s="13">
        <v>0</v>
      </c>
      <c r="AD26" s="13">
        <v>0</v>
      </c>
      <c r="AE26" s="13">
        <v>0</v>
      </c>
      <c r="AF26" s="13">
        <v>79</v>
      </c>
      <c r="AG26" s="14">
        <f t="shared" si="12"/>
        <v>6.9653232703515275</v>
      </c>
      <c r="AH26" s="14">
        <v>85.1</v>
      </c>
      <c r="AI26" s="14">
        <v>88</v>
      </c>
      <c r="AJ26" s="14">
        <v>82</v>
      </c>
      <c r="AK26" s="14">
        <f t="shared" si="13"/>
        <v>6</v>
      </c>
      <c r="AL26" s="14">
        <v>86.6</v>
      </c>
      <c r="AM26" s="14">
        <v>72.599999999999994</v>
      </c>
      <c r="AN26" s="21">
        <f t="shared" si="14"/>
        <v>14</v>
      </c>
    </row>
    <row r="27" spans="1:40" x14ac:dyDescent="0.35">
      <c r="A27" s="9" t="s">
        <v>89</v>
      </c>
      <c r="B27" s="10" t="s">
        <v>90</v>
      </c>
      <c r="C27" s="10" t="s">
        <v>56</v>
      </c>
      <c r="D27" s="10" t="s">
        <v>25</v>
      </c>
      <c r="E27" s="5">
        <v>31.446270299634001</v>
      </c>
      <c r="F27" s="5">
        <v>49.528855199999903</v>
      </c>
      <c r="G27" s="11">
        <v>22119</v>
      </c>
      <c r="H27" s="11" t="s">
        <v>63</v>
      </c>
      <c r="I27" s="12" t="s">
        <v>86</v>
      </c>
      <c r="J27" s="11" t="s">
        <v>59</v>
      </c>
      <c r="K27" s="11" t="s">
        <v>63</v>
      </c>
      <c r="L27" s="11" t="s">
        <v>63</v>
      </c>
      <c r="M27" s="11" t="s">
        <v>62</v>
      </c>
      <c r="N27" s="11" t="str">
        <f t="shared" si="1"/>
        <v>No</v>
      </c>
      <c r="O27" s="11" t="str">
        <f t="shared" si="2"/>
        <v>No</v>
      </c>
      <c r="P27" s="11" t="str">
        <f t="shared" si="3"/>
        <v>No</v>
      </c>
      <c r="Q27" s="11" t="str">
        <f t="shared" si="4"/>
        <v>Yes</v>
      </c>
      <c r="R27" s="11" t="str">
        <f t="shared" si="5"/>
        <v>No</v>
      </c>
      <c r="S27" s="11" t="str">
        <f t="shared" si="6"/>
        <v>No</v>
      </c>
      <c r="T27" s="11" t="str">
        <f t="shared" si="7"/>
        <v>No</v>
      </c>
      <c r="U27" s="13">
        <f t="shared" si="8"/>
        <v>425</v>
      </c>
      <c r="V27" s="14">
        <f t="shared" si="15"/>
        <v>19.214250192142501</v>
      </c>
      <c r="W27" s="13">
        <f t="shared" si="16"/>
        <v>425</v>
      </c>
      <c r="X27" s="14">
        <f t="shared" si="9"/>
        <v>19.214250192142501</v>
      </c>
      <c r="Y27" s="13">
        <v>417</v>
      </c>
      <c r="Z27" s="14">
        <f t="shared" si="10"/>
        <v>18.8525701885257</v>
      </c>
      <c r="AA27" s="13">
        <v>8</v>
      </c>
      <c r="AB27" s="13">
        <f t="shared" si="11"/>
        <v>0</v>
      </c>
      <c r="AC27" s="13">
        <v>0</v>
      </c>
      <c r="AD27" s="13">
        <v>0</v>
      </c>
      <c r="AE27" s="13">
        <v>0</v>
      </c>
      <c r="AF27" s="13">
        <v>65</v>
      </c>
      <c r="AG27" s="14">
        <f t="shared" si="12"/>
        <v>29.386500293865002</v>
      </c>
      <c r="AH27" s="14">
        <v>84.7</v>
      </c>
      <c r="AI27" s="14">
        <v>88.3</v>
      </c>
      <c r="AJ27" s="14">
        <v>80.900000000000006</v>
      </c>
      <c r="AK27" s="14">
        <f t="shared" si="13"/>
        <v>7.3999999999999915</v>
      </c>
      <c r="AL27" s="14">
        <v>87.4</v>
      </c>
      <c r="AM27" s="14">
        <v>77.8</v>
      </c>
      <c r="AN27" s="21">
        <f t="shared" si="14"/>
        <v>9.6000000000000085</v>
      </c>
    </row>
    <row r="28" spans="1:40" x14ac:dyDescent="0.35">
      <c r="A28" s="9" t="s">
        <v>89</v>
      </c>
      <c r="B28" s="10" t="s">
        <v>90</v>
      </c>
      <c r="C28" s="10" t="s">
        <v>44</v>
      </c>
      <c r="D28" s="10" t="s">
        <v>26</v>
      </c>
      <c r="E28" s="5">
        <v>30.2363223997191</v>
      </c>
      <c r="F28" s="5">
        <v>49.712288600000001</v>
      </c>
      <c r="G28" s="11">
        <v>49724</v>
      </c>
      <c r="H28" s="11" t="s">
        <v>62</v>
      </c>
      <c r="I28" s="12" t="s">
        <v>73</v>
      </c>
      <c r="J28" s="11"/>
      <c r="K28" s="11" t="s">
        <v>62</v>
      </c>
      <c r="L28" s="11" t="s">
        <v>63</v>
      </c>
      <c r="M28" s="11" t="s">
        <v>63</v>
      </c>
      <c r="N28" s="11" t="str">
        <f t="shared" si="1"/>
        <v>No</v>
      </c>
      <c r="O28" s="11" t="str">
        <f t="shared" si="2"/>
        <v>No</v>
      </c>
      <c r="P28" s="11" t="str">
        <f t="shared" si="3"/>
        <v>No</v>
      </c>
      <c r="Q28" s="11" t="str">
        <f t="shared" si="4"/>
        <v>No</v>
      </c>
      <c r="R28" s="11" t="str">
        <f t="shared" si="5"/>
        <v>Yes</v>
      </c>
      <c r="S28" s="11" t="str">
        <f t="shared" si="6"/>
        <v>No</v>
      </c>
      <c r="T28" s="11" t="str">
        <f t="shared" si="7"/>
        <v>No</v>
      </c>
      <c r="U28" s="13">
        <f t="shared" si="8"/>
        <v>825</v>
      </c>
      <c r="V28" s="14">
        <f t="shared" si="15"/>
        <v>16.591585552248414</v>
      </c>
      <c r="W28" s="13">
        <f t="shared" si="16"/>
        <v>825</v>
      </c>
      <c r="X28" s="14">
        <f t="shared" si="9"/>
        <v>16.591585552248414</v>
      </c>
      <c r="Y28" s="13">
        <v>819</v>
      </c>
      <c r="Z28" s="14">
        <f t="shared" si="10"/>
        <v>16.470919475504786</v>
      </c>
      <c r="AA28" s="13">
        <v>6</v>
      </c>
      <c r="AB28" s="13">
        <f t="shared" si="11"/>
        <v>0</v>
      </c>
      <c r="AC28" s="13">
        <v>0</v>
      </c>
      <c r="AD28" s="13">
        <v>0</v>
      </c>
      <c r="AE28" s="13">
        <v>0</v>
      </c>
      <c r="AF28" s="13">
        <v>17</v>
      </c>
      <c r="AG28" s="14">
        <f t="shared" si="12"/>
        <v>3.4188721744027029</v>
      </c>
      <c r="AH28" s="14">
        <v>86.4</v>
      </c>
      <c r="AI28" s="14">
        <v>90.4</v>
      </c>
      <c r="AJ28" s="14">
        <v>82.3</v>
      </c>
      <c r="AK28" s="14">
        <f t="shared" si="13"/>
        <v>8.1000000000000085</v>
      </c>
      <c r="AL28" s="14">
        <v>88.5</v>
      </c>
      <c r="AM28" s="14">
        <v>79.099999999999994</v>
      </c>
      <c r="AN28" s="21">
        <f t="shared" si="14"/>
        <v>9.4000000000000057</v>
      </c>
    </row>
    <row r="29" spans="1:40" x14ac:dyDescent="0.35">
      <c r="A29" s="9" t="s">
        <v>89</v>
      </c>
      <c r="B29" s="10" t="s">
        <v>90</v>
      </c>
      <c r="C29" s="10" t="s">
        <v>45</v>
      </c>
      <c r="D29" s="10" t="s">
        <v>27</v>
      </c>
      <c r="E29" s="5">
        <v>31.4627779996332</v>
      </c>
      <c r="F29" s="5">
        <v>48.075569699999903</v>
      </c>
      <c r="G29" s="11">
        <v>30750</v>
      </c>
      <c r="H29" s="11" t="s">
        <v>63</v>
      </c>
      <c r="I29" s="12" t="s">
        <v>98</v>
      </c>
      <c r="J29" s="11"/>
      <c r="K29" s="11" t="s">
        <v>63</v>
      </c>
      <c r="L29" s="11" t="s">
        <v>62</v>
      </c>
      <c r="M29" s="11" t="s">
        <v>62</v>
      </c>
      <c r="N29" s="11" t="str">
        <f t="shared" si="1"/>
        <v>Yes</v>
      </c>
      <c r="O29" s="11" t="str">
        <f t="shared" si="2"/>
        <v>No</v>
      </c>
      <c r="P29" s="11" t="str">
        <f t="shared" si="3"/>
        <v>No</v>
      </c>
      <c r="Q29" s="11" t="str">
        <f t="shared" si="4"/>
        <v>Yes</v>
      </c>
      <c r="R29" s="11" t="str">
        <f t="shared" si="5"/>
        <v>No</v>
      </c>
      <c r="S29" s="11" t="str">
        <f t="shared" si="6"/>
        <v>Yes</v>
      </c>
      <c r="T29" s="11" t="str">
        <f t="shared" si="7"/>
        <v>No</v>
      </c>
      <c r="U29" s="13">
        <f t="shared" si="8"/>
        <v>799</v>
      </c>
      <c r="V29" s="14">
        <f t="shared" si="15"/>
        <v>25.983739837398375</v>
      </c>
      <c r="W29" s="13">
        <f t="shared" si="16"/>
        <v>799</v>
      </c>
      <c r="X29" s="14">
        <f t="shared" si="9"/>
        <v>25.983739837398375</v>
      </c>
      <c r="Y29" s="13">
        <v>789</v>
      </c>
      <c r="Z29" s="14">
        <f t="shared" si="10"/>
        <v>25.658536585365852</v>
      </c>
      <c r="AA29" s="13">
        <v>10</v>
      </c>
      <c r="AB29" s="13">
        <f t="shared" si="11"/>
        <v>0</v>
      </c>
      <c r="AC29" s="13">
        <v>0</v>
      </c>
      <c r="AD29" s="13">
        <v>0</v>
      </c>
      <c r="AE29" s="13">
        <v>0</v>
      </c>
      <c r="AF29" s="13">
        <v>49</v>
      </c>
      <c r="AG29" s="14">
        <f t="shared" si="12"/>
        <v>15.934959349593496</v>
      </c>
      <c r="AH29" s="14">
        <v>77.2</v>
      </c>
      <c r="AI29" s="14">
        <v>85.4</v>
      </c>
      <c r="AJ29" s="14">
        <v>68.400000000000006</v>
      </c>
      <c r="AK29" s="14">
        <f t="shared" si="13"/>
        <v>17</v>
      </c>
      <c r="AL29" s="14">
        <v>80.7</v>
      </c>
      <c r="AM29" s="14">
        <v>71.900000000000006</v>
      </c>
      <c r="AN29" s="21">
        <f t="shared" si="14"/>
        <v>8.7999999999999972</v>
      </c>
    </row>
    <row r="30" spans="1:40" ht="12" thickBot="1" x14ac:dyDescent="0.4">
      <c r="A30" s="17"/>
      <c r="B30" s="18"/>
      <c r="C30" s="18"/>
      <c r="D30" s="18"/>
      <c r="E30" s="18"/>
      <c r="F30" s="18"/>
      <c r="G30" s="19">
        <f>SUM(G2:G29)</f>
        <v>4776520</v>
      </c>
      <c r="H30" s="19"/>
      <c r="I30" s="19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3">
        <f t="shared" si="8"/>
        <v>95826</v>
      </c>
      <c r="V30" s="14">
        <f t="shared" si="15"/>
        <v>20.061886059306776</v>
      </c>
      <c r="W30" s="19">
        <f t="shared" ref="W30:AB30" si="17">SUM(W2:W29)</f>
        <v>95815</v>
      </c>
      <c r="X30" s="20">
        <f t="shared" si="9"/>
        <v>20.059583127465181</v>
      </c>
      <c r="Y30" s="19">
        <f t="shared" si="17"/>
        <v>95317</v>
      </c>
      <c r="Z30" s="20">
        <f t="shared" si="10"/>
        <v>19.955323122273118</v>
      </c>
      <c r="AA30" s="19">
        <f t="shared" si="17"/>
        <v>498</v>
      </c>
      <c r="AB30" s="19">
        <f t="shared" si="17"/>
        <v>11</v>
      </c>
      <c r="AC30" s="19">
        <f t="shared" ref="AC30" si="18">SUM(AC2:AC29)</f>
        <v>0</v>
      </c>
      <c r="AD30" s="19">
        <f t="shared" ref="AD30" si="19">SUM(AD2:AD29)</f>
        <v>3</v>
      </c>
      <c r="AE30" s="19">
        <f t="shared" ref="AE30:AF30" si="20">SUM(AE2:AE29)</f>
        <v>8</v>
      </c>
      <c r="AF30" s="19">
        <f t="shared" si="20"/>
        <v>2576</v>
      </c>
      <c r="AG30" s="20">
        <f t="shared" si="12"/>
        <v>5.3930476581276752</v>
      </c>
      <c r="AH30" s="20">
        <v>86.3</v>
      </c>
      <c r="AI30" s="20">
        <v>90</v>
      </c>
      <c r="AJ30" s="20">
        <v>82.5</v>
      </c>
      <c r="AK30" s="20">
        <f t="shared" si="13"/>
        <v>7.5</v>
      </c>
      <c r="AL30" s="20">
        <v>89.7</v>
      </c>
      <c r="AM30" s="20">
        <v>75.5</v>
      </c>
      <c r="AN30" s="22">
        <f t="shared" si="14"/>
        <v>14.200000000000003</v>
      </c>
    </row>
  </sheetData>
  <autoFilter ref="C1:AD30" xr:uid="{96DF5C02-FE60-364B-9B9C-B0D399BD92DF}"/>
  <pageMargins left="0.7" right="0.7" top="0.75" bottom="0.75" header="0.3" footer="0.3"/>
  <pageSetup orientation="portrait" horizontalDpi="1200" verticalDpi="1200" r:id="rId1"/>
  <ignoredErrors>
    <ignoredError sqref="X30:Y30 AG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A9AE-4CD4-4D91-863E-90C3E2E49457}">
  <dimension ref="A1:AN29"/>
  <sheetViews>
    <sheetView topLeftCell="A26" zoomScale="142" zoomScaleNormal="142" workbookViewId="0">
      <pane xSplit="4" topLeftCell="E1" activePane="topRight" state="frozen"/>
      <selection pane="topRight" activeCell="A30" sqref="A30:XFD56"/>
    </sheetView>
  </sheetViews>
  <sheetFormatPr defaultColWidth="10.6640625" defaultRowHeight="11.65" x14ac:dyDescent="0.35"/>
  <cols>
    <col min="1" max="2" width="8.59765625" style="4" customWidth="1"/>
    <col min="3" max="3" width="12.86328125" style="4" customWidth="1"/>
    <col min="4" max="4" width="8.59765625" style="4" customWidth="1"/>
    <col min="5" max="8" width="10.6640625" style="4"/>
    <col min="9" max="9" width="23.19921875" style="4" customWidth="1"/>
    <col min="10" max="20" width="13.1328125" style="4" customWidth="1"/>
    <col min="21" max="16384" width="10.6640625" style="4"/>
  </cols>
  <sheetData>
    <row r="1" spans="1:40" s="2" customFormat="1" ht="70.5" customHeight="1" x14ac:dyDescent="0.35">
      <c r="A1" s="6" t="s">
        <v>87</v>
      </c>
      <c r="B1" s="7" t="s">
        <v>88</v>
      </c>
      <c r="C1" s="7" t="s">
        <v>67</v>
      </c>
      <c r="D1" s="7" t="s">
        <v>68</v>
      </c>
      <c r="E1" s="7" t="s">
        <v>54</v>
      </c>
      <c r="F1" s="7" t="s">
        <v>55</v>
      </c>
      <c r="G1" s="7" t="s">
        <v>57</v>
      </c>
      <c r="H1" s="3" t="s">
        <v>69</v>
      </c>
      <c r="I1" s="3" t="s">
        <v>70</v>
      </c>
      <c r="J1" s="7" t="s">
        <v>58</v>
      </c>
      <c r="K1" s="7" t="s">
        <v>64</v>
      </c>
      <c r="L1" s="7" t="s">
        <v>65</v>
      </c>
      <c r="M1" s="7" t="s">
        <v>66</v>
      </c>
      <c r="N1" s="7" t="s">
        <v>91</v>
      </c>
      <c r="O1" s="7" t="s">
        <v>92</v>
      </c>
      <c r="P1" s="7" t="s">
        <v>93</v>
      </c>
      <c r="Q1" s="7" t="s">
        <v>94</v>
      </c>
      <c r="R1" s="7" t="s">
        <v>95</v>
      </c>
      <c r="S1" s="7" t="s">
        <v>96</v>
      </c>
      <c r="T1" s="7" t="s">
        <v>97</v>
      </c>
      <c r="U1" s="3" t="s">
        <v>117</v>
      </c>
      <c r="V1" s="1" t="s">
        <v>118</v>
      </c>
      <c r="W1" s="7" t="s">
        <v>100</v>
      </c>
      <c r="X1" s="1" t="s">
        <v>108</v>
      </c>
      <c r="Y1" s="3" t="s">
        <v>101</v>
      </c>
      <c r="Z1" s="1" t="s">
        <v>109</v>
      </c>
      <c r="AA1" s="7" t="s">
        <v>102</v>
      </c>
      <c r="AB1" s="7" t="s">
        <v>103</v>
      </c>
      <c r="AC1" s="7" t="s">
        <v>104</v>
      </c>
      <c r="AD1" s="3" t="s">
        <v>105</v>
      </c>
      <c r="AE1" s="7" t="s">
        <v>106</v>
      </c>
      <c r="AF1" s="7" t="s">
        <v>107</v>
      </c>
      <c r="AG1" s="1" t="s">
        <v>119</v>
      </c>
      <c r="AH1" s="3" t="s">
        <v>110</v>
      </c>
      <c r="AI1" s="3" t="s">
        <v>111</v>
      </c>
      <c r="AJ1" s="3" t="s">
        <v>112</v>
      </c>
      <c r="AK1" s="3" t="s">
        <v>115</v>
      </c>
      <c r="AL1" s="3" t="s">
        <v>113</v>
      </c>
      <c r="AM1" s="3" t="s">
        <v>114</v>
      </c>
      <c r="AN1" s="8" t="s">
        <v>116</v>
      </c>
    </row>
    <row r="2" spans="1:40" x14ac:dyDescent="0.35">
      <c r="A2" s="9" t="s">
        <v>89</v>
      </c>
      <c r="B2" s="10" t="s">
        <v>90</v>
      </c>
      <c r="C2" s="10" t="s">
        <v>28</v>
      </c>
      <c r="D2" s="10" t="s">
        <v>0</v>
      </c>
      <c r="E2" s="5">
        <v>30.363609699708501</v>
      </c>
      <c r="F2" s="5">
        <v>48.259147499999997</v>
      </c>
      <c r="G2" s="11">
        <v>298090</v>
      </c>
      <c r="H2" s="11" t="s">
        <v>63</v>
      </c>
      <c r="I2" s="12" t="s">
        <v>71</v>
      </c>
      <c r="J2" s="11" t="s">
        <v>59</v>
      </c>
      <c r="K2" s="11" t="s">
        <v>63</v>
      </c>
      <c r="L2" s="11" t="s">
        <v>62</v>
      </c>
      <c r="M2" s="11" t="s">
        <v>63</v>
      </c>
      <c r="N2" s="11" t="str">
        <f>IF(AND($K2="Yes",$L2="No",$M2="No"),"Yes","No")</f>
        <v>No</v>
      </c>
      <c r="O2" s="11" t="str">
        <f>IF(AND($K2="No",$L2="Yes",$M2="No"),"Yes","No")</f>
        <v>No</v>
      </c>
      <c r="P2" s="11" t="str">
        <f>IF(AND($K2="No",$L2="No",$M2="Yes"),"Yes","No")</f>
        <v>No</v>
      </c>
      <c r="Q2" s="11" t="str">
        <f>IF(AND(OR($K2="Yes",$L2="Yes"),$M2="No"),"Yes","No")</f>
        <v>No</v>
      </c>
      <c r="R2" s="11" t="str">
        <f>IF(AND(OR($L2="Yes",$M2="Yes"),$K2="No"),"Yes","No")</f>
        <v>No</v>
      </c>
      <c r="S2" s="11" t="str">
        <f>IF(AND(OR($K2="Yes",$M2="Yes"),$L2="No"),"Yes","No")</f>
        <v>Yes</v>
      </c>
      <c r="T2" s="11" t="str">
        <f>IF(AND(K2="Yes",L2="Yes",M2="Yes"),"Yes","No")</f>
        <v>No</v>
      </c>
      <c r="U2" s="13">
        <f>W2+AB2</f>
        <v>9221</v>
      </c>
      <c r="V2" s="14">
        <f>(U2/$G2)*1000</f>
        <v>30.93361065450032</v>
      </c>
      <c r="W2" s="13">
        <f t="shared" ref="W2:W22" si="0">Y2+AA2</f>
        <v>9220</v>
      </c>
      <c r="X2" s="14">
        <f>(W2/$G2)*1000</f>
        <v>30.930255962964207</v>
      </c>
      <c r="Y2" s="13">
        <v>9206</v>
      </c>
      <c r="Z2" s="14">
        <f>(Y2/$G2)*1000</f>
        <v>30.883290281458621</v>
      </c>
      <c r="AA2" s="13">
        <v>14</v>
      </c>
      <c r="AB2" s="13">
        <f>AC2+AD2+AE2</f>
        <v>1</v>
      </c>
      <c r="AC2" s="13">
        <v>0</v>
      </c>
      <c r="AD2" s="13">
        <v>0</v>
      </c>
      <c r="AE2" s="13">
        <v>1</v>
      </c>
      <c r="AF2" s="13">
        <v>159</v>
      </c>
      <c r="AG2" s="14">
        <f>(AF2/$G2)*10000</f>
        <v>5.3339595424200743</v>
      </c>
      <c r="AH2" s="14">
        <v>89.4</v>
      </c>
      <c r="AI2" s="14">
        <v>92.1</v>
      </c>
      <c r="AJ2" s="14">
        <v>86.6</v>
      </c>
      <c r="AK2" s="14">
        <f>IF(AI2&lt;&gt;"na",AI2-AJ2,"na")</f>
        <v>5.5</v>
      </c>
      <c r="AL2" s="14">
        <v>90.9</v>
      </c>
      <c r="AM2" s="14">
        <v>80.8</v>
      </c>
      <c r="AN2" s="21">
        <f>IF(AL2&lt;&gt;"na",AL2-AM2,"na")</f>
        <v>10.100000000000009</v>
      </c>
    </row>
    <row r="3" spans="1:40" x14ac:dyDescent="0.35">
      <c r="A3" s="9" t="s">
        <v>89</v>
      </c>
      <c r="B3" s="10" t="s">
        <v>90</v>
      </c>
      <c r="C3" s="10" t="s">
        <v>29</v>
      </c>
      <c r="D3" s="10" t="s">
        <v>1</v>
      </c>
      <c r="E3" s="5">
        <v>30.699564699682298</v>
      </c>
      <c r="F3" s="5">
        <v>49.8285336</v>
      </c>
      <c r="G3" s="11">
        <v>17654</v>
      </c>
      <c r="H3" s="11" t="s">
        <v>63</v>
      </c>
      <c r="I3" s="12" t="s">
        <v>72</v>
      </c>
      <c r="J3" s="11" t="s">
        <v>59</v>
      </c>
      <c r="K3" s="11" t="s">
        <v>63</v>
      </c>
      <c r="L3" s="11" t="s">
        <v>62</v>
      </c>
      <c r="M3" s="11" t="s">
        <v>62</v>
      </c>
      <c r="N3" s="11" t="str">
        <f t="shared" ref="N3:N29" si="1">IF(AND($K3="Yes",$L3="No",$M3="No"),"Yes","No")</f>
        <v>Yes</v>
      </c>
      <c r="O3" s="11" t="str">
        <f t="shared" ref="O3:O29" si="2">IF(AND($K3="No",$L3="Yes",$M3="No"),"Yes","No")</f>
        <v>No</v>
      </c>
      <c r="P3" s="11" t="str">
        <f t="shared" ref="P3:P29" si="3">IF(AND($K3="No",$L3="No",$M3="Yes"),"Yes","No")</f>
        <v>No</v>
      </c>
      <c r="Q3" s="11" t="str">
        <f t="shared" ref="Q3:Q29" si="4">IF(AND(OR($K3="Yes",$L3="Yes"),$M3="No"),"Yes","No")</f>
        <v>Yes</v>
      </c>
      <c r="R3" s="11" t="str">
        <f t="shared" ref="R3:R29" si="5">IF(AND(OR($L3="Yes",$M3="Yes"),$K3="No"),"Yes","No")</f>
        <v>No</v>
      </c>
      <c r="S3" s="11" t="str">
        <f t="shared" ref="S3:S29" si="6">IF(AND(OR($K3="Yes",$M3="Yes"),$L3="No"),"Yes","No")</f>
        <v>Yes</v>
      </c>
      <c r="T3" s="11" t="str">
        <f t="shared" ref="T3:T29" si="7">IF(AND(K3="Yes",L3="Yes",M3="Yes"),"Yes","No")</f>
        <v>No</v>
      </c>
      <c r="U3" s="13">
        <f t="shared" ref="U3:U29" si="8">W3+AB3</f>
        <v>512</v>
      </c>
      <c r="V3" s="14">
        <f>(U3/$G3)*1000</f>
        <v>29.001925909142404</v>
      </c>
      <c r="W3" s="13">
        <f t="shared" si="0"/>
        <v>512</v>
      </c>
      <c r="X3" s="14">
        <f t="shared" ref="X3:X29" si="9">(W3/$G3)*1000</f>
        <v>29.001925909142404</v>
      </c>
      <c r="Y3" s="13">
        <v>510</v>
      </c>
      <c r="Z3" s="14">
        <f t="shared" ref="Z3:Z29" si="10">(Y3/$G3)*1000</f>
        <v>28.888637136059817</v>
      </c>
      <c r="AA3" s="13">
        <v>2</v>
      </c>
      <c r="AB3" s="13">
        <f t="shared" ref="AB3:AB29" si="11">AC3+AD3+AE3</f>
        <v>0</v>
      </c>
      <c r="AC3" s="13">
        <v>0</v>
      </c>
      <c r="AD3" s="13">
        <v>0</v>
      </c>
      <c r="AE3" s="13">
        <v>0</v>
      </c>
      <c r="AF3" s="13">
        <v>5</v>
      </c>
      <c r="AG3" s="14">
        <f t="shared" ref="AG3:AG29" si="12">(AF3/$G3)*10000</f>
        <v>2.832219327064688</v>
      </c>
      <c r="AH3" s="14">
        <v>86.6</v>
      </c>
      <c r="AI3" s="14">
        <v>90.8</v>
      </c>
      <c r="AJ3" s="14">
        <v>82.6</v>
      </c>
      <c r="AK3" s="14">
        <f t="shared" ref="AK3:AK29" si="13">IF(AI3&lt;&gt;"na",AI3-AJ3,"na")</f>
        <v>8.2000000000000028</v>
      </c>
      <c r="AL3" s="14">
        <v>89.8</v>
      </c>
      <c r="AM3" s="14">
        <v>79.7</v>
      </c>
      <c r="AN3" s="21">
        <f t="shared" ref="AN3:AN29" si="14">IF(AL3&lt;&gt;"na",AL3-AM3,"na")</f>
        <v>10.099999999999994</v>
      </c>
    </row>
    <row r="4" spans="1:40" x14ac:dyDescent="0.35">
      <c r="A4" s="9" t="s">
        <v>89</v>
      </c>
      <c r="B4" s="10" t="s">
        <v>90</v>
      </c>
      <c r="C4" s="10" t="s">
        <v>46</v>
      </c>
      <c r="D4" s="10" t="s">
        <v>2</v>
      </c>
      <c r="E4" s="5">
        <v>30.755746331654301</v>
      </c>
      <c r="F4" s="5">
        <v>49.699293917799203</v>
      </c>
      <c r="G4" s="11">
        <v>123195</v>
      </c>
      <c r="H4" s="11" t="s">
        <v>63</v>
      </c>
      <c r="I4" s="12" t="s">
        <v>72</v>
      </c>
      <c r="J4" s="11" t="s">
        <v>59</v>
      </c>
      <c r="K4" s="11" t="s">
        <v>63</v>
      </c>
      <c r="L4" s="11" t="s">
        <v>62</v>
      </c>
      <c r="M4" s="11" t="s">
        <v>62</v>
      </c>
      <c r="N4" s="11" t="str">
        <f t="shared" si="1"/>
        <v>Yes</v>
      </c>
      <c r="O4" s="11" t="str">
        <f t="shared" si="2"/>
        <v>No</v>
      </c>
      <c r="P4" s="11" t="str">
        <f t="shared" si="3"/>
        <v>No</v>
      </c>
      <c r="Q4" s="11" t="str">
        <f t="shared" si="4"/>
        <v>Yes</v>
      </c>
      <c r="R4" s="11" t="str">
        <f t="shared" si="5"/>
        <v>No</v>
      </c>
      <c r="S4" s="11" t="str">
        <f t="shared" si="6"/>
        <v>Yes</v>
      </c>
      <c r="T4" s="11" t="str">
        <f t="shared" si="7"/>
        <v>No</v>
      </c>
      <c r="U4" s="13">
        <f t="shared" si="8"/>
        <v>1598</v>
      </c>
      <c r="V4" s="14">
        <f t="shared" ref="V4:V29" si="15">(U4/$G4)*1000</f>
        <v>12.97130565363854</v>
      </c>
      <c r="W4" s="13">
        <f t="shared" si="0"/>
        <v>1598</v>
      </c>
      <c r="X4" s="14">
        <f t="shared" si="9"/>
        <v>12.97130565363854</v>
      </c>
      <c r="Y4" s="13">
        <v>1587</v>
      </c>
      <c r="Z4" s="14">
        <f t="shared" si="10"/>
        <v>12.882016315597223</v>
      </c>
      <c r="AA4" s="13">
        <v>11</v>
      </c>
      <c r="AB4" s="13">
        <f t="shared" si="11"/>
        <v>0</v>
      </c>
      <c r="AC4" s="13">
        <v>0</v>
      </c>
      <c r="AD4" s="13">
        <v>0</v>
      </c>
      <c r="AE4" s="13">
        <v>0</v>
      </c>
      <c r="AF4" s="13">
        <v>46</v>
      </c>
      <c r="AG4" s="14">
        <f t="shared" si="12"/>
        <v>3.7339177726368766</v>
      </c>
      <c r="AH4" s="14">
        <v>90</v>
      </c>
      <c r="AI4" s="14">
        <v>93.5</v>
      </c>
      <c r="AJ4" s="14">
        <v>86.4</v>
      </c>
      <c r="AK4" s="14">
        <f t="shared" si="13"/>
        <v>7.0999999999999943</v>
      </c>
      <c r="AL4" s="14">
        <v>92.4</v>
      </c>
      <c r="AM4" s="14">
        <v>82.4</v>
      </c>
      <c r="AN4" s="21">
        <f t="shared" si="14"/>
        <v>10</v>
      </c>
    </row>
    <row r="5" spans="1:40" x14ac:dyDescent="0.35">
      <c r="A5" s="9" t="s">
        <v>89</v>
      </c>
      <c r="B5" s="10" t="s">
        <v>90</v>
      </c>
      <c r="C5" s="10" t="s">
        <v>30</v>
      </c>
      <c r="D5" s="10" t="s">
        <v>3</v>
      </c>
      <c r="E5" s="5">
        <v>32.306713841202203</v>
      </c>
      <c r="F5" s="5">
        <v>49.537875107795401</v>
      </c>
      <c r="G5" s="11">
        <v>85000</v>
      </c>
      <c r="H5" s="11" t="s">
        <v>62</v>
      </c>
      <c r="I5" s="12" t="s">
        <v>73</v>
      </c>
      <c r="J5" s="11"/>
      <c r="K5" s="11" t="s">
        <v>62</v>
      </c>
      <c r="L5" s="11" t="s">
        <v>63</v>
      </c>
      <c r="M5" s="11" t="s">
        <v>62</v>
      </c>
      <c r="N5" s="11" t="str">
        <f t="shared" si="1"/>
        <v>No</v>
      </c>
      <c r="O5" s="11" t="str">
        <f t="shared" si="2"/>
        <v>Yes</v>
      </c>
      <c r="P5" s="11" t="str">
        <f t="shared" si="3"/>
        <v>No</v>
      </c>
      <c r="Q5" s="11" t="str">
        <f t="shared" si="4"/>
        <v>Yes</v>
      </c>
      <c r="R5" s="11" t="str">
        <f t="shared" si="5"/>
        <v>Yes</v>
      </c>
      <c r="S5" s="11" t="str">
        <f t="shared" si="6"/>
        <v>No</v>
      </c>
      <c r="T5" s="11" t="str">
        <f t="shared" si="7"/>
        <v>No</v>
      </c>
      <c r="U5" s="13">
        <f t="shared" si="8"/>
        <v>11</v>
      </c>
      <c r="V5" s="14">
        <f t="shared" si="15"/>
        <v>0.12941176470588234</v>
      </c>
      <c r="W5" s="13">
        <f t="shared" si="0"/>
        <v>11</v>
      </c>
      <c r="X5" s="14">
        <f t="shared" si="9"/>
        <v>0.12941176470588234</v>
      </c>
      <c r="Y5" s="13">
        <v>4</v>
      </c>
      <c r="Z5" s="14">
        <f t="shared" si="10"/>
        <v>4.7058823529411764E-2</v>
      </c>
      <c r="AA5" s="13">
        <v>7</v>
      </c>
      <c r="AB5" s="13">
        <f t="shared" si="11"/>
        <v>0</v>
      </c>
      <c r="AC5" s="13">
        <v>0</v>
      </c>
      <c r="AD5" s="13">
        <v>0</v>
      </c>
      <c r="AE5" s="13">
        <v>0</v>
      </c>
      <c r="AF5" s="13">
        <v>30</v>
      </c>
      <c r="AG5" s="14">
        <f t="shared" si="12"/>
        <v>3.5294117647058827</v>
      </c>
      <c r="AH5" s="14">
        <v>70</v>
      </c>
      <c r="AI5" s="14">
        <v>74.400000000000006</v>
      </c>
      <c r="AJ5" s="14">
        <v>65.400000000000006</v>
      </c>
      <c r="AK5" s="14">
        <f t="shared" si="13"/>
        <v>9</v>
      </c>
      <c r="AL5" s="14">
        <v>80</v>
      </c>
      <c r="AM5" s="14">
        <v>69</v>
      </c>
      <c r="AN5" s="21">
        <f t="shared" si="14"/>
        <v>11</v>
      </c>
    </row>
    <row r="6" spans="1:40" x14ac:dyDescent="0.35">
      <c r="A6" s="9" t="s">
        <v>89</v>
      </c>
      <c r="B6" s="10" t="s">
        <v>90</v>
      </c>
      <c r="C6" s="10" t="s">
        <v>31</v>
      </c>
      <c r="D6" s="10" t="s">
        <v>4</v>
      </c>
      <c r="E6" s="5">
        <v>32.458324999594801</v>
      </c>
      <c r="F6" s="5">
        <v>48.352113699999897</v>
      </c>
      <c r="G6" s="11">
        <v>171412</v>
      </c>
      <c r="H6" s="11" t="s">
        <v>63</v>
      </c>
      <c r="I6" s="12" t="s">
        <v>74</v>
      </c>
      <c r="J6" s="11"/>
      <c r="K6" s="11" t="s">
        <v>62</v>
      </c>
      <c r="L6" s="11" t="s">
        <v>63</v>
      </c>
      <c r="M6" s="11" t="s">
        <v>62</v>
      </c>
      <c r="N6" s="11" t="str">
        <f t="shared" si="1"/>
        <v>No</v>
      </c>
      <c r="O6" s="11" t="str">
        <f t="shared" si="2"/>
        <v>Yes</v>
      </c>
      <c r="P6" s="11" t="str">
        <f t="shared" si="3"/>
        <v>No</v>
      </c>
      <c r="Q6" s="11" t="str">
        <f t="shared" si="4"/>
        <v>Yes</v>
      </c>
      <c r="R6" s="11" t="str">
        <f t="shared" si="5"/>
        <v>Yes</v>
      </c>
      <c r="S6" s="11" t="str">
        <f t="shared" si="6"/>
        <v>No</v>
      </c>
      <c r="T6" s="11" t="str">
        <f t="shared" si="7"/>
        <v>No</v>
      </c>
      <c r="U6" s="13">
        <f t="shared" si="8"/>
        <v>1186</v>
      </c>
      <c r="V6" s="14">
        <f t="shared" si="15"/>
        <v>6.9190021702097866</v>
      </c>
      <c r="W6" s="13">
        <f t="shared" si="0"/>
        <v>1185</v>
      </c>
      <c r="X6" s="14">
        <f t="shared" si="9"/>
        <v>6.9131682729330501</v>
      </c>
      <c r="Y6" s="13">
        <v>1177</v>
      </c>
      <c r="Z6" s="14">
        <f t="shared" si="10"/>
        <v>6.8664970947191559</v>
      </c>
      <c r="AA6" s="13">
        <v>8</v>
      </c>
      <c r="AB6" s="13">
        <f t="shared" si="11"/>
        <v>1</v>
      </c>
      <c r="AC6" s="13">
        <v>0</v>
      </c>
      <c r="AD6" s="13">
        <v>0</v>
      </c>
      <c r="AE6" s="13">
        <v>1</v>
      </c>
      <c r="AF6" s="13">
        <v>60</v>
      </c>
      <c r="AG6" s="14">
        <f t="shared" si="12"/>
        <v>3.5003383660420506</v>
      </c>
      <c r="AH6" s="14">
        <v>87.6</v>
      </c>
      <c r="AI6" s="14">
        <v>90.5</v>
      </c>
      <c r="AJ6" s="14">
        <v>84.5</v>
      </c>
      <c r="AK6" s="14">
        <f t="shared" si="13"/>
        <v>6</v>
      </c>
      <c r="AL6" s="14">
        <v>88.4</v>
      </c>
      <c r="AM6" s="14">
        <v>82.4</v>
      </c>
      <c r="AN6" s="21">
        <f t="shared" si="14"/>
        <v>6</v>
      </c>
    </row>
    <row r="7" spans="1:40" x14ac:dyDescent="0.35">
      <c r="A7" s="9" t="s">
        <v>89</v>
      </c>
      <c r="B7" s="10" t="s">
        <v>90</v>
      </c>
      <c r="C7" s="10" t="s">
        <v>47</v>
      </c>
      <c r="D7" s="10" t="s">
        <v>5</v>
      </c>
      <c r="E7" s="5">
        <v>31.292632327629601</v>
      </c>
      <c r="F7" s="5">
        <v>48.738917589429803</v>
      </c>
      <c r="G7" s="11">
        <v>1302591</v>
      </c>
      <c r="H7" s="11" t="s">
        <v>63</v>
      </c>
      <c r="I7" s="12" t="s">
        <v>75</v>
      </c>
      <c r="J7" s="11" t="s">
        <v>60</v>
      </c>
      <c r="K7" s="11" t="s">
        <v>62</v>
      </c>
      <c r="L7" s="11" t="s">
        <v>63</v>
      </c>
      <c r="M7" s="11" t="s">
        <v>63</v>
      </c>
      <c r="N7" s="11" t="str">
        <f t="shared" si="1"/>
        <v>No</v>
      </c>
      <c r="O7" s="11" t="str">
        <f t="shared" si="2"/>
        <v>No</v>
      </c>
      <c r="P7" s="11" t="str">
        <f t="shared" si="3"/>
        <v>No</v>
      </c>
      <c r="Q7" s="11" t="str">
        <f t="shared" si="4"/>
        <v>No</v>
      </c>
      <c r="R7" s="11" t="str">
        <f t="shared" si="5"/>
        <v>Yes</v>
      </c>
      <c r="S7" s="11" t="str">
        <f t="shared" si="6"/>
        <v>No</v>
      </c>
      <c r="T7" s="11" t="str">
        <f t="shared" si="7"/>
        <v>No</v>
      </c>
      <c r="U7" s="13">
        <f t="shared" si="8"/>
        <v>23806</v>
      </c>
      <c r="V7" s="14">
        <f t="shared" si="15"/>
        <v>18.275882452742263</v>
      </c>
      <c r="W7" s="13">
        <f t="shared" si="0"/>
        <v>23803</v>
      </c>
      <c r="X7" s="14">
        <f t="shared" si="9"/>
        <v>18.273579350694117</v>
      </c>
      <c r="Y7" s="13">
        <v>23670</v>
      </c>
      <c r="Z7" s="14">
        <f t="shared" si="10"/>
        <v>18.171475159892857</v>
      </c>
      <c r="AA7" s="13">
        <v>133</v>
      </c>
      <c r="AB7" s="13">
        <f t="shared" si="11"/>
        <v>3</v>
      </c>
      <c r="AC7" s="13">
        <v>0</v>
      </c>
      <c r="AD7" s="13">
        <v>1</v>
      </c>
      <c r="AE7" s="13">
        <v>2</v>
      </c>
      <c r="AF7" s="13">
        <v>185</v>
      </c>
      <c r="AG7" s="14">
        <f t="shared" si="12"/>
        <v>1.4202462630250017</v>
      </c>
      <c r="AH7" s="14">
        <v>91</v>
      </c>
      <c r="AI7" s="14">
        <v>94</v>
      </c>
      <c r="AJ7" s="14">
        <v>88</v>
      </c>
      <c r="AK7" s="14">
        <f t="shared" si="13"/>
        <v>6</v>
      </c>
      <c r="AL7" s="14">
        <v>92.3</v>
      </c>
      <c r="AM7" s="14">
        <v>76.8</v>
      </c>
      <c r="AN7" s="21">
        <f t="shared" si="14"/>
        <v>15.5</v>
      </c>
    </row>
    <row r="8" spans="1:40" x14ac:dyDescent="0.35">
      <c r="A8" s="9" t="s">
        <v>89</v>
      </c>
      <c r="B8" s="10" t="s">
        <v>90</v>
      </c>
      <c r="C8" s="10" t="s">
        <v>32</v>
      </c>
      <c r="D8" s="10" t="s">
        <v>6</v>
      </c>
      <c r="E8" s="5">
        <v>31.8737327491794</v>
      </c>
      <c r="F8" s="5">
        <v>49.9735166875899</v>
      </c>
      <c r="G8" s="11">
        <v>119399</v>
      </c>
      <c r="H8" s="11" t="s">
        <v>62</v>
      </c>
      <c r="I8" s="12" t="s">
        <v>73</v>
      </c>
      <c r="J8" s="10"/>
      <c r="K8" s="11" t="s">
        <v>62</v>
      </c>
      <c r="L8" s="11" t="s">
        <v>63</v>
      </c>
      <c r="M8" s="11" t="s">
        <v>62</v>
      </c>
      <c r="N8" s="11" t="str">
        <f t="shared" si="1"/>
        <v>No</v>
      </c>
      <c r="O8" s="11" t="str">
        <f t="shared" si="2"/>
        <v>Yes</v>
      </c>
      <c r="P8" s="11" t="str">
        <f t="shared" si="3"/>
        <v>No</v>
      </c>
      <c r="Q8" s="11" t="str">
        <f t="shared" si="4"/>
        <v>Yes</v>
      </c>
      <c r="R8" s="11" t="str">
        <f t="shared" si="5"/>
        <v>Yes</v>
      </c>
      <c r="S8" s="11" t="str">
        <f t="shared" si="6"/>
        <v>No</v>
      </c>
      <c r="T8" s="11" t="str">
        <f t="shared" si="7"/>
        <v>No</v>
      </c>
      <c r="U8" s="13">
        <f t="shared" si="8"/>
        <v>5168</v>
      </c>
      <c r="V8" s="14">
        <f t="shared" si="15"/>
        <v>43.283444584963021</v>
      </c>
      <c r="W8" s="13">
        <f t="shared" si="0"/>
        <v>5168</v>
      </c>
      <c r="X8" s="14">
        <f t="shared" si="9"/>
        <v>43.283444584963021</v>
      </c>
      <c r="Y8" s="13">
        <v>5139</v>
      </c>
      <c r="Z8" s="14">
        <f t="shared" si="10"/>
        <v>43.040561478739349</v>
      </c>
      <c r="AA8" s="13">
        <v>29</v>
      </c>
      <c r="AB8" s="13">
        <f t="shared" si="11"/>
        <v>0</v>
      </c>
      <c r="AC8" s="13">
        <v>0</v>
      </c>
      <c r="AD8" s="13">
        <v>0</v>
      </c>
      <c r="AE8" s="13">
        <v>0</v>
      </c>
      <c r="AF8" s="13">
        <v>161</v>
      </c>
      <c r="AG8" s="14">
        <f t="shared" si="12"/>
        <v>13.484200035176173</v>
      </c>
      <c r="AH8" s="14">
        <v>80.5</v>
      </c>
      <c r="AI8" s="14">
        <v>84.5</v>
      </c>
      <c r="AJ8" s="14">
        <v>76.599999999999994</v>
      </c>
      <c r="AK8" s="14">
        <f t="shared" si="13"/>
        <v>7.9000000000000057</v>
      </c>
      <c r="AL8" s="14">
        <v>86.8</v>
      </c>
      <c r="AM8" s="14">
        <v>70.099999999999994</v>
      </c>
      <c r="AN8" s="21">
        <f t="shared" si="14"/>
        <v>16.700000000000003</v>
      </c>
    </row>
    <row r="9" spans="1:40" x14ac:dyDescent="0.35">
      <c r="A9" s="9" t="s">
        <v>89</v>
      </c>
      <c r="B9" s="10" t="s">
        <v>90</v>
      </c>
      <c r="C9" s="10" t="s">
        <v>33</v>
      </c>
      <c r="D9" s="10" t="s">
        <v>7</v>
      </c>
      <c r="E9" s="5">
        <v>31.524749399629901</v>
      </c>
      <c r="F9" s="5">
        <v>49.8868966</v>
      </c>
      <c r="G9" s="11">
        <v>105384</v>
      </c>
      <c r="H9" s="11" t="s">
        <v>63</v>
      </c>
      <c r="I9" s="12" t="s">
        <v>76</v>
      </c>
      <c r="J9" s="11" t="s">
        <v>59</v>
      </c>
      <c r="K9" s="11" t="s">
        <v>62</v>
      </c>
      <c r="L9" s="11" t="s">
        <v>63</v>
      </c>
      <c r="M9" s="11" t="s">
        <v>62</v>
      </c>
      <c r="N9" s="11" t="str">
        <f t="shared" si="1"/>
        <v>No</v>
      </c>
      <c r="O9" s="11" t="str">
        <f t="shared" si="2"/>
        <v>Yes</v>
      </c>
      <c r="P9" s="11" t="str">
        <f t="shared" si="3"/>
        <v>No</v>
      </c>
      <c r="Q9" s="11" t="str">
        <f t="shared" si="4"/>
        <v>Yes</v>
      </c>
      <c r="R9" s="11" t="str">
        <f t="shared" si="5"/>
        <v>Yes</v>
      </c>
      <c r="S9" s="11" t="str">
        <f t="shared" si="6"/>
        <v>No</v>
      </c>
      <c r="T9" s="11" t="str">
        <f t="shared" si="7"/>
        <v>No</v>
      </c>
      <c r="U9" s="13">
        <f t="shared" si="8"/>
        <v>3830</v>
      </c>
      <c r="V9" s="14">
        <f t="shared" si="15"/>
        <v>36.343277916951344</v>
      </c>
      <c r="W9" s="13">
        <f t="shared" si="0"/>
        <v>3830</v>
      </c>
      <c r="X9" s="14">
        <f t="shared" si="9"/>
        <v>36.343277916951344</v>
      </c>
      <c r="Y9" s="13">
        <v>3801</v>
      </c>
      <c r="Z9" s="14">
        <f t="shared" si="10"/>
        <v>36.068093828285129</v>
      </c>
      <c r="AA9" s="13">
        <v>29</v>
      </c>
      <c r="AB9" s="13">
        <f t="shared" si="11"/>
        <v>0</v>
      </c>
      <c r="AC9" s="13">
        <v>0</v>
      </c>
      <c r="AD9" s="13">
        <v>0</v>
      </c>
      <c r="AE9" s="13">
        <v>0</v>
      </c>
      <c r="AF9" s="13">
        <v>138</v>
      </c>
      <c r="AG9" s="14">
        <f t="shared" si="12"/>
        <v>13.09496697790936</v>
      </c>
      <c r="AH9" s="14">
        <v>79.099999999999994</v>
      </c>
      <c r="AI9" s="14">
        <v>84.7</v>
      </c>
      <c r="AJ9" s="14">
        <v>73.3</v>
      </c>
      <c r="AK9" s="14">
        <f t="shared" si="13"/>
        <v>11.400000000000006</v>
      </c>
      <c r="AL9" s="14">
        <v>85.7</v>
      </c>
      <c r="AM9" s="14">
        <v>73.7</v>
      </c>
      <c r="AN9" s="21">
        <f t="shared" si="14"/>
        <v>12</v>
      </c>
    </row>
    <row r="10" spans="1:40" x14ac:dyDescent="0.35">
      <c r="A10" s="9" t="s">
        <v>89</v>
      </c>
      <c r="B10" s="10" t="s">
        <v>90</v>
      </c>
      <c r="C10" s="10" t="s">
        <v>34</v>
      </c>
      <c r="D10" s="10" t="s">
        <v>8</v>
      </c>
      <c r="E10" s="5">
        <v>31.553514099628401</v>
      </c>
      <c r="F10" s="5">
        <v>49.007716799999997</v>
      </c>
      <c r="G10" s="11">
        <v>51665</v>
      </c>
      <c r="H10" s="11" t="s">
        <v>62</v>
      </c>
      <c r="I10" s="12" t="s">
        <v>73</v>
      </c>
      <c r="J10" s="11"/>
      <c r="K10" s="11" t="s">
        <v>63</v>
      </c>
      <c r="L10" s="11" t="s">
        <v>62</v>
      </c>
      <c r="M10" s="11" t="s">
        <v>62</v>
      </c>
      <c r="N10" s="11" t="str">
        <f t="shared" si="1"/>
        <v>Yes</v>
      </c>
      <c r="O10" s="11" t="str">
        <f t="shared" si="2"/>
        <v>No</v>
      </c>
      <c r="P10" s="11" t="str">
        <f t="shared" si="3"/>
        <v>No</v>
      </c>
      <c r="Q10" s="11" t="str">
        <f t="shared" si="4"/>
        <v>Yes</v>
      </c>
      <c r="R10" s="11" t="str">
        <f t="shared" si="5"/>
        <v>No</v>
      </c>
      <c r="S10" s="11" t="str">
        <f t="shared" si="6"/>
        <v>Yes</v>
      </c>
      <c r="T10" s="11" t="str">
        <f t="shared" si="7"/>
        <v>No</v>
      </c>
      <c r="U10" s="13">
        <f t="shared" si="8"/>
        <v>858</v>
      </c>
      <c r="V10" s="14">
        <f t="shared" si="15"/>
        <v>16.606987322171683</v>
      </c>
      <c r="W10" s="13">
        <f t="shared" si="0"/>
        <v>858</v>
      </c>
      <c r="X10" s="14">
        <f t="shared" si="9"/>
        <v>16.606987322171683</v>
      </c>
      <c r="Y10" s="13">
        <v>841</v>
      </c>
      <c r="Z10" s="14">
        <f t="shared" si="10"/>
        <v>16.277944449820961</v>
      </c>
      <c r="AA10" s="13">
        <v>17</v>
      </c>
      <c r="AB10" s="13">
        <f t="shared" si="11"/>
        <v>0</v>
      </c>
      <c r="AC10" s="13">
        <v>0</v>
      </c>
      <c r="AD10" s="13">
        <v>0</v>
      </c>
      <c r="AE10" s="13">
        <v>0</v>
      </c>
      <c r="AF10" s="13">
        <v>73</v>
      </c>
      <c r="AG10" s="14">
        <f t="shared" si="12"/>
        <v>14.12948804800155</v>
      </c>
      <c r="AH10" s="14">
        <v>82.4</v>
      </c>
      <c r="AI10" s="14">
        <v>87.8</v>
      </c>
      <c r="AJ10" s="14">
        <v>77</v>
      </c>
      <c r="AK10" s="14">
        <f t="shared" si="13"/>
        <v>10.799999999999997</v>
      </c>
      <c r="AL10" s="14">
        <v>85</v>
      </c>
      <c r="AM10" s="14">
        <v>76</v>
      </c>
      <c r="AN10" s="21">
        <f t="shared" si="14"/>
        <v>9</v>
      </c>
    </row>
    <row r="11" spans="1:40" x14ac:dyDescent="0.35">
      <c r="A11" s="9" t="s">
        <v>89</v>
      </c>
      <c r="B11" s="10" t="s">
        <v>90</v>
      </c>
      <c r="C11" s="10" t="s">
        <v>35</v>
      </c>
      <c r="D11" s="10" t="s">
        <v>9</v>
      </c>
      <c r="E11" s="5">
        <v>30.432790899702901</v>
      </c>
      <c r="F11" s="5">
        <v>49.079479800000001</v>
      </c>
      <c r="G11" s="11">
        <v>296271</v>
      </c>
      <c r="H11" s="11" t="s">
        <v>63</v>
      </c>
      <c r="I11" s="12" t="s">
        <v>77</v>
      </c>
      <c r="J11" s="11" t="s">
        <v>59</v>
      </c>
      <c r="K11" s="11" t="s">
        <v>63</v>
      </c>
      <c r="L11" s="11" t="s">
        <v>63</v>
      </c>
      <c r="M11" s="11" t="s">
        <v>63</v>
      </c>
      <c r="N11" s="11" t="str">
        <f t="shared" si="1"/>
        <v>No</v>
      </c>
      <c r="O11" s="11" t="str">
        <f t="shared" si="2"/>
        <v>No</v>
      </c>
      <c r="P11" s="11" t="str">
        <f t="shared" si="3"/>
        <v>No</v>
      </c>
      <c r="Q11" s="11" t="str">
        <f t="shared" si="4"/>
        <v>No</v>
      </c>
      <c r="R11" s="11" t="str">
        <f t="shared" si="5"/>
        <v>No</v>
      </c>
      <c r="S11" s="11" t="str">
        <f t="shared" si="6"/>
        <v>No</v>
      </c>
      <c r="T11" s="11" t="str">
        <f t="shared" si="7"/>
        <v>Yes</v>
      </c>
      <c r="U11" s="13">
        <f t="shared" si="8"/>
        <v>25</v>
      </c>
      <c r="V11" s="14">
        <f t="shared" si="15"/>
        <v>8.4382204130677665E-2</v>
      </c>
      <c r="W11" s="13">
        <f t="shared" si="0"/>
        <v>25</v>
      </c>
      <c r="X11" s="14">
        <f t="shared" si="9"/>
        <v>8.4382204130677665E-2</v>
      </c>
      <c r="Y11" s="13">
        <v>8</v>
      </c>
      <c r="Z11" s="14">
        <f t="shared" si="10"/>
        <v>2.7002305321816852E-2</v>
      </c>
      <c r="AA11" s="13">
        <v>17</v>
      </c>
      <c r="AB11" s="13">
        <f t="shared" si="11"/>
        <v>0</v>
      </c>
      <c r="AC11" s="13">
        <v>0</v>
      </c>
      <c r="AD11" s="13">
        <v>0</v>
      </c>
      <c r="AE11" s="13">
        <v>0</v>
      </c>
      <c r="AF11" s="13">
        <v>70</v>
      </c>
      <c r="AG11" s="14">
        <f t="shared" si="12"/>
        <v>2.3627017156589742</v>
      </c>
      <c r="AH11" s="14">
        <v>91</v>
      </c>
      <c r="AI11" s="14">
        <v>94.1</v>
      </c>
      <c r="AJ11" s="14">
        <v>98.8</v>
      </c>
      <c r="AK11" s="14">
        <f t="shared" si="13"/>
        <v>-4.7000000000000028</v>
      </c>
      <c r="AL11" s="14">
        <v>91.5</v>
      </c>
      <c r="AM11" s="14">
        <v>84.1</v>
      </c>
      <c r="AN11" s="21">
        <f t="shared" si="14"/>
        <v>7.4000000000000057</v>
      </c>
    </row>
    <row r="12" spans="1:40" x14ac:dyDescent="0.35">
      <c r="A12" s="9" t="s">
        <v>89</v>
      </c>
      <c r="B12" s="10" t="s">
        <v>90</v>
      </c>
      <c r="C12" s="10" t="s">
        <v>36</v>
      </c>
      <c r="D12" s="10" t="s">
        <v>10</v>
      </c>
      <c r="E12" s="5">
        <v>30.636905299686902</v>
      </c>
      <c r="F12" s="5">
        <v>50.121206800000003</v>
      </c>
      <c r="G12" s="15">
        <v>134795</v>
      </c>
      <c r="H12" s="15" t="s">
        <v>63</v>
      </c>
      <c r="I12" s="16" t="s">
        <v>78</v>
      </c>
      <c r="J12" s="11" t="s">
        <v>59</v>
      </c>
      <c r="K12" s="11" t="s">
        <v>62</v>
      </c>
      <c r="L12" s="11" t="s">
        <v>63</v>
      </c>
      <c r="M12" s="11" t="s">
        <v>63</v>
      </c>
      <c r="N12" s="11" t="str">
        <f t="shared" si="1"/>
        <v>No</v>
      </c>
      <c r="O12" s="11" t="str">
        <f t="shared" si="2"/>
        <v>No</v>
      </c>
      <c r="P12" s="11" t="str">
        <f t="shared" si="3"/>
        <v>No</v>
      </c>
      <c r="Q12" s="11" t="str">
        <f t="shared" si="4"/>
        <v>No</v>
      </c>
      <c r="R12" s="11" t="str">
        <f t="shared" si="5"/>
        <v>Yes</v>
      </c>
      <c r="S12" s="11" t="str">
        <f t="shared" si="6"/>
        <v>No</v>
      </c>
      <c r="T12" s="11" t="str">
        <f t="shared" si="7"/>
        <v>No</v>
      </c>
      <c r="U12" s="13">
        <f t="shared" si="8"/>
        <v>4874</v>
      </c>
      <c r="V12" s="14">
        <f t="shared" si="15"/>
        <v>36.158611224451946</v>
      </c>
      <c r="W12" s="13">
        <f t="shared" si="0"/>
        <v>4871</v>
      </c>
      <c r="X12" s="14">
        <f t="shared" si="9"/>
        <v>36.136355206053636</v>
      </c>
      <c r="Y12" s="13">
        <v>4866</v>
      </c>
      <c r="Z12" s="14">
        <f t="shared" si="10"/>
        <v>36.09926184205645</v>
      </c>
      <c r="AA12" s="13">
        <v>5</v>
      </c>
      <c r="AB12" s="13">
        <f t="shared" si="11"/>
        <v>3</v>
      </c>
      <c r="AC12" s="13">
        <v>0</v>
      </c>
      <c r="AD12" s="13">
        <v>2</v>
      </c>
      <c r="AE12" s="13">
        <v>1</v>
      </c>
      <c r="AF12" s="13">
        <v>25</v>
      </c>
      <c r="AG12" s="14">
        <f t="shared" si="12"/>
        <v>1.8546681998590453</v>
      </c>
      <c r="AH12" s="14">
        <v>89</v>
      </c>
      <c r="AI12" s="14">
        <v>92</v>
      </c>
      <c r="AJ12" s="14">
        <v>85.9</v>
      </c>
      <c r="AK12" s="14">
        <f t="shared" si="13"/>
        <v>6.0999999999999943</v>
      </c>
      <c r="AL12" s="14">
        <v>91.2</v>
      </c>
      <c r="AM12" s="14">
        <v>81.5</v>
      </c>
      <c r="AN12" s="21">
        <f t="shared" si="14"/>
        <v>9.7000000000000028</v>
      </c>
    </row>
    <row r="13" spans="1:40" x14ac:dyDescent="0.35">
      <c r="A13" s="9" t="s">
        <v>89</v>
      </c>
      <c r="B13" s="10" t="s">
        <v>90</v>
      </c>
      <c r="C13" s="10" t="s">
        <v>37</v>
      </c>
      <c r="D13" s="10" t="s">
        <v>11</v>
      </c>
      <c r="E13" s="5">
        <v>31.480821499632199</v>
      </c>
      <c r="F13" s="5">
        <v>48.435379099999899</v>
      </c>
      <c r="G13" s="11">
        <v>53762</v>
      </c>
      <c r="H13" s="11" t="s">
        <v>62</v>
      </c>
      <c r="I13" s="12" t="s">
        <v>73</v>
      </c>
      <c r="J13" s="11" t="s">
        <v>59</v>
      </c>
      <c r="K13" s="11" t="s">
        <v>63</v>
      </c>
      <c r="L13" s="11" t="s">
        <v>62</v>
      </c>
      <c r="M13" s="11" t="s">
        <v>62</v>
      </c>
      <c r="N13" s="11" t="str">
        <f t="shared" si="1"/>
        <v>Yes</v>
      </c>
      <c r="O13" s="11" t="str">
        <f t="shared" si="2"/>
        <v>No</v>
      </c>
      <c r="P13" s="11" t="str">
        <f t="shared" si="3"/>
        <v>No</v>
      </c>
      <c r="Q13" s="11" t="str">
        <f t="shared" si="4"/>
        <v>Yes</v>
      </c>
      <c r="R13" s="11" t="str">
        <f t="shared" si="5"/>
        <v>No</v>
      </c>
      <c r="S13" s="11" t="str">
        <f t="shared" si="6"/>
        <v>Yes</v>
      </c>
      <c r="T13" s="11" t="str">
        <f t="shared" si="7"/>
        <v>No</v>
      </c>
      <c r="U13" s="13">
        <f t="shared" si="8"/>
        <v>1415</v>
      </c>
      <c r="V13" s="14">
        <f t="shared" si="15"/>
        <v>26.319705368103865</v>
      </c>
      <c r="W13" s="13">
        <f t="shared" si="0"/>
        <v>1415</v>
      </c>
      <c r="X13" s="14">
        <f t="shared" si="9"/>
        <v>26.319705368103865</v>
      </c>
      <c r="Y13" s="13">
        <v>1395</v>
      </c>
      <c r="Z13" s="14">
        <f t="shared" si="10"/>
        <v>25.947695398236672</v>
      </c>
      <c r="AA13" s="13">
        <v>20</v>
      </c>
      <c r="AB13" s="13">
        <f t="shared" si="11"/>
        <v>0</v>
      </c>
      <c r="AC13" s="13">
        <v>0</v>
      </c>
      <c r="AD13" s="13">
        <v>0</v>
      </c>
      <c r="AE13" s="13">
        <v>0</v>
      </c>
      <c r="AF13" s="13">
        <v>149</v>
      </c>
      <c r="AG13" s="14">
        <f t="shared" si="12"/>
        <v>27.714742755105839</v>
      </c>
      <c r="AH13" s="14">
        <v>70.400000000000006</v>
      </c>
      <c r="AI13" s="14">
        <v>77.900000000000006</v>
      </c>
      <c r="AJ13" s="14">
        <v>62.6</v>
      </c>
      <c r="AK13" s="14">
        <f t="shared" si="13"/>
        <v>15.300000000000004</v>
      </c>
      <c r="AL13" s="14">
        <v>77.900000000000006</v>
      </c>
      <c r="AM13" s="14">
        <v>65.099999999999994</v>
      </c>
      <c r="AN13" s="21">
        <f t="shared" si="14"/>
        <v>12.800000000000011</v>
      </c>
    </row>
    <row r="14" spans="1:40" x14ac:dyDescent="0.35">
      <c r="A14" s="9" t="s">
        <v>89</v>
      </c>
      <c r="B14" s="10" t="s">
        <v>90</v>
      </c>
      <c r="C14" s="10" t="s">
        <v>38</v>
      </c>
      <c r="D14" s="10" t="s">
        <v>12</v>
      </c>
      <c r="E14" s="5">
        <v>30.433310499702898</v>
      </c>
      <c r="F14" s="5">
        <v>48.177985799999902</v>
      </c>
      <c r="G14" s="11">
        <v>170976</v>
      </c>
      <c r="H14" s="11" t="s">
        <v>63</v>
      </c>
      <c r="I14" s="12" t="s">
        <v>79</v>
      </c>
      <c r="J14" s="11"/>
      <c r="K14" s="11" t="s">
        <v>63</v>
      </c>
      <c r="L14" s="11" t="s">
        <v>62</v>
      </c>
      <c r="M14" s="11" t="s">
        <v>62</v>
      </c>
      <c r="N14" s="11" t="str">
        <f t="shared" si="1"/>
        <v>Yes</v>
      </c>
      <c r="O14" s="11" t="str">
        <f t="shared" si="2"/>
        <v>No</v>
      </c>
      <c r="P14" s="11" t="str">
        <f t="shared" si="3"/>
        <v>No</v>
      </c>
      <c r="Q14" s="11" t="str">
        <f t="shared" si="4"/>
        <v>Yes</v>
      </c>
      <c r="R14" s="11" t="str">
        <f t="shared" si="5"/>
        <v>No</v>
      </c>
      <c r="S14" s="11" t="str">
        <f t="shared" si="6"/>
        <v>Yes</v>
      </c>
      <c r="T14" s="11" t="str">
        <f t="shared" si="7"/>
        <v>No</v>
      </c>
      <c r="U14" s="13">
        <f t="shared" si="8"/>
        <v>1650</v>
      </c>
      <c r="V14" s="14">
        <f t="shared" si="15"/>
        <v>9.650477259966312</v>
      </c>
      <c r="W14" s="13">
        <f t="shared" si="0"/>
        <v>1650</v>
      </c>
      <c r="X14" s="14">
        <f t="shared" si="9"/>
        <v>9.650477259966312</v>
      </c>
      <c r="Y14" s="13">
        <v>1624</v>
      </c>
      <c r="Z14" s="14">
        <f t="shared" si="10"/>
        <v>9.4984091334456302</v>
      </c>
      <c r="AA14" s="13">
        <v>26</v>
      </c>
      <c r="AB14" s="13">
        <f t="shared" si="11"/>
        <v>0</v>
      </c>
      <c r="AC14" s="13">
        <v>0</v>
      </c>
      <c r="AD14" s="13">
        <v>0</v>
      </c>
      <c r="AE14" s="13">
        <v>0</v>
      </c>
      <c r="AF14" s="13">
        <v>124</v>
      </c>
      <c r="AG14" s="14">
        <f t="shared" si="12"/>
        <v>7.2524798802171064</v>
      </c>
      <c r="AH14" s="14">
        <v>87.4</v>
      </c>
      <c r="AI14" s="14">
        <v>90.9</v>
      </c>
      <c r="AJ14" s="14">
        <v>84</v>
      </c>
      <c r="AK14" s="14">
        <f t="shared" si="13"/>
        <v>6.9000000000000057</v>
      </c>
      <c r="AL14" s="14">
        <v>88.9</v>
      </c>
      <c r="AM14" s="14">
        <v>81.5</v>
      </c>
      <c r="AN14" s="21">
        <f t="shared" si="14"/>
        <v>7.4000000000000057</v>
      </c>
    </row>
    <row r="15" spans="1:40" x14ac:dyDescent="0.35">
      <c r="A15" s="9" t="s">
        <v>89</v>
      </c>
      <c r="B15" s="10" t="s">
        <v>90</v>
      </c>
      <c r="C15" s="10" t="s">
        <v>48</v>
      </c>
      <c r="D15" s="10" t="s">
        <v>13</v>
      </c>
      <c r="E15" s="5">
        <v>32.4074885107553</v>
      </c>
      <c r="F15" s="5">
        <v>48.404029194152898</v>
      </c>
      <c r="G15" s="11">
        <v>443971</v>
      </c>
      <c r="H15" s="11" t="s">
        <v>63</v>
      </c>
      <c r="I15" s="12" t="s">
        <v>80</v>
      </c>
      <c r="J15" s="11" t="s">
        <v>59</v>
      </c>
      <c r="K15" s="11" t="s">
        <v>62</v>
      </c>
      <c r="L15" s="11" t="s">
        <v>63</v>
      </c>
      <c r="M15" s="11" t="s">
        <v>63</v>
      </c>
      <c r="N15" s="11" t="str">
        <f t="shared" si="1"/>
        <v>No</v>
      </c>
      <c r="O15" s="11" t="str">
        <f t="shared" si="2"/>
        <v>No</v>
      </c>
      <c r="P15" s="11" t="str">
        <f t="shared" si="3"/>
        <v>No</v>
      </c>
      <c r="Q15" s="11" t="str">
        <f t="shared" si="4"/>
        <v>No</v>
      </c>
      <c r="R15" s="11" t="str">
        <f t="shared" si="5"/>
        <v>Yes</v>
      </c>
      <c r="S15" s="11" t="str">
        <f t="shared" si="6"/>
        <v>No</v>
      </c>
      <c r="T15" s="11" t="str">
        <f t="shared" si="7"/>
        <v>No</v>
      </c>
      <c r="U15" s="13">
        <f t="shared" si="8"/>
        <v>12379</v>
      </c>
      <c r="V15" s="14">
        <f t="shared" si="15"/>
        <v>27.882451781760519</v>
      </c>
      <c r="W15" s="13">
        <f t="shared" si="0"/>
        <v>12379</v>
      </c>
      <c r="X15" s="14">
        <f t="shared" si="9"/>
        <v>27.882451781760519</v>
      </c>
      <c r="Y15" s="13">
        <v>12339</v>
      </c>
      <c r="Z15" s="14">
        <f t="shared" si="10"/>
        <v>27.792355807023434</v>
      </c>
      <c r="AA15" s="13">
        <v>40</v>
      </c>
      <c r="AB15" s="13">
        <f t="shared" si="11"/>
        <v>0</v>
      </c>
      <c r="AC15" s="13">
        <v>0</v>
      </c>
      <c r="AD15" s="13">
        <v>0</v>
      </c>
      <c r="AE15" s="13">
        <v>0</v>
      </c>
      <c r="AF15" s="13">
        <v>345</v>
      </c>
      <c r="AG15" s="14">
        <f t="shared" si="12"/>
        <v>7.7707778210738985</v>
      </c>
      <c r="AH15" s="14">
        <v>87.3</v>
      </c>
      <c r="AI15" s="14">
        <v>89.6</v>
      </c>
      <c r="AJ15" s="14">
        <v>84.8</v>
      </c>
      <c r="AK15" s="14">
        <f t="shared" si="13"/>
        <v>4.7999999999999972</v>
      </c>
      <c r="AL15" s="14">
        <v>90.3</v>
      </c>
      <c r="AM15" s="14">
        <v>79.7</v>
      </c>
      <c r="AN15" s="21">
        <f t="shared" si="14"/>
        <v>10.599999999999994</v>
      </c>
    </row>
    <row r="16" spans="1:40" x14ac:dyDescent="0.35">
      <c r="A16" s="9" t="s">
        <v>89</v>
      </c>
      <c r="B16" s="10" t="s">
        <v>90</v>
      </c>
      <c r="C16" s="10" t="s">
        <v>39</v>
      </c>
      <c r="D16" s="10" t="s">
        <v>14</v>
      </c>
      <c r="E16" s="5">
        <v>31.556580099628199</v>
      </c>
      <c r="F16" s="5">
        <v>48.188062599999903</v>
      </c>
      <c r="G16" s="11">
        <v>245904</v>
      </c>
      <c r="H16" s="11" t="s">
        <v>62</v>
      </c>
      <c r="I16" s="12" t="s">
        <v>73</v>
      </c>
      <c r="J16" s="11" t="s">
        <v>59</v>
      </c>
      <c r="K16" s="11" t="s">
        <v>63</v>
      </c>
      <c r="L16" s="11" t="s">
        <v>62</v>
      </c>
      <c r="M16" s="11" t="s">
        <v>62</v>
      </c>
      <c r="N16" s="11" t="str">
        <f t="shared" si="1"/>
        <v>Yes</v>
      </c>
      <c r="O16" s="11" t="str">
        <f t="shared" si="2"/>
        <v>No</v>
      </c>
      <c r="P16" s="11" t="str">
        <f t="shared" si="3"/>
        <v>No</v>
      </c>
      <c r="Q16" s="11" t="str">
        <f t="shared" si="4"/>
        <v>Yes</v>
      </c>
      <c r="R16" s="11" t="str">
        <f t="shared" si="5"/>
        <v>No</v>
      </c>
      <c r="S16" s="11" t="str">
        <f t="shared" si="6"/>
        <v>Yes</v>
      </c>
      <c r="T16" s="11" t="str">
        <f t="shared" si="7"/>
        <v>No</v>
      </c>
      <c r="U16" s="13">
        <f t="shared" si="8"/>
        <v>1941</v>
      </c>
      <c r="V16" s="14">
        <f t="shared" si="15"/>
        <v>7.8933242240874488</v>
      </c>
      <c r="W16" s="13">
        <f t="shared" si="0"/>
        <v>1941</v>
      </c>
      <c r="X16" s="14">
        <f t="shared" si="9"/>
        <v>7.8933242240874488</v>
      </c>
      <c r="Y16" s="13">
        <v>1929</v>
      </c>
      <c r="Z16" s="14">
        <f t="shared" si="10"/>
        <v>7.8445246925629517</v>
      </c>
      <c r="AA16" s="13">
        <v>12</v>
      </c>
      <c r="AB16" s="13">
        <f t="shared" si="11"/>
        <v>0</v>
      </c>
      <c r="AC16" s="13">
        <v>0</v>
      </c>
      <c r="AD16" s="13">
        <v>0</v>
      </c>
      <c r="AE16" s="13">
        <v>0</v>
      </c>
      <c r="AF16" s="13">
        <v>128</v>
      </c>
      <c r="AG16" s="14">
        <f t="shared" si="12"/>
        <v>5.2052833626130521</v>
      </c>
      <c r="AH16" s="14">
        <v>77.5</v>
      </c>
      <c r="AI16" s="14">
        <v>85.7</v>
      </c>
      <c r="AJ16" s="14">
        <v>69.099999999999994</v>
      </c>
      <c r="AK16" s="14">
        <f t="shared" si="13"/>
        <v>16.600000000000009</v>
      </c>
      <c r="AL16" s="14">
        <v>81.599999999999994</v>
      </c>
      <c r="AM16" s="14">
        <v>69.8</v>
      </c>
      <c r="AN16" s="21">
        <f t="shared" si="14"/>
        <v>11.799999999999997</v>
      </c>
    </row>
    <row r="17" spans="1:40" x14ac:dyDescent="0.35">
      <c r="A17" s="9" t="s">
        <v>89</v>
      </c>
      <c r="B17" s="10" t="s">
        <v>90</v>
      </c>
      <c r="C17" s="10" t="s">
        <v>40</v>
      </c>
      <c r="D17" s="10" t="s">
        <v>15</v>
      </c>
      <c r="E17" s="5">
        <v>30.893951799668301</v>
      </c>
      <c r="F17" s="5">
        <v>49.4093497</v>
      </c>
      <c r="G17" s="11">
        <v>54004</v>
      </c>
      <c r="H17" s="11" t="s">
        <v>63</v>
      </c>
      <c r="I17" s="12" t="s">
        <v>81</v>
      </c>
      <c r="J17" s="11" t="s">
        <v>61</v>
      </c>
      <c r="K17" s="11" t="s">
        <v>63</v>
      </c>
      <c r="L17" s="11" t="s">
        <v>63</v>
      </c>
      <c r="M17" s="11" t="s">
        <v>62</v>
      </c>
      <c r="N17" s="11" t="str">
        <f t="shared" si="1"/>
        <v>No</v>
      </c>
      <c r="O17" s="11" t="str">
        <f t="shared" si="2"/>
        <v>No</v>
      </c>
      <c r="P17" s="11" t="str">
        <f t="shared" si="3"/>
        <v>No</v>
      </c>
      <c r="Q17" s="11" t="str">
        <f t="shared" si="4"/>
        <v>Yes</v>
      </c>
      <c r="R17" s="11" t="str">
        <f t="shared" si="5"/>
        <v>No</v>
      </c>
      <c r="S17" s="11" t="str">
        <f t="shared" si="6"/>
        <v>No</v>
      </c>
      <c r="T17" s="11" t="str">
        <f t="shared" si="7"/>
        <v>No</v>
      </c>
      <c r="U17" s="13">
        <f t="shared" si="8"/>
        <v>225</v>
      </c>
      <c r="V17" s="14">
        <f t="shared" si="15"/>
        <v>4.1663580475520332</v>
      </c>
      <c r="W17" s="13">
        <f t="shared" si="0"/>
        <v>224</v>
      </c>
      <c r="X17" s="14">
        <f t="shared" si="9"/>
        <v>4.1478409006740238</v>
      </c>
      <c r="Y17" s="13">
        <v>217</v>
      </c>
      <c r="Z17" s="14">
        <f t="shared" si="10"/>
        <v>4.0182208725279605</v>
      </c>
      <c r="AA17" s="13">
        <v>7</v>
      </c>
      <c r="AB17" s="13">
        <f t="shared" si="11"/>
        <v>1</v>
      </c>
      <c r="AC17" s="13">
        <v>0</v>
      </c>
      <c r="AD17" s="13">
        <v>0</v>
      </c>
      <c r="AE17" s="13">
        <v>1</v>
      </c>
      <c r="AF17" s="13">
        <v>40</v>
      </c>
      <c r="AG17" s="14">
        <f t="shared" si="12"/>
        <v>7.4068587512036146</v>
      </c>
      <c r="AH17" s="14">
        <v>83.8</v>
      </c>
      <c r="AI17" s="14">
        <v>89.4</v>
      </c>
      <c r="AJ17" s="14">
        <v>78</v>
      </c>
      <c r="AK17" s="14">
        <f t="shared" si="13"/>
        <v>11.400000000000006</v>
      </c>
      <c r="AL17" s="14">
        <v>86.1</v>
      </c>
      <c r="AM17" s="14">
        <v>81.400000000000006</v>
      </c>
      <c r="AN17" s="21">
        <f t="shared" si="14"/>
        <v>4.6999999999999886</v>
      </c>
    </row>
    <row r="18" spans="1:40" x14ac:dyDescent="0.35">
      <c r="A18" s="9" t="s">
        <v>89</v>
      </c>
      <c r="B18" s="10" t="s">
        <v>90</v>
      </c>
      <c r="C18" s="10" t="s">
        <v>41</v>
      </c>
      <c r="D18" s="10" t="s">
        <v>16</v>
      </c>
      <c r="E18" s="5">
        <v>31.2780253996436</v>
      </c>
      <c r="F18" s="5">
        <v>49.602015199999897</v>
      </c>
      <c r="G18" s="11">
        <v>113776</v>
      </c>
      <c r="H18" s="11" t="s">
        <v>62</v>
      </c>
      <c r="I18" s="12" t="s">
        <v>73</v>
      </c>
      <c r="J18" s="11" t="s">
        <v>59</v>
      </c>
      <c r="K18" s="11" t="s">
        <v>63</v>
      </c>
      <c r="L18" s="11" t="s">
        <v>63</v>
      </c>
      <c r="M18" s="11" t="s">
        <v>63</v>
      </c>
      <c r="N18" s="11" t="str">
        <f t="shared" si="1"/>
        <v>No</v>
      </c>
      <c r="O18" s="11" t="str">
        <f t="shared" si="2"/>
        <v>No</v>
      </c>
      <c r="P18" s="11" t="str">
        <f t="shared" si="3"/>
        <v>No</v>
      </c>
      <c r="Q18" s="11" t="str">
        <f t="shared" si="4"/>
        <v>No</v>
      </c>
      <c r="R18" s="11" t="str">
        <f t="shared" si="5"/>
        <v>No</v>
      </c>
      <c r="S18" s="11" t="str">
        <f t="shared" si="6"/>
        <v>No</v>
      </c>
      <c r="T18" s="11" t="str">
        <f t="shared" si="7"/>
        <v>Yes</v>
      </c>
      <c r="U18" s="13">
        <f t="shared" si="8"/>
        <v>2515</v>
      </c>
      <c r="V18" s="14">
        <f t="shared" si="15"/>
        <v>22.104837575587119</v>
      </c>
      <c r="W18" s="13">
        <f t="shared" si="0"/>
        <v>2515</v>
      </c>
      <c r="X18" s="14">
        <f t="shared" si="9"/>
        <v>22.104837575587119</v>
      </c>
      <c r="Y18" s="13">
        <v>2490</v>
      </c>
      <c r="Z18" s="14">
        <f t="shared" si="10"/>
        <v>21.885107579805933</v>
      </c>
      <c r="AA18" s="13">
        <v>25</v>
      </c>
      <c r="AB18" s="13">
        <f t="shared" si="11"/>
        <v>0</v>
      </c>
      <c r="AC18" s="13">
        <v>0</v>
      </c>
      <c r="AD18" s="13">
        <v>0</v>
      </c>
      <c r="AE18" s="13">
        <v>0</v>
      </c>
      <c r="AF18" s="13">
        <v>157</v>
      </c>
      <c r="AG18" s="14">
        <f t="shared" si="12"/>
        <v>13.79904373505836</v>
      </c>
      <c r="AH18" s="14">
        <v>85.8</v>
      </c>
      <c r="AI18" s="14">
        <v>90.1</v>
      </c>
      <c r="AJ18" s="14">
        <v>81.400000000000006</v>
      </c>
      <c r="AK18" s="14">
        <f t="shared" si="13"/>
        <v>8.6999999999999886</v>
      </c>
      <c r="AL18" s="14">
        <v>90.6</v>
      </c>
      <c r="AM18" s="14">
        <v>76.900000000000006</v>
      </c>
      <c r="AN18" s="21">
        <f t="shared" si="14"/>
        <v>13.699999999999989</v>
      </c>
    </row>
    <row r="19" spans="1:40" x14ac:dyDescent="0.35">
      <c r="A19" s="9" t="s">
        <v>89</v>
      </c>
      <c r="B19" s="10" t="s">
        <v>90</v>
      </c>
      <c r="C19" s="10" t="s">
        <v>49</v>
      </c>
      <c r="D19" s="10" t="s">
        <v>17</v>
      </c>
      <c r="E19" s="5">
        <v>30.631526430935502</v>
      </c>
      <c r="F19" s="5">
        <v>48.630360673764301</v>
      </c>
      <c r="G19" s="11">
        <v>138480</v>
      </c>
      <c r="H19" s="11" t="s">
        <v>62</v>
      </c>
      <c r="I19" s="12" t="s">
        <v>73</v>
      </c>
      <c r="J19" s="11" t="s">
        <v>59</v>
      </c>
      <c r="K19" s="11" t="s">
        <v>63</v>
      </c>
      <c r="L19" s="11" t="s">
        <v>62</v>
      </c>
      <c r="M19" s="11" t="s">
        <v>63</v>
      </c>
      <c r="N19" s="11" t="str">
        <f t="shared" si="1"/>
        <v>No</v>
      </c>
      <c r="O19" s="11" t="str">
        <f t="shared" si="2"/>
        <v>No</v>
      </c>
      <c r="P19" s="11" t="str">
        <f t="shared" si="3"/>
        <v>No</v>
      </c>
      <c r="Q19" s="11" t="str">
        <f t="shared" si="4"/>
        <v>No</v>
      </c>
      <c r="R19" s="11" t="str">
        <f t="shared" si="5"/>
        <v>No</v>
      </c>
      <c r="S19" s="11" t="str">
        <f t="shared" si="6"/>
        <v>Yes</v>
      </c>
      <c r="T19" s="11" t="str">
        <f t="shared" si="7"/>
        <v>No</v>
      </c>
      <c r="U19" s="13">
        <f t="shared" si="8"/>
        <v>1535</v>
      </c>
      <c r="V19" s="14">
        <f t="shared" si="15"/>
        <v>11.084633160023108</v>
      </c>
      <c r="W19" s="13">
        <f t="shared" si="0"/>
        <v>1534</v>
      </c>
      <c r="X19" s="14">
        <f t="shared" si="9"/>
        <v>11.077411900635472</v>
      </c>
      <c r="Y19" s="13">
        <v>1525</v>
      </c>
      <c r="Z19" s="14">
        <f t="shared" si="10"/>
        <v>11.012420566146735</v>
      </c>
      <c r="AA19" s="13">
        <v>9</v>
      </c>
      <c r="AB19" s="13">
        <f t="shared" si="11"/>
        <v>1</v>
      </c>
      <c r="AC19" s="13">
        <v>0</v>
      </c>
      <c r="AD19" s="13">
        <v>0</v>
      </c>
      <c r="AE19" s="13">
        <v>1</v>
      </c>
      <c r="AF19" s="13">
        <v>118</v>
      </c>
      <c r="AG19" s="14">
        <f t="shared" si="12"/>
        <v>8.5210860774118995</v>
      </c>
      <c r="AH19" s="14">
        <v>74.099999999999994</v>
      </c>
      <c r="AI19" s="14">
        <v>81.2</v>
      </c>
      <c r="AJ19" s="14">
        <v>66.900000000000006</v>
      </c>
      <c r="AK19" s="14">
        <f t="shared" si="13"/>
        <v>14.299999999999997</v>
      </c>
      <c r="AL19" s="14">
        <v>81.7</v>
      </c>
      <c r="AM19" s="14">
        <v>69.599999999999994</v>
      </c>
      <c r="AN19" s="21">
        <f t="shared" si="14"/>
        <v>12.100000000000009</v>
      </c>
    </row>
    <row r="20" spans="1:40" x14ac:dyDescent="0.35">
      <c r="A20" s="9" t="s">
        <v>89</v>
      </c>
      <c r="B20" s="10" t="s">
        <v>90</v>
      </c>
      <c r="C20" s="10" t="s">
        <v>50</v>
      </c>
      <c r="D20" s="10" t="s">
        <v>18</v>
      </c>
      <c r="E20" s="5">
        <v>32.200368699601697</v>
      </c>
      <c r="F20" s="5">
        <v>48.248983899999899</v>
      </c>
      <c r="G20" s="11">
        <v>136389</v>
      </c>
      <c r="H20" s="11" t="s">
        <v>62</v>
      </c>
      <c r="I20" s="12" t="s">
        <v>73</v>
      </c>
      <c r="J20" s="11" t="s">
        <v>59</v>
      </c>
      <c r="K20" s="11" t="s">
        <v>63</v>
      </c>
      <c r="L20" s="11" t="s">
        <v>63</v>
      </c>
      <c r="M20" s="11" t="s">
        <v>62</v>
      </c>
      <c r="N20" s="11" t="str">
        <f t="shared" si="1"/>
        <v>No</v>
      </c>
      <c r="O20" s="11" t="str">
        <f t="shared" si="2"/>
        <v>No</v>
      </c>
      <c r="P20" s="11" t="str">
        <f t="shared" si="3"/>
        <v>No</v>
      </c>
      <c r="Q20" s="11" t="str">
        <f t="shared" si="4"/>
        <v>Yes</v>
      </c>
      <c r="R20" s="11" t="str">
        <f t="shared" si="5"/>
        <v>No</v>
      </c>
      <c r="S20" s="11" t="str">
        <f t="shared" si="6"/>
        <v>No</v>
      </c>
      <c r="T20" s="11" t="str">
        <f t="shared" si="7"/>
        <v>No</v>
      </c>
      <c r="U20" s="13">
        <f t="shared" si="8"/>
        <v>2957</v>
      </c>
      <c r="V20" s="14">
        <f t="shared" si="15"/>
        <v>21.680634068729884</v>
      </c>
      <c r="W20" s="13">
        <f t="shared" si="0"/>
        <v>2957</v>
      </c>
      <c r="X20" s="14">
        <f t="shared" si="9"/>
        <v>21.680634068729884</v>
      </c>
      <c r="Y20" s="13">
        <v>2945</v>
      </c>
      <c r="Z20" s="14">
        <f t="shared" si="10"/>
        <v>21.592650433686003</v>
      </c>
      <c r="AA20" s="13">
        <v>12</v>
      </c>
      <c r="AB20" s="13">
        <f t="shared" si="11"/>
        <v>0</v>
      </c>
      <c r="AC20" s="13">
        <v>0</v>
      </c>
      <c r="AD20" s="13">
        <v>0</v>
      </c>
      <c r="AE20" s="13">
        <v>0</v>
      </c>
      <c r="AF20" s="13">
        <v>98</v>
      </c>
      <c r="AG20" s="14">
        <f t="shared" si="12"/>
        <v>7.1853301952503505</v>
      </c>
      <c r="AH20" s="14">
        <v>79.3</v>
      </c>
      <c r="AI20" s="14">
        <v>84.8</v>
      </c>
      <c r="AJ20" s="14">
        <v>73.5</v>
      </c>
      <c r="AK20" s="14">
        <f t="shared" si="13"/>
        <v>11.299999999999997</v>
      </c>
      <c r="AL20" s="14">
        <v>85.2</v>
      </c>
      <c r="AM20" s="14">
        <v>72.900000000000006</v>
      </c>
      <c r="AN20" s="21">
        <f t="shared" si="14"/>
        <v>12.299999999999997</v>
      </c>
    </row>
    <row r="21" spans="1:40" x14ac:dyDescent="0.35">
      <c r="A21" s="9" t="s">
        <v>89</v>
      </c>
      <c r="B21" s="10" t="s">
        <v>90</v>
      </c>
      <c r="C21" s="10" t="s">
        <v>51</v>
      </c>
      <c r="D21" s="10" t="s">
        <v>19</v>
      </c>
      <c r="E21" s="5">
        <v>32.054787399606496</v>
      </c>
      <c r="F21" s="5">
        <v>48.845666600000001</v>
      </c>
      <c r="G21" s="11">
        <v>192028</v>
      </c>
      <c r="H21" s="11" t="s">
        <v>63</v>
      </c>
      <c r="I21" s="12" t="s">
        <v>82</v>
      </c>
      <c r="J21" s="11"/>
      <c r="K21" s="11" t="s">
        <v>62</v>
      </c>
      <c r="L21" s="11" t="s">
        <v>62</v>
      </c>
      <c r="M21" s="11" t="s">
        <v>63</v>
      </c>
      <c r="N21" s="11" t="str">
        <f t="shared" si="1"/>
        <v>No</v>
      </c>
      <c r="O21" s="11" t="str">
        <f t="shared" si="2"/>
        <v>No</v>
      </c>
      <c r="P21" s="11" t="str">
        <f t="shared" si="3"/>
        <v>Yes</v>
      </c>
      <c r="Q21" s="11" t="str">
        <f t="shared" si="4"/>
        <v>No</v>
      </c>
      <c r="R21" s="11" t="str">
        <f t="shared" si="5"/>
        <v>Yes</v>
      </c>
      <c r="S21" s="11" t="str">
        <f t="shared" si="6"/>
        <v>Yes</v>
      </c>
      <c r="T21" s="11" t="str">
        <f t="shared" si="7"/>
        <v>No</v>
      </c>
      <c r="U21" s="13">
        <f t="shared" si="8"/>
        <v>7114</v>
      </c>
      <c r="V21" s="14">
        <f t="shared" si="15"/>
        <v>37.046680692399022</v>
      </c>
      <c r="W21" s="13">
        <f t="shared" si="0"/>
        <v>7114</v>
      </c>
      <c r="X21" s="14">
        <f t="shared" si="9"/>
        <v>37.046680692399022</v>
      </c>
      <c r="Y21" s="13">
        <v>7094</v>
      </c>
      <c r="Z21" s="14">
        <f t="shared" si="10"/>
        <v>36.942529214489554</v>
      </c>
      <c r="AA21" s="13">
        <v>20</v>
      </c>
      <c r="AB21" s="13">
        <f t="shared" si="11"/>
        <v>0</v>
      </c>
      <c r="AC21" s="13">
        <v>0</v>
      </c>
      <c r="AD21" s="13">
        <v>0</v>
      </c>
      <c r="AE21" s="13">
        <v>0</v>
      </c>
      <c r="AF21" s="13">
        <v>90</v>
      </c>
      <c r="AG21" s="14">
        <f t="shared" si="12"/>
        <v>4.6868165059262195</v>
      </c>
      <c r="AH21" s="14">
        <v>85.3</v>
      </c>
      <c r="AI21" s="14">
        <v>89</v>
      </c>
      <c r="AJ21" s="14">
        <v>81.400000000000006</v>
      </c>
      <c r="AK21" s="14">
        <f t="shared" si="13"/>
        <v>7.5999999999999943</v>
      </c>
      <c r="AL21" s="14">
        <v>89.4</v>
      </c>
      <c r="AM21" s="14">
        <v>77.8</v>
      </c>
      <c r="AN21" s="21">
        <f t="shared" si="14"/>
        <v>11.600000000000009</v>
      </c>
    </row>
    <row r="22" spans="1:40" x14ac:dyDescent="0.35">
      <c r="A22" s="9" t="s">
        <v>89</v>
      </c>
      <c r="B22" s="10" t="s">
        <v>90</v>
      </c>
      <c r="C22" s="10" t="s">
        <v>42</v>
      </c>
      <c r="D22" s="10" t="s">
        <v>20</v>
      </c>
      <c r="E22" s="5">
        <v>31.321864999641001</v>
      </c>
      <c r="F22" s="5">
        <v>48.686805499999998</v>
      </c>
      <c r="G22" s="11">
        <v>100000</v>
      </c>
      <c r="H22" s="11" t="s">
        <v>63</v>
      </c>
      <c r="I22" s="12" t="s">
        <v>83</v>
      </c>
      <c r="J22" s="11" t="s">
        <v>59</v>
      </c>
      <c r="K22" s="11" t="s">
        <v>62</v>
      </c>
      <c r="L22" s="11" t="s">
        <v>62</v>
      </c>
      <c r="M22" s="11" t="s">
        <v>63</v>
      </c>
      <c r="N22" s="11" t="str">
        <f t="shared" si="1"/>
        <v>No</v>
      </c>
      <c r="O22" s="11" t="str">
        <f t="shared" si="2"/>
        <v>No</v>
      </c>
      <c r="P22" s="11" t="str">
        <f t="shared" si="3"/>
        <v>Yes</v>
      </c>
      <c r="Q22" s="11" t="str">
        <f t="shared" si="4"/>
        <v>No</v>
      </c>
      <c r="R22" s="11" t="str">
        <f t="shared" si="5"/>
        <v>Yes</v>
      </c>
      <c r="S22" s="11" t="str">
        <f t="shared" si="6"/>
        <v>Yes</v>
      </c>
      <c r="T22" s="11" t="str">
        <f t="shared" si="7"/>
        <v>No</v>
      </c>
      <c r="U22" s="13">
        <f t="shared" si="8"/>
        <v>2249</v>
      </c>
      <c r="V22" s="14">
        <f t="shared" si="15"/>
        <v>22.49</v>
      </c>
      <c r="W22" s="13">
        <f t="shared" si="0"/>
        <v>2248</v>
      </c>
      <c r="X22" s="14">
        <f t="shared" si="9"/>
        <v>22.48</v>
      </c>
      <c r="Y22" s="13">
        <v>2233</v>
      </c>
      <c r="Z22" s="14">
        <f t="shared" si="10"/>
        <v>22.33</v>
      </c>
      <c r="AA22" s="13">
        <v>15</v>
      </c>
      <c r="AB22" s="13">
        <f t="shared" si="11"/>
        <v>1</v>
      </c>
      <c r="AC22" s="13">
        <v>0</v>
      </c>
      <c r="AD22" s="13">
        <v>0</v>
      </c>
      <c r="AE22" s="13">
        <v>1</v>
      </c>
      <c r="AF22" s="13">
        <v>67</v>
      </c>
      <c r="AG22" s="14">
        <f t="shared" si="12"/>
        <v>6.7</v>
      </c>
      <c r="AH22" s="14">
        <v>76.599999999999994</v>
      </c>
      <c r="AI22" s="14">
        <v>82.9</v>
      </c>
      <c r="AJ22" s="14">
        <v>70</v>
      </c>
      <c r="AK22" s="14">
        <f t="shared" si="13"/>
        <v>12.900000000000006</v>
      </c>
      <c r="AL22" s="14">
        <v>78.599999999999994</v>
      </c>
      <c r="AM22" s="14">
        <v>74.2</v>
      </c>
      <c r="AN22" s="21">
        <f t="shared" si="14"/>
        <v>4.3999999999999915</v>
      </c>
    </row>
    <row r="23" spans="1:40" x14ac:dyDescent="0.35">
      <c r="A23" s="9" t="s">
        <v>89</v>
      </c>
      <c r="B23" s="10" t="s">
        <v>90</v>
      </c>
      <c r="C23" s="10" t="s">
        <v>99</v>
      </c>
      <c r="D23" s="10" t="s">
        <v>21</v>
      </c>
      <c r="E23" s="5">
        <v>32.025605168413598</v>
      </c>
      <c r="F23" s="5">
        <v>48.243064865851402</v>
      </c>
      <c r="G23" s="11">
        <v>69331</v>
      </c>
      <c r="H23" s="11" t="s">
        <v>62</v>
      </c>
      <c r="I23" s="12" t="s">
        <v>73</v>
      </c>
      <c r="J23" s="11" t="s">
        <v>59</v>
      </c>
      <c r="K23" s="11" t="s">
        <v>63</v>
      </c>
      <c r="L23" s="11" t="s">
        <v>62</v>
      </c>
      <c r="M23" s="11" t="s">
        <v>62</v>
      </c>
      <c r="N23" s="11" t="str">
        <f t="shared" si="1"/>
        <v>Yes</v>
      </c>
      <c r="O23" s="11" t="str">
        <f t="shared" si="2"/>
        <v>No</v>
      </c>
      <c r="P23" s="11" t="str">
        <f t="shared" si="3"/>
        <v>No</v>
      </c>
      <c r="Q23" s="11" t="str">
        <f t="shared" si="4"/>
        <v>Yes</v>
      </c>
      <c r="R23" s="11" t="str">
        <f t="shared" si="5"/>
        <v>No</v>
      </c>
      <c r="S23" s="11" t="str">
        <f t="shared" si="6"/>
        <v>Yes</v>
      </c>
      <c r="T23" s="11" t="str">
        <f t="shared" si="7"/>
        <v>No</v>
      </c>
      <c r="U23" s="13"/>
      <c r="V23" s="14"/>
      <c r="W23" s="13"/>
      <c r="X23" s="14"/>
      <c r="Y23" s="13"/>
      <c r="Z23" s="14"/>
      <c r="AA23" s="13"/>
      <c r="AB23" s="13"/>
      <c r="AC23" s="13"/>
      <c r="AD23" s="13"/>
      <c r="AE23" s="13"/>
      <c r="AF23" s="13"/>
      <c r="AG23" s="14"/>
      <c r="AH23" s="14"/>
      <c r="AI23" s="14"/>
      <c r="AJ23" s="14"/>
      <c r="AK23" s="14"/>
      <c r="AL23" s="14"/>
      <c r="AM23" s="14"/>
      <c r="AN23" s="21"/>
    </row>
    <row r="24" spans="1:40" x14ac:dyDescent="0.35">
      <c r="A24" s="9" t="s">
        <v>89</v>
      </c>
      <c r="B24" s="10" t="s">
        <v>90</v>
      </c>
      <c r="C24" s="10" t="s">
        <v>52</v>
      </c>
      <c r="D24" s="10" t="s">
        <v>22</v>
      </c>
      <c r="E24" s="5">
        <v>32.2449182996003</v>
      </c>
      <c r="F24" s="5">
        <v>48.812603599999903</v>
      </c>
      <c r="G24" s="11">
        <v>65468</v>
      </c>
      <c r="H24" s="11" t="s">
        <v>63</v>
      </c>
      <c r="I24" s="12" t="s">
        <v>84</v>
      </c>
      <c r="J24" s="11" t="s">
        <v>59</v>
      </c>
      <c r="K24" s="11" t="s">
        <v>62</v>
      </c>
      <c r="L24" s="11" t="s">
        <v>63</v>
      </c>
      <c r="M24" s="11" t="s">
        <v>63</v>
      </c>
      <c r="N24" s="11" t="str">
        <f t="shared" si="1"/>
        <v>No</v>
      </c>
      <c r="O24" s="11" t="str">
        <f t="shared" si="2"/>
        <v>No</v>
      </c>
      <c r="P24" s="11" t="str">
        <f t="shared" si="3"/>
        <v>No</v>
      </c>
      <c r="Q24" s="11" t="str">
        <f t="shared" si="4"/>
        <v>No</v>
      </c>
      <c r="R24" s="11" t="str">
        <f t="shared" si="5"/>
        <v>Yes</v>
      </c>
      <c r="S24" s="11" t="str">
        <f t="shared" si="6"/>
        <v>No</v>
      </c>
      <c r="T24" s="11" t="str">
        <f t="shared" si="7"/>
        <v>No</v>
      </c>
      <c r="U24" s="13">
        <f t="shared" si="8"/>
        <v>655</v>
      </c>
      <c r="V24" s="14">
        <f t="shared" si="15"/>
        <v>10.004887884157146</v>
      </c>
      <c r="W24" s="13">
        <f t="shared" ref="W24:W29" si="16">Y24+AA24</f>
        <v>655</v>
      </c>
      <c r="X24" s="14">
        <f t="shared" si="9"/>
        <v>10.004887884157146</v>
      </c>
      <c r="Y24" s="13">
        <v>646</v>
      </c>
      <c r="Z24" s="14">
        <f t="shared" si="10"/>
        <v>9.8674161422374294</v>
      </c>
      <c r="AA24" s="13">
        <v>9</v>
      </c>
      <c r="AB24" s="13">
        <f t="shared" si="11"/>
        <v>0</v>
      </c>
      <c r="AC24" s="13">
        <v>0</v>
      </c>
      <c r="AD24" s="13">
        <v>0</v>
      </c>
      <c r="AE24" s="13">
        <v>0</v>
      </c>
      <c r="AF24" s="13">
        <v>59</v>
      </c>
      <c r="AG24" s="14">
        <f t="shared" si="12"/>
        <v>9.0120364147369703</v>
      </c>
      <c r="AH24" s="14">
        <v>83.1</v>
      </c>
      <c r="AI24" s="14">
        <v>87.3</v>
      </c>
      <c r="AJ24" s="14">
        <v>78.599999999999994</v>
      </c>
      <c r="AK24" s="14">
        <f t="shared" si="13"/>
        <v>8.7000000000000028</v>
      </c>
      <c r="AL24" s="14">
        <v>86.9</v>
      </c>
      <c r="AM24" s="14">
        <v>75.599999999999994</v>
      </c>
      <c r="AN24" s="21">
        <f t="shared" si="14"/>
        <v>11.300000000000011</v>
      </c>
    </row>
    <row r="25" spans="1:40" x14ac:dyDescent="0.35">
      <c r="A25" s="9" t="s">
        <v>89</v>
      </c>
      <c r="B25" s="10" t="s">
        <v>90</v>
      </c>
      <c r="C25" s="10" t="s">
        <v>43</v>
      </c>
      <c r="D25" s="10" t="s">
        <v>23</v>
      </c>
      <c r="E25" s="5">
        <v>32.429031142893002</v>
      </c>
      <c r="F25" s="5">
        <v>49.175448534799997</v>
      </c>
      <c r="G25" s="11">
        <v>70963</v>
      </c>
      <c r="H25" s="11" t="s">
        <v>62</v>
      </c>
      <c r="I25" s="12" t="s">
        <v>73</v>
      </c>
      <c r="J25" s="11"/>
      <c r="K25" s="11" t="s">
        <v>62</v>
      </c>
      <c r="L25" s="11" t="s">
        <v>63</v>
      </c>
      <c r="M25" s="11" t="s">
        <v>62</v>
      </c>
      <c r="N25" s="11" t="str">
        <f t="shared" si="1"/>
        <v>No</v>
      </c>
      <c r="O25" s="11" t="str">
        <f t="shared" si="2"/>
        <v>Yes</v>
      </c>
      <c r="P25" s="11" t="str">
        <f t="shared" si="3"/>
        <v>No</v>
      </c>
      <c r="Q25" s="11" t="str">
        <f t="shared" si="4"/>
        <v>Yes</v>
      </c>
      <c r="R25" s="11" t="str">
        <f t="shared" si="5"/>
        <v>Yes</v>
      </c>
      <c r="S25" s="11" t="str">
        <f t="shared" si="6"/>
        <v>No</v>
      </c>
      <c r="T25" s="11" t="str">
        <f t="shared" si="7"/>
        <v>No</v>
      </c>
      <c r="U25" s="13">
        <f t="shared" si="8"/>
        <v>400</v>
      </c>
      <c r="V25" s="14">
        <f t="shared" si="15"/>
        <v>5.6367402731000666</v>
      </c>
      <c r="W25" s="13">
        <f t="shared" si="16"/>
        <v>400</v>
      </c>
      <c r="X25" s="14">
        <f t="shared" si="9"/>
        <v>5.6367402731000666</v>
      </c>
      <c r="Y25" s="13">
        <v>393</v>
      </c>
      <c r="Z25" s="14">
        <f t="shared" si="10"/>
        <v>5.5380973183208146</v>
      </c>
      <c r="AA25" s="13">
        <v>7</v>
      </c>
      <c r="AB25" s="13">
        <f t="shared" si="11"/>
        <v>0</v>
      </c>
      <c r="AC25" s="13">
        <v>0</v>
      </c>
      <c r="AD25" s="13">
        <v>0</v>
      </c>
      <c r="AE25" s="13">
        <v>0</v>
      </c>
      <c r="AF25" s="13">
        <v>39</v>
      </c>
      <c r="AG25" s="14">
        <f t="shared" si="12"/>
        <v>5.4958217662725648</v>
      </c>
      <c r="AH25" s="14">
        <v>87.5</v>
      </c>
      <c r="AI25" s="14">
        <v>83.5</v>
      </c>
      <c r="AJ25" s="14">
        <v>73.3</v>
      </c>
      <c r="AK25" s="14">
        <f t="shared" si="13"/>
        <v>10.200000000000003</v>
      </c>
      <c r="AL25" s="14">
        <v>84</v>
      </c>
      <c r="AM25" s="14">
        <v>73.3</v>
      </c>
      <c r="AN25" s="21">
        <f t="shared" si="14"/>
        <v>10.700000000000003</v>
      </c>
    </row>
    <row r="26" spans="1:40" x14ac:dyDescent="0.35">
      <c r="A26" s="9" t="s">
        <v>89</v>
      </c>
      <c r="B26" s="10" t="s">
        <v>90</v>
      </c>
      <c r="C26" s="10" t="s">
        <v>53</v>
      </c>
      <c r="D26" s="10" t="s">
        <v>24</v>
      </c>
      <c r="E26" s="5">
        <v>32.027615042643198</v>
      </c>
      <c r="F26" s="5">
        <v>49.399296668340902</v>
      </c>
      <c r="G26" s="11">
        <v>113419</v>
      </c>
      <c r="H26" s="11" t="s">
        <v>63</v>
      </c>
      <c r="I26" s="12" t="s">
        <v>85</v>
      </c>
      <c r="J26" s="11"/>
      <c r="K26" s="11" t="s">
        <v>62</v>
      </c>
      <c r="L26" s="11" t="s">
        <v>63</v>
      </c>
      <c r="M26" s="11" t="s">
        <v>62</v>
      </c>
      <c r="N26" s="11" t="str">
        <f t="shared" si="1"/>
        <v>No</v>
      </c>
      <c r="O26" s="11" t="str">
        <f t="shared" si="2"/>
        <v>Yes</v>
      </c>
      <c r="P26" s="11" t="str">
        <f t="shared" si="3"/>
        <v>No</v>
      </c>
      <c r="Q26" s="11" t="str">
        <f t="shared" si="4"/>
        <v>Yes</v>
      </c>
      <c r="R26" s="11" t="str">
        <f t="shared" si="5"/>
        <v>Yes</v>
      </c>
      <c r="S26" s="11" t="str">
        <f t="shared" si="6"/>
        <v>No</v>
      </c>
      <c r="T26" s="11" t="str">
        <f t="shared" si="7"/>
        <v>No</v>
      </c>
      <c r="U26" s="13">
        <f t="shared" si="8"/>
        <v>7653</v>
      </c>
      <c r="V26" s="14">
        <f t="shared" si="15"/>
        <v>67.475467073418031</v>
      </c>
      <c r="W26" s="13">
        <f t="shared" si="16"/>
        <v>7653</v>
      </c>
      <c r="X26" s="14">
        <f t="shared" si="9"/>
        <v>67.475467073418031</v>
      </c>
      <c r="Y26" s="13">
        <v>7653</v>
      </c>
      <c r="Z26" s="14">
        <f t="shared" si="10"/>
        <v>67.475467073418031</v>
      </c>
      <c r="AA26" s="13">
        <v>0</v>
      </c>
      <c r="AB26" s="13">
        <f t="shared" si="11"/>
        <v>0</v>
      </c>
      <c r="AC26" s="13">
        <v>0</v>
      </c>
      <c r="AD26" s="13">
        <v>0</v>
      </c>
      <c r="AE26" s="13">
        <v>0</v>
      </c>
      <c r="AF26" s="13">
        <v>79</v>
      </c>
      <c r="AG26" s="14">
        <f t="shared" si="12"/>
        <v>6.9653232703515275</v>
      </c>
      <c r="AH26" s="14">
        <v>85.1</v>
      </c>
      <c r="AI26" s="14">
        <v>88</v>
      </c>
      <c r="AJ26" s="14">
        <v>82</v>
      </c>
      <c r="AK26" s="14">
        <f t="shared" si="13"/>
        <v>6</v>
      </c>
      <c r="AL26" s="14">
        <v>86.6</v>
      </c>
      <c r="AM26" s="14">
        <v>72.599999999999994</v>
      </c>
      <c r="AN26" s="21">
        <f t="shared" si="14"/>
        <v>14</v>
      </c>
    </row>
    <row r="27" spans="1:40" x14ac:dyDescent="0.35">
      <c r="A27" s="9" t="s">
        <v>89</v>
      </c>
      <c r="B27" s="10" t="s">
        <v>90</v>
      </c>
      <c r="C27" s="10" t="s">
        <v>56</v>
      </c>
      <c r="D27" s="10" t="s">
        <v>25</v>
      </c>
      <c r="E27" s="5">
        <v>31.446270299634001</v>
      </c>
      <c r="F27" s="5">
        <v>49.528855199999903</v>
      </c>
      <c r="G27" s="11">
        <v>22119</v>
      </c>
      <c r="H27" s="11" t="s">
        <v>63</v>
      </c>
      <c r="I27" s="12" t="s">
        <v>86</v>
      </c>
      <c r="J27" s="11" t="s">
        <v>59</v>
      </c>
      <c r="K27" s="11" t="s">
        <v>63</v>
      </c>
      <c r="L27" s="11" t="s">
        <v>63</v>
      </c>
      <c r="M27" s="11" t="s">
        <v>62</v>
      </c>
      <c r="N27" s="11" t="str">
        <f t="shared" si="1"/>
        <v>No</v>
      </c>
      <c r="O27" s="11" t="str">
        <f t="shared" si="2"/>
        <v>No</v>
      </c>
      <c r="P27" s="11" t="str">
        <f t="shared" si="3"/>
        <v>No</v>
      </c>
      <c r="Q27" s="11" t="str">
        <f t="shared" si="4"/>
        <v>Yes</v>
      </c>
      <c r="R27" s="11" t="str">
        <f t="shared" si="5"/>
        <v>No</v>
      </c>
      <c r="S27" s="11" t="str">
        <f t="shared" si="6"/>
        <v>No</v>
      </c>
      <c r="T27" s="11" t="str">
        <f t="shared" si="7"/>
        <v>No</v>
      </c>
      <c r="U27" s="13">
        <f t="shared" si="8"/>
        <v>425</v>
      </c>
      <c r="V27" s="14">
        <f t="shared" si="15"/>
        <v>19.214250192142501</v>
      </c>
      <c r="W27" s="13">
        <f t="shared" si="16"/>
        <v>425</v>
      </c>
      <c r="X27" s="14">
        <f t="shared" si="9"/>
        <v>19.214250192142501</v>
      </c>
      <c r="Y27" s="13">
        <v>417</v>
      </c>
      <c r="Z27" s="14">
        <f t="shared" si="10"/>
        <v>18.8525701885257</v>
      </c>
      <c r="AA27" s="13">
        <v>8</v>
      </c>
      <c r="AB27" s="13">
        <f t="shared" si="11"/>
        <v>0</v>
      </c>
      <c r="AC27" s="13">
        <v>0</v>
      </c>
      <c r="AD27" s="13">
        <v>0</v>
      </c>
      <c r="AE27" s="13">
        <v>0</v>
      </c>
      <c r="AF27" s="13">
        <v>65</v>
      </c>
      <c r="AG27" s="14">
        <f t="shared" si="12"/>
        <v>29.386500293865002</v>
      </c>
      <c r="AH27" s="14">
        <v>84.7</v>
      </c>
      <c r="AI27" s="14">
        <v>88.3</v>
      </c>
      <c r="AJ27" s="14">
        <v>80.900000000000006</v>
      </c>
      <c r="AK27" s="14">
        <f t="shared" si="13"/>
        <v>7.3999999999999915</v>
      </c>
      <c r="AL27" s="14">
        <v>87.4</v>
      </c>
      <c r="AM27" s="14">
        <v>77.8</v>
      </c>
      <c r="AN27" s="21">
        <f t="shared" si="14"/>
        <v>9.6000000000000085</v>
      </c>
    </row>
    <row r="28" spans="1:40" x14ac:dyDescent="0.35">
      <c r="A28" s="9" t="s">
        <v>89</v>
      </c>
      <c r="B28" s="10" t="s">
        <v>90</v>
      </c>
      <c r="C28" s="10" t="s">
        <v>44</v>
      </c>
      <c r="D28" s="10" t="s">
        <v>26</v>
      </c>
      <c r="E28" s="5">
        <v>30.2363223997191</v>
      </c>
      <c r="F28" s="5">
        <v>49.712288600000001</v>
      </c>
      <c r="G28" s="11">
        <v>49724</v>
      </c>
      <c r="H28" s="11" t="s">
        <v>62</v>
      </c>
      <c r="I28" s="12" t="s">
        <v>73</v>
      </c>
      <c r="J28" s="11"/>
      <c r="K28" s="11" t="s">
        <v>62</v>
      </c>
      <c r="L28" s="11" t="s">
        <v>63</v>
      </c>
      <c r="M28" s="11" t="s">
        <v>63</v>
      </c>
      <c r="N28" s="11" t="str">
        <f t="shared" si="1"/>
        <v>No</v>
      </c>
      <c r="O28" s="11" t="str">
        <f t="shared" si="2"/>
        <v>No</v>
      </c>
      <c r="P28" s="11" t="str">
        <f t="shared" si="3"/>
        <v>No</v>
      </c>
      <c r="Q28" s="11" t="str">
        <f t="shared" si="4"/>
        <v>No</v>
      </c>
      <c r="R28" s="11" t="str">
        <f t="shared" si="5"/>
        <v>Yes</v>
      </c>
      <c r="S28" s="11" t="str">
        <f t="shared" si="6"/>
        <v>No</v>
      </c>
      <c r="T28" s="11" t="str">
        <f t="shared" si="7"/>
        <v>No</v>
      </c>
      <c r="U28" s="13">
        <f t="shared" si="8"/>
        <v>825</v>
      </c>
      <c r="V28" s="14">
        <f t="shared" si="15"/>
        <v>16.591585552248414</v>
      </c>
      <c r="W28" s="13">
        <f t="shared" si="16"/>
        <v>825</v>
      </c>
      <c r="X28" s="14">
        <f t="shared" si="9"/>
        <v>16.591585552248414</v>
      </c>
      <c r="Y28" s="13">
        <v>819</v>
      </c>
      <c r="Z28" s="14">
        <f t="shared" si="10"/>
        <v>16.470919475504786</v>
      </c>
      <c r="AA28" s="13">
        <v>6</v>
      </c>
      <c r="AB28" s="13">
        <f t="shared" si="11"/>
        <v>0</v>
      </c>
      <c r="AC28" s="13">
        <v>0</v>
      </c>
      <c r="AD28" s="13">
        <v>0</v>
      </c>
      <c r="AE28" s="13">
        <v>0</v>
      </c>
      <c r="AF28" s="13">
        <v>17</v>
      </c>
      <c r="AG28" s="14">
        <f t="shared" si="12"/>
        <v>3.4188721744027029</v>
      </c>
      <c r="AH28" s="14">
        <v>86.4</v>
      </c>
      <c r="AI28" s="14">
        <v>90.4</v>
      </c>
      <c r="AJ28" s="14">
        <v>82.3</v>
      </c>
      <c r="AK28" s="14">
        <f t="shared" si="13"/>
        <v>8.1000000000000085</v>
      </c>
      <c r="AL28" s="14">
        <v>88.5</v>
      </c>
      <c r="AM28" s="14">
        <v>79.099999999999994</v>
      </c>
      <c r="AN28" s="21">
        <f t="shared" si="14"/>
        <v>9.4000000000000057</v>
      </c>
    </row>
    <row r="29" spans="1:40" x14ac:dyDescent="0.35">
      <c r="A29" s="9" t="s">
        <v>89</v>
      </c>
      <c r="B29" s="10" t="s">
        <v>90</v>
      </c>
      <c r="C29" s="10" t="s">
        <v>45</v>
      </c>
      <c r="D29" s="10" t="s">
        <v>27</v>
      </c>
      <c r="E29" s="5">
        <v>31.4627779996332</v>
      </c>
      <c r="F29" s="5">
        <v>48.075569699999903</v>
      </c>
      <c r="G29" s="11">
        <v>30750</v>
      </c>
      <c r="H29" s="11" t="s">
        <v>63</v>
      </c>
      <c r="I29" s="12" t="s">
        <v>98</v>
      </c>
      <c r="J29" s="11"/>
      <c r="K29" s="11" t="s">
        <v>63</v>
      </c>
      <c r="L29" s="11" t="s">
        <v>62</v>
      </c>
      <c r="M29" s="11" t="s">
        <v>62</v>
      </c>
      <c r="N29" s="11" t="str">
        <f t="shared" si="1"/>
        <v>Yes</v>
      </c>
      <c r="O29" s="11" t="str">
        <f t="shared" si="2"/>
        <v>No</v>
      </c>
      <c r="P29" s="11" t="str">
        <f t="shared" si="3"/>
        <v>No</v>
      </c>
      <c r="Q29" s="11" t="str">
        <f t="shared" si="4"/>
        <v>Yes</v>
      </c>
      <c r="R29" s="11" t="str">
        <f t="shared" si="5"/>
        <v>No</v>
      </c>
      <c r="S29" s="11" t="str">
        <f t="shared" si="6"/>
        <v>Yes</v>
      </c>
      <c r="T29" s="11" t="str">
        <f t="shared" si="7"/>
        <v>No</v>
      </c>
      <c r="U29" s="13">
        <f t="shared" si="8"/>
        <v>799</v>
      </c>
      <c r="V29" s="14">
        <f t="shared" si="15"/>
        <v>25.983739837398375</v>
      </c>
      <c r="W29" s="13">
        <f t="shared" si="16"/>
        <v>799</v>
      </c>
      <c r="X29" s="14">
        <f t="shared" si="9"/>
        <v>25.983739837398375</v>
      </c>
      <c r="Y29" s="13">
        <v>789</v>
      </c>
      <c r="Z29" s="14">
        <f t="shared" si="10"/>
        <v>25.658536585365852</v>
      </c>
      <c r="AA29" s="13">
        <v>10</v>
      </c>
      <c r="AB29" s="13">
        <f t="shared" si="11"/>
        <v>0</v>
      </c>
      <c r="AC29" s="13">
        <v>0</v>
      </c>
      <c r="AD29" s="13">
        <v>0</v>
      </c>
      <c r="AE29" s="13">
        <v>0</v>
      </c>
      <c r="AF29" s="13">
        <v>49</v>
      </c>
      <c r="AG29" s="14">
        <f t="shared" si="12"/>
        <v>15.934959349593496</v>
      </c>
      <c r="AH29" s="14">
        <v>77.2</v>
      </c>
      <c r="AI29" s="14">
        <v>85.4</v>
      </c>
      <c r="AJ29" s="14">
        <v>68.400000000000006</v>
      </c>
      <c r="AK29" s="14">
        <f t="shared" si="13"/>
        <v>17</v>
      </c>
      <c r="AL29" s="14">
        <v>80.7</v>
      </c>
      <c r="AM29" s="14">
        <v>71.900000000000006</v>
      </c>
      <c r="AN29" s="21">
        <f t="shared" si="14"/>
        <v>8.7999999999999972</v>
      </c>
    </row>
  </sheetData>
  <autoFilter ref="C1:AD29" xr:uid="{96DF5C02-FE60-364B-9B9C-B0D399BD92DF}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397D-1C0D-4004-A7B4-D0592786A579}">
  <dimension ref="A1:AN29"/>
  <sheetViews>
    <sheetView topLeftCell="A15" zoomScale="142" zoomScaleNormal="142" workbookViewId="0">
      <pane xSplit="4" topLeftCell="E1" activePane="topRight" state="frozen"/>
      <selection pane="topRight" activeCell="A30" sqref="A30:XFD106"/>
    </sheetView>
  </sheetViews>
  <sheetFormatPr defaultColWidth="10.6640625" defaultRowHeight="11.65" x14ac:dyDescent="0.35"/>
  <cols>
    <col min="1" max="2" width="8.59765625" style="4" customWidth="1"/>
    <col min="3" max="3" width="12.86328125" style="4" customWidth="1"/>
    <col min="4" max="4" width="8.59765625" style="4" customWidth="1"/>
    <col min="5" max="8" width="10.6640625" style="4"/>
    <col min="9" max="9" width="23.19921875" style="4" customWidth="1"/>
    <col min="10" max="20" width="13.1328125" style="4" customWidth="1"/>
    <col min="21" max="16384" width="10.6640625" style="4"/>
  </cols>
  <sheetData>
    <row r="1" spans="1:40" s="2" customFormat="1" ht="70.5" customHeight="1" x14ac:dyDescent="0.35">
      <c r="A1" s="6" t="s">
        <v>87</v>
      </c>
      <c r="B1" s="7" t="s">
        <v>88</v>
      </c>
      <c r="C1" s="7" t="s">
        <v>67</v>
      </c>
      <c r="D1" s="7" t="s">
        <v>68</v>
      </c>
      <c r="E1" s="7" t="s">
        <v>54</v>
      </c>
      <c r="F1" s="7" t="s">
        <v>55</v>
      </c>
      <c r="G1" s="7" t="s">
        <v>57</v>
      </c>
      <c r="H1" s="3" t="s">
        <v>69</v>
      </c>
      <c r="I1" s="3" t="s">
        <v>70</v>
      </c>
      <c r="J1" s="7" t="s">
        <v>58</v>
      </c>
      <c r="K1" s="7" t="s">
        <v>64</v>
      </c>
      <c r="L1" s="7" t="s">
        <v>65</v>
      </c>
      <c r="M1" s="7" t="s">
        <v>66</v>
      </c>
      <c r="N1" s="7" t="s">
        <v>91</v>
      </c>
      <c r="O1" s="7" t="s">
        <v>92</v>
      </c>
      <c r="P1" s="7" t="s">
        <v>93</v>
      </c>
      <c r="Q1" s="7" t="s">
        <v>94</v>
      </c>
      <c r="R1" s="7" t="s">
        <v>95</v>
      </c>
      <c r="S1" s="7" t="s">
        <v>96</v>
      </c>
      <c r="T1" s="7" t="s">
        <v>97</v>
      </c>
      <c r="U1" s="3" t="s">
        <v>117</v>
      </c>
      <c r="V1" s="1" t="s">
        <v>118</v>
      </c>
      <c r="W1" s="7" t="s">
        <v>100</v>
      </c>
      <c r="X1" s="1" t="s">
        <v>108</v>
      </c>
      <c r="Y1" s="3" t="s">
        <v>101</v>
      </c>
      <c r="Z1" s="1" t="s">
        <v>109</v>
      </c>
      <c r="AA1" s="7" t="s">
        <v>102</v>
      </c>
      <c r="AB1" s="7" t="s">
        <v>103</v>
      </c>
      <c r="AC1" s="7" t="s">
        <v>104</v>
      </c>
      <c r="AD1" s="3" t="s">
        <v>105</v>
      </c>
      <c r="AE1" s="7" t="s">
        <v>106</v>
      </c>
      <c r="AF1" s="7" t="s">
        <v>107</v>
      </c>
      <c r="AG1" s="1" t="s">
        <v>119</v>
      </c>
      <c r="AH1" s="3" t="s">
        <v>110</v>
      </c>
      <c r="AI1" s="3" t="s">
        <v>111</v>
      </c>
      <c r="AJ1" s="3" t="s">
        <v>112</v>
      </c>
      <c r="AK1" s="3" t="s">
        <v>115</v>
      </c>
      <c r="AL1" s="3" t="s">
        <v>113</v>
      </c>
      <c r="AM1" s="3" t="s">
        <v>114</v>
      </c>
      <c r="AN1" s="8" t="s">
        <v>116</v>
      </c>
    </row>
    <row r="2" spans="1:40" x14ac:dyDescent="0.35">
      <c r="A2" s="9" t="s">
        <v>89</v>
      </c>
      <c r="B2" s="10" t="s">
        <v>90</v>
      </c>
      <c r="C2" s="10" t="s">
        <v>28</v>
      </c>
      <c r="D2" s="10" t="s">
        <v>0</v>
      </c>
      <c r="E2" s="5">
        <v>30.363609699708501</v>
      </c>
      <c r="F2" s="5">
        <v>48.259147499999997</v>
      </c>
      <c r="G2" s="11">
        <v>298090</v>
      </c>
      <c r="H2" s="11" t="s">
        <v>63</v>
      </c>
      <c r="I2" s="12" t="s">
        <v>71</v>
      </c>
      <c r="J2" s="11" t="s">
        <v>59</v>
      </c>
      <c r="K2" s="11" t="s">
        <v>63</v>
      </c>
      <c r="L2" s="11" t="s">
        <v>62</v>
      </c>
      <c r="M2" s="11" t="s">
        <v>63</v>
      </c>
      <c r="N2" s="11" t="str">
        <f>IF(AND($K2="Yes",$L2="No",$M2="No"),"Yes","No")</f>
        <v>No</v>
      </c>
      <c r="O2" s="11" t="str">
        <f>IF(AND($K2="No",$L2="Yes",$M2="No"),"Yes","No")</f>
        <v>No</v>
      </c>
      <c r="P2" s="11" t="str">
        <f>IF(AND($K2="No",$L2="No",$M2="Yes"),"Yes","No")</f>
        <v>No</v>
      </c>
      <c r="Q2" s="11" t="str">
        <f>IF(AND(OR($K2="Yes",$L2="Yes"),$M2="No"),"Yes","No")</f>
        <v>No</v>
      </c>
      <c r="R2" s="11" t="str">
        <f>IF(AND(OR($L2="Yes",$M2="Yes"),$K2="No"),"Yes","No")</f>
        <v>No</v>
      </c>
      <c r="S2" s="11" t="str">
        <f>IF(AND(OR($K2="Yes",$M2="Yes"),$L2="No"),"Yes","No")</f>
        <v>Yes</v>
      </c>
      <c r="T2" s="11" t="str">
        <f>IF(AND(K2="Yes",L2="Yes",M2="Yes"),"Yes","No")</f>
        <v>No</v>
      </c>
      <c r="U2" s="13">
        <f>W2+AB2</f>
        <v>9221</v>
      </c>
      <c r="V2" s="14">
        <f>(U2/$G2)*1000</f>
        <v>30.93361065450032</v>
      </c>
      <c r="W2" s="13">
        <f t="shared" ref="W2:W22" si="0">Y2+AA2</f>
        <v>9220</v>
      </c>
      <c r="X2" s="14">
        <f>(W2/$G2)*1000</f>
        <v>30.930255962964207</v>
      </c>
      <c r="Y2" s="13">
        <v>9206</v>
      </c>
      <c r="Z2" s="14">
        <f>(Y2/$G2)*1000</f>
        <v>30.883290281458621</v>
      </c>
      <c r="AA2" s="13">
        <v>14</v>
      </c>
      <c r="AB2" s="13">
        <f>AC2+AD2+AE2</f>
        <v>1</v>
      </c>
      <c r="AC2" s="13">
        <v>0</v>
      </c>
      <c r="AD2" s="13">
        <v>0</v>
      </c>
      <c r="AE2" s="13">
        <v>1</v>
      </c>
      <c r="AF2" s="13">
        <v>159</v>
      </c>
      <c r="AG2" s="14">
        <f>(AF2/$G2)*10000</f>
        <v>5.3339595424200743</v>
      </c>
      <c r="AH2" s="14">
        <v>89.4</v>
      </c>
      <c r="AI2" s="14">
        <v>92.1</v>
      </c>
      <c r="AJ2" s="14">
        <v>86.6</v>
      </c>
      <c r="AK2" s="14">
        <f>IF(AI2&lt;&gt;"na",AI2-AJ2,"na")</f>
        <v>5.5</v>
      </c>
      <c r="AL2" s="14">
        <v>90.9</v>
      </c>
      <c r="AM2" s="14">
        <v>80.8</v>
      </c>
      <c r="AN2" s="21">
        <f>IF(AL2&lt;&gt;"na",AL2-AM2,"na")</f>
        <v>10.100000000000009</v>
      </c>
    </row>
    <row r="3" spans="1:40" x14ac:dyDescent="0.35">
      <c r="A3" s="9" t="s">
        <v>89</v>
      </c>
      <c r="B3" s="10" t="s">
        <v>90</v>
      </c>
      <c r="C3" s="10" t="s">
        <v>29</v>
      </c>
      <c r="D3" s="10" t="s">
        <v>1</v>
      </c>
      <c r="E3" s="5">
        <v>30.699564699682298</v>
      </c>
      <c r="F3" s="5">
        <v>49.8285336</v>
      </c>
      <c r="G3" s="11">
        <v>17654</v>
      </c>
      <c r="H3" s="11" t="s">
        <v>63</v>
      </c>
      <c r="I3" s="12" t="s">
        <v>72</v>
      </c>
      <c r="J3" s="11" t="s">
        <v>59</v>
      </c>
      <c r="K3" s="11" t="s">
        <v>63</v>
      </c>
      <c r="L3" s="11" t="s">
        <v>62</v>
      </c>
      <c r="M3" s="11" t="s">
        <v>62</v>
      </c>
      <c r="N3" s="11" t="str">
        <f t="shared" ref="N3:N29" si="1">IF(AND($K3="Yes",$L3="No",$M3="No"),"Yes","No")</f>
        <v>Yes</v>
      </c>
      <c r="O3" s="11" t="str">
        <f t="shared" ref="O3:O29" si="2">IF(AND($K3="No",$L3="Yes",$M3="No"),"Yes","No")</f>
        <v>No</v>
      </c>
      <c r="P3" s="11" t="str">
        <f t="shared" ref="P3:P29" si="3">IF(AND($K3="No",$L3="No",$M3="Yes"),"Yes","No")</f>
        <v>No</v>
      </c>
      <c r="Q3" s="11" t="str">
        <f t="shared" ref="Q3:Q29" si="4">IF(AND(OR($K3="Yes",$L3="Yes"),$M3="No"),"Yes","No")</f>
        <v>Yes</v>
      </c>
      <c r="R3" s="11" t="str">
        <f t="shared" ref="R3:R29" si="5">IF(AND(OR($L3="Yes",$M3="Yes"),$K3="No"),"Yes","No")</f>
        <v>No</v>
      </c>
      <c r="S3" s="11" t="str">
        <f t="shared" ref="S3:S29" si="6">IF(AND(OR($K3="Yes",$M3="Yes"),$L3="No"),"Yes","No")</f>
        <v>Yes</v>
      </c>
      <c r="T3" s="11" t="str">
        <f t="shared" ref="T3:T29" si="7">IF(AND(K3="Yes",L3="Yes",M3="Yes"),"Yes","No")</f>
        <v>No</v>
      </c>
      <c r="U3" s="13">
        <f t="shared" ref="U3:U29" si="8">W3+AB3</f>
        <v>512</v>
      </c>
      <c r="V3" s="14">
        <f>(U3/$G3)*1000</f>
        <v>29.001925909142404</v>
      </c>
      <c r="W3" s="13">
        <f t="shared" si="0"/>
        <v>512</v>
      </c>
      <c r="X3" s="14">
        <f t="shared" ref="X3:X29" si="9">(W3/$G3)*1000</f>
        <v>29.001925909142404</v>
      </c>
      <c r="Y3" s="13">
        <v>510</v>
      </c>
      <c r="Z3" s="14">
        <f t="shared" ref="Z3:Z29" si="10">(Y3/$G3)*1000</f>
        <v>28.888637136059817</v>
      </c>
      <c r="AA3" s="13">
        <v>2</v>
      </c>
      <c r="AB3" s="13">
        <f t="shared" ref="AB3:AB29" si="11">AC3+AD3+AE3</f>
        <v>0</v>
      </c>
      <c r="AC3" s="13">
        <v>0</v>
      </c>
      <c r="AD3" s="13">
        <v>0</v>
      </c>
      <c r="AE3" s="13">
        <v>0</v>
      </c>
      <c r="AF3" s="13">
        <v>5</v>
      </c>
      <c r="AG3" s="14">
        <f t="shared" ref="AG3:AG29" si="12">(AF3/$G3)*10000</f>
        <v>2.832219327064688</v>
      </c>
      <c r="AH3" s="14">
        <v>86.6</v>
      </c>
      <c r="AI3" s="14">
        <v>90.8</v>
      </c>
      <c r="AJ3" s="14">
        <v>82.6</v>
      </c>
      <c r="AK3" s="14">
        <f t="shared" ref="AK3:AK29" si="13">IF(AI3&lt;&gt;"na",AI3-AJ3,"na")</f>
        <v>8.2000000000000028</v>
      </c>
      <c r="AL3" s="14">
        <v>89.8</v>
      </c>
      <c r="AM3" s="14">
        <v>79.7</v>
      </c>
      <c r="AN3" s="21">
        <f t="shared" ref="AN3:AN29" si="14">IF(AL3&lt;&gt;"na",AL3-AM3,"na")</f>
        <v>10.099999999999994</v>
      </c>
    </row>
    <row r="4" spans="1:40" x14ac:dyDescent="0.35">
      <c r="A4" s="9" t="s">
        <v>89</v>
      </c>
      <c r="B4" s="10" t="s">
        <v>90</v>
      </c>
      <c r="C4" s="10" t="s">
        <v>46</v>
      </c>
      <c r="D4" s="10" t="s">
        <v>2</v>
      </c>
      <c r="E4" s="5">
        <v>30.755746331654301</v>
      </c>
      <c r="F4" s="5">
        <v>49.699293917799203</v>
      </c>
      <c r="G4" s="11">
        <v>123195</v>
      </c>
      <c r="H4" s="11" t="s">
        <v>63</v>
      </c>
      <c r="I4" s="12" t="s">
        <v>72</v>
      </c>
      <c r="J4" s="11" t="s">
        <v>59</v>
      </c>
      <c r="K4" s="11" t="s">
        <v>63</v>
      </c>
      <c r="L4" s="11" t="s">
        <v>62</v>
      </c>
      <c r="M4" s="11" t="s">
        <v>62</v>
      </c>
      <c r="N4" s="11" t="str">
        <f t="shared" si="1"/>
        <v>Yes</v>
      </c>
      <c r="O4" s="11" t="str">
        <f t="shared" si="2"/>
        <v>No</v>
      </c>
      <c r="P4" s="11" t="str">
        <f t="shared" si="3"/>
        <v>No</v>
      </c>
      <c r="Q4" s="11" t="str">
        <f t="shared" si="4"/>
        <v>Yes</v>
      </c>
      <c r="R4" s="11" t="str">
        <f t="shared" si="5"/>
        <v>No</v>
      </c>
      <c r="S4" s="11" t="str">
        <f t="shared" si="6"/>
        <v>Yes</v>
      </c>
      <c r="T4" s="11" t="str">
        <f t="shared" si="7"/>
        <v>No</v>
      </c>
      <c r="U4" s="13">
        <f t="shared" si="8"/>
        <v>1598</v>
      </c>
      <c r="V4" s="14">
        <f t="shared" ref="V4:V29" si="15">(U4/$G4)*1000</f>
        <v>12.97130565363854</v>
      </c>
      <c r="W4" s="13">
        <f t="shared" si="0"/>
        <v>1598</v>
      </c>
      <c r="X4" s="14">
        <f t="shared" si="9"/>
        <v>12.97130565363854</v>
      </c>
      <c r="Y4" s="13">
        <v>1587</v>
      </c>
      <c r="Z4" s="14">
        <f t="shared" si="10"/>
        <v>12.882016315597223</v>
      </c>
      <c r="AA4" s="13">
        <v>11</v>
      </c>
      <c r="AB4" s="13">
        <f t="shared" si="11"/>
        <v>0</v>
      </c>
      <c r="AC4" s="13">
        <v>0</v>
      </c>
      <c r="AD4" s="13">
        <v>0</v>
      </c>
      <c r="AE4" s="13">
        <v>0</v>
      </c>
      <c r="AF4" s="13">
        <v>46</v>
      </c>
      <c r="AG4" s="14">
        <f t="shared" si="12"/>
        <v>3.7339177726368766</v>
      </c>
      <c r="AH4" s="14">
        <v>90</v>
      </c>
      <c r="AI4" s="14">
        <v>93.5</v>
      </c>
      <c r="AJ4" s="14">
        <v>86.4</v>
      </c>
      <c r="AK4" s="14">
        <f t="shared" si="13"/>
        <v>7.0999999999999943</v>
      </c>
      <c r="AL4" s="14">
        <v>92.4</v>
      </c>
      <c r="AM4" s="14">
        <v>82.4</v>
      </c>
      <c r="AN4" s="21">
        <f t="shared" si="14"/>
        <v>10</v>
      </c>
    </row>
    <row r="5" spans="1:40" x14ac:dyDescent="0.35">
      <c r="A5" s="9" t="s">
        <v>89</v>
      </c>
      <c r="B5" s="10" t="s">
        <v>90</v>
      </c>
      <c r="C5" s="10" t="s">
        <v>30</v>
      </c>
      <c r="D5" s="10" t="s">
        <v>3</v>
      </c>
      <c r="E5" s="5">
        <v>32.306713841202203</v>
      </c>
      <c r="F5" s="5">
        <v>49.537875107795401</v>
      </c>
      <c r="G5" s="11">
        <v>85000</v>
      </c>
      <c r="H5" s="11" t="s">
        <v>62</v>
      </c>
      <c r="I5" s="12" t="s">
        <v>73</v>
      </c>
      <c r="J5" s="11"/>
      <c r="K5" s="11" t="s">
        <v>62</v>
      </c>
      <c r="L5" s="11" t="s">
        <v>63</v>
      </c>
      <c r="M5" s="11" t="s">
        <v>62</v>
      </c>
      <c r="N5" s="11" t="str">
        <f t="shared" si="1"/>
        <v>No</v>
      </c>
      <c r="O5" s="11" t="str">
        <f t="shared" si="2"/>
        <v>Yes</v>
      </c>
      <c r="P5" s="11" t="str">
        <f t="shared" si="3"/>
        <v>No</v>
      </c>
      <c r="Q5" s="11" t="str">
        <f t="shared" si="4"/>
        <v>Yes</v>
      </c>
      <c r="R5" s="11" t="str">
        <f t="shared" si="5"/>
        <v>Yes</v>
      </c>
      <c r="S5" s="11" t="str">
        <f t="shared" si="6"/>
        <v>No</v>
      </c>
      <c r="T5" s="11" t="str">
        <f t="shared" si="7"/>
        <v>No</v>
      </c>
      <c r="U5" s="13">
        <f t="shared" si="8"/>
        <v>11</v>
      </c>
      <c r="V5" s="14">
        <f t="shared" si="15"/>
        <v>0.12941176470588234</v>
      </c>
      <c r="W5" s="13">
        <f t="shared" si="0"/>
        <v>11</v>
      </c>
      <c r="X5" s="14">
        <f t="shared" si="9"/>
        <v>0.12941176470588234</v>
      </c>
      <c r="Y5" s="13">
        <v>4</v>
      </c>
      <c r="Z5" s="14">
        <f t="shared" si="10"/>
        <v>4.7058823529411764E-2</v>
      </c>
      <c r="AA5" s="13">
        <v>7</v>
      </c>
      <c r="AB5" s="13">
        <f t="shared" si="11"/>
        <v>0</v>
      </c>
      <c r="AC5" s="13">
        <v>0</v>
      </c>
      <c r="AD5" s="13">
        <v>0</v>
      </c>
      <c r="AE5" s="13">
        <v>0</v>
      </c>
      <c r="AF5" s="13">
        <v>30</v>
      </c>
      <c r="AG5" s="14">
        <f t="shared" si="12"/>
        <v>3.5294117647058827</v>
      </c>
      <c r="AH5" s="14">
        <v>70</v>
      </c>
      <c r="AI5" s="14">
        <v>74.400000000000006</v>
      </c>
      <c r="AJ5" s="14">
        <v>65.400000000000006</v>
      </c>
      <c r="AK5" s="14">
        <f t="shared" si="13"/>
        <v>9</v>
      </c>
      <c r="AL5" s="14">
        <v>80</v>
      </c>
      <c r="AM5" s="14">
        <v>69</v>
      </c>
      <c r="AN5" s="21">
        <f t="shared" si="14"/>
        <v>11</v>
      </c>
    </row>
    <row r="6" spans="1:40" x14ac:dyDescent="0.35">
      <c r="A6" s="9" t="s">
        <v>89</v>
      </c>
      <c r="B6" s="10" t="s">
        <v>90</v>
      </c>
      <c r="C6" s="10" t="s">
        <v>31</v>
      </c>
      <c r="D6" s="10" t="s">
        <v>4</v>
      </c>
      <c r="E6" s="5">
        <v>32.458324999594801</v>
      </c>
      <c r="F6" s="5">
        <v>48.352113699999897</v>
      </c>
      <c r="G6" s="11">
        <v>171412</v>
      </c>
      <c r="H6" s="11" t="s">
        <v>63</v>
      </c>
      <c r="I6" s="12" t="s">
        <v>74</v>
      </c>
      <c r="J6" s="11"/>
      <c r="K6" s="11" t="s">
        <v>62</v>
      </c>
      <c r="L6" s="11" t="s">
        <v>63</v>
      </c>
      <c r="M6" s="11" t="s">
        <v>62</v>
      </c>
      <c r="N6" s="11" t="str">
        <f t="shared" si="1"/>
        <v>No</v>
      </c>
      <c r="O6" s="11" t="str">
        <f t="shared" si="2"/>
        <v>Yes</v>
      </c>
      <c r="P6" s="11" t="str">
        <f t="shared" si="3"/>
        <v>No</v>
      </c>
      <c r="Q6" s="11" t="str">
        <f t="shared" si="4"/>
        <v>Yes</v>
      </c>
      <c r="R6" s="11" t="str">
        <f t="shared" si="5"/>
        <v>Yes</v>
      </c>
      <c r="S6" s="11" t="str">
        <f t="shared" si="6"/>
        <v>No</v>
      </c>
      <c r="T6" s="11" t="str">
        <f t="shared" si="7"/>
        <v>No</v>
      </c>
      <c r="U6" s="13">
        <f t="shared" si="8"/>
        <v>1186</v>
      </c>
      <c r="V6" s="14">
        <f t="shared" si="15"/>
        <v>6.9190021702097866</v>
      </c>
      <c r="W6" s="13">
        <f t="shared" si="0"/>
        <v>1185</v>
      </c>
      <c r="X6" s="14">
        <f t="shared" si="9"/>
        <v>6.9131682729330501</v>
      </c>
      <c r="Y6" s="13">
        <v>1177</v>
      </c>
      <c r="Z6" s="14">
        <f t="shared" si="10"/>
        <v>6.8664970947191559</v>
      </c>
      <c r="AA6" s="13">
        <v>8</v>
      </c>
      <c r="AB6" s="13">
        <f t="shared" si="11"/>
        <v>1</v>
      </c>
      <c r="AC6" s="13">
        <v>0</v>
      </c>
      <c r="AD6" s="13">
        <v>0</v>
      </c>
      <c r="AE6" s="13">
        <v>1</v>
      </c>
      <c r="AF6" s="13">
        <v>60</v>
      </c>
      <c r="AG6" s="14">
        <f t="shared" si="12"/>
        <v>3.5003383660420506</v>
      </c>
      <c r="AH6" s="14">
        <v>87.6</v>
      </c>
      <c r="AI6" s="14">
        <v>90.5</v>
      </c>
      <c r="AJ6" s="14">
        <v>84.5</v>
      </c>
      <c r="AK6" s="14">
        <f t="shared" si="13"/>
        <v>6</v>
      </c>
      <c r="AL6" s="14">
        <v>88.4</v>
      </c>
      <c r="AM6" s="14">
        <v>82.4</v>
      </c>
      <c r="AN6" s="21">
        <f t="shared" si="14"/>
        <v>6</v>
      </c>
    </row>
    <row r="7" spans="1:40" x14ac:dyDescent="0.35">
      <c r="A7" s="9" t="s">
        <v>89</v>
      </c>
      <c r="B7" s="10" t="s">
        <v>90</v>
      </c>
      <c r="C7" s="10" t="s">
        <v>47</v>
      </c>
      <c r="D7" s="10" t="s">
        <v>5</v>
      </c>
      <c r="E7" s="5">
        <v>31.292632327629601</v>
      </c>
      <c r="F7" s="5">
        <v>48.738917589429803</v>
      </c>
      <c r="G7" s="11">
        <v>1302591</v>
      </c>
      <c r="H7" s="11" t="s">
        <v>63</v>
      </c>
      <c r="I7" s="12" t="s">
        <v>75</v>
      </c>
      <c r="J7" s="11" t="s">
        <v>60</v>
      </c>
      <c r="K7" s="11" t="s">
        <v>62</v>
      </c>
      <c r="L7" s="11" t="s">
        <v>63</v>
      </c>
      <c r="M7" s="11" t="s">
        <v>63</v>
      </c>
      <c r="N7" s="11" t="str">
        <f t="shared" si="1"/>
        <v>No</v>
      </c>
      <c r="O7" s="11" t="str">
        <f t="shared" si="2"/>
        <v>No</v>
      </c>
      <c r="P7" s="11" t="str">
        <f t="shared" si="3"/>
        <v>No</v>
      </c>
      <c r="Q7" s="11" t="str">
        <f t="shared" si="4"/>
        <v>No</v>
      </c>
      <c r="R7" s="11" t="str">
        <f t="shared" si="5"/>
        <v>Yes</v>
      </c>
      <c r="S7" s="11" t="str">
        <f t="shared" si="6"/>
        <v>No</v>
      </c>
      <c r="T7" s="11" t="str">
        <f t="shared" si="7"/>
        <v>No</v>
      </c>
      <c r="U7" s="13">
        <f t="shared" si="8"/>
        <v>23806</v>
      </c>
      <c r="V7" s="14">
        <f t="shared" si="15"/>
        <v>18.275882452742263</v>
      </c>
      <c r="W7" s="13">
        <f t="shared" si="0"/>
        <v>23803</v>
      </c>
      <c r="X7" s="14">
        <f t="shared" si="9"/>
        <v>18.273579350694117</v>
      </c>
      <c r="Y7" s="13">
        <v>23670</v>
      </c>
      <c r="Z7" s="14">
        <f t="shared" si="10"/>
        <v>18.171475159892857</v>
      </c>
      <c r="AA7" s="13">
        <v>133</v>
      </c>
      <c r="AB7" s="13">
        <f t="shared" si="11"/>
        <v>3</v>
      </c>
      <c r="AC7" s="13">
        <v>0</v>
      </c>
      <c r="AD7" s="13">
        <v>1</v>
      </c>
      <c r="AE7" s="13">
        <v>2</v>
      </c>
      <c r="AF7" s="13">
        <v>185</v>
      </c>
      <c r="AG7" s="14">
        <f t="shared" si="12"/>
        <v>1.4202462630250017</v>
      </c>
      <c r="AH7" s="14">
        <v>91</v>
      </c>
      <c r="AI7" s="14">
        <v>94</v>
      </c>
      <c r="AJ7" s="14">
        <v>88</v>
      </c>
      <c r="AK7" s="14">
        <f t="shared" si="13"/>
        <v>6</v>
      </c>
      <c r="AL7" s="14">
        <v>92.3</v>
      </c>
      <c r="AM7" s="14">
        <v>76.8</v>
      </c>
      <c r="AN7" s="21">
        <f t="shared" si="14"/>
        <v>15.5</v>
      </c>
    </row>
    <row r="8" spans="1:40" x14ac:dyDescent="0.35">
      <c r="A8" s="9" t="s">
        <v>89</v>
      </c>
      <c r="B8" s="10" t="s">
        <v>90</v>
      </c>
      <c r="C8" s="10" t="s">
        <v>32</v>
      </c>
      <c r="D8" s="10" t="s">
        <v>6</v>
      </c>
      <c r="E8" s="5">
        <v>31.8737327491794</v>
      </c>
      <c r="F8" s="5">
        <v>49.9735166875899</v>
      </c>
      <c r="G8" s="11">
        <v>119399</v>
      </c>
      <c r="H8" s="11" t="s">
        <v>62</v>
      </c>
      <c r="I8" s="12" t="s">
        <v>73</v>
      </c>
      <c r="J8" s="10"/>
      <c r="K8" s="11" t="s">
        <v>62</v>
      </c>
      <c r="L8" s="11" t="s">
        <v>63</v>
      </c>
      <c r="M8" s="11" t="s">
        <v>62</v>
      </c>
      <c r="N8" s="11" t="str">
        <f t="shared" si="1"/>
        <v>No</v>
      </c>
      <c r="O8" s="11" t="str">
        <f t="shared" si="2"/>
        <v>Yes</v>
      </c>
      <c r="P8" s="11" t="str">
        <f t="shared" si="3"/>
        <v>No</v>
      </c>
      <c r="Q8" s="11" t="str">
        <f t="shared" si="4"/>
        <v>Yes</v>
      </c>
      <c r="R8" s="11" t="str">
        <f t="shared" si="5"/>
        <v>Yes</v>
      </c>
      <c r="S8" s="11" t="str">
        <f t="shared" si="6"/>
        <v>No</v>
      </c>
      <c r="T8" s="11" t="str">
        <f t="shared" si="7"/>
        <v>No</v>
      </c>
      <c r="U8" s="13">
        <f t="shared" si="8"/>
        <v>5168</v>
      </c>
      <c r="V8" s="14">
        <f t="shared" si="15"/>
        <v>43.283444584963021</v>
      </c>
      <c r="W8" s="13">
        <f t="shared" si="0"/>
        <v>5168</v>
      </c>
      <c r="X8" s="14">
        <f t="shared" si="9"/>
        <v>43.283444584963021</v>
      </c>
      <c r="Y8" s="13">
        <v>5139</v>
      </c>
      <c r="Z8" s="14">
        <f t="shared" si="10"/>
        <v>43.040561478739349</v>
      </c>
      <c r="AA8" s="13">
        <v>29</v>
      </c>
      <c r="AB8" s="13">
        <f t="shared" si="11"/>
        <v>0</v>
      </c>
      <c r="AC8" s="13">
        <v>0</v>
      </c>
      <c r="AD8" s="13">
        <v>0</v>
      </c>
      <c r="AE8" s="13">
        <v>0</v>
      </c>
      <c r="AF8" s="13">
        <v>161</v>
      </c>
      <c r="AG8" s="14">
        <f t="shared" si="12"/>
        <v>13.484200035176173</v>
      </c>
      <c r="AH8" s="14">
        <v>80.5</v>
      </c>
      <c r="AI8" s="14">
        <v>84.5</v>
      </c>
      <c r="AJ8" s="14">
        <v>76.599999999999994</v>
      </c>
      <c r="AK8" s="14">
        <f t="shared" si="13"/>
        <v>7.9000000000000057</v>
      </c>
      <c r="AL8" s="14">
        <v>86.8</v>
      </c>
      <c r="AM8" s="14">
        <v>70.099999999999994</v>
      </c>
      <c r="AN8" s="21">
        <f t="shared" si="14"/>
        <v>16.700000000000003</v>
      </c>
    </row>
    <row r="9" spans="1:40" x14ac:dyDescent="0.35">
      <c r="A9" s="9" t="s">
        <v>89</v>
      </c>
      <c r="B9" s="10" t="s">
        <v>90</v>
      </c>
      <c r="C9" s="10" t="s">
        <v>33</v>
      </c>
      <c r="D9" s="10" t="s">
        <v>7</v>
      </c>
      <c r="E9" s="5">
        <v>31.524749399629901</v>
      </c>
      <c r="F9" s="5">
        <v>49.8868966</v>
      </c>
      <c r="G9" s="11">
        <v>105384</v>
      </c>
      <c r="H9" s="11" t="s">
        <v>63</v>
      </c>
      <c r="I9" s="12" t="s">
        <v>76</v>
      </c>
      <c r="J9" s="11" t="s">
        <v>59</v>
      </c>
      <c r="K9" s="11" t="s">
        <v>62</v>
      </c>
      <c r="L9" s="11" t="s">
        <v>63</v>
      </c>
      <c r="M9" s="11" t="s">
        <v>62</v>
      </c>
      <c r="N9" s="11" t="str">
        <f t="shared" si="1"/>
        <v>No</v>
      </c>
      <c r="O9" s="11" t="str">
        <f t="shared" si="2"/>
        <v>Yes</v>
      </c>
      <c r="P9" s="11" t="str">
        <f t="shared" si="3"/>
        <v>No</v>
      </c>
      <c r="Q9" s="11" t="str">
        <f t="shared" si="4"/>
        <v>Yes</v>
      </c>
      <c r="R9" s="11" t="str">
        <f t="shared" si="5"/>
        <v>Yes</v>
      </c>
      <c r="S9" s="11" t="str">
        <f t="shared" si="6"/>
        <v>No</v>
      </c>
      <c r="T9" s="11" t="str">
        <f t="shared" si="7"/>
        <v>No</v>
      </c>
      <c r="U9" s="13">
        <f t="shared" si="8"/>
        <v>3830</v>
      </c>
      <c r="V9" s="14">
        <f t="shared" si="15"/>
        <v>36.343277916951344</v>
      </c>
      <c r="W9" s="13">
        <f t="shared" si="0"/>
        <v>3830</v>
      </c>
      <c r="X9" s="14">
        <f t="shared" si="9"/>
        <v>36.343277916951344</v>
      </c>
      <c r="Y9" s="13">
        <v>3801</v>
      </c>
      <c r="Z9" s="14">
        <f t="shared" si="10"/>
        <v>36.068093828285129</v>
      </c>
      <c r="AA9" s="13">
        <v>29</v>
      </c>
      <c r="AB9" s="13">
        <f t="shared" si="11"/>
        <v>0</v>
      </c>
      <c r="AC9" s="13">
        <v>0</v>
      </c>
      <c r="AD9" s="13">
        <v>0</v>
      </c>
      <c r="AE9" s="13">
        <v>0</v>
      </c>
      <c r="AF9" s="13">
        <v>138</v>
      </c>
      <c r="AG9" s="14">
        <f t="shared" si="12"/>
        <v>13.09496697790936</v>
      </c>
      <c r="AH9" s="14">
        <v>79.099999999999994</v>
      </c>
      <c r="AI9" s="14">
        <v>84.7</v>
      </c>
      <c r="AJ9" s="14">
        <v>73.3</v>
      </c>
      <c r="AK9" s="14">
        <f t="shared" si="13"/>
        <v>11.400000000000006</v>
      </c>
      <c r="AL9" s="14">
        <v>85.7</v>
      </c>
      <c r="AM9" s="14">
        <v>73.7</v>
      </c>
      <c r="AN9" s="21">
        <f t="shared" si="14"/>
        <v>12</v>
      </c>
    </row>
    <row r="10" spans="1:40" x14ac:dyDescent="0.35">
      <c r="A10" s="9" t="s">
        <v>89</v>
      </c>
      <c r="B10" s="10" t="s">
        <v>90</v>
      </c>
      <c r="C10" s="10" t="s">
        <v>34</v>
      </c>
      <c r="D10" s="10" t="s">
        <v>8</v>
      </c>
      <c r="E10" s="5">
        <v>31.553514099628401</v>
      </c>
      <c r="F10" s="5">
        <v>49.007716799999997</v>
      </c>
      <c r="G10" s="11">
        <v>51665</v>
      </c>
      <c r="H10" s="11" t="s">
        <v>62</v>
      </c>
      <c r="I10" s="12" t="s">
        <v>73</v>
      </c>
      <c r="J10" s="11"/>
      <c r="K10" s="11" t="s">
        <v>63</v>
      </c>
      <c r="L10" s="11" t="s">
        <v>62</v>
      </c>
      <c r="M10" s="11" t="s">
        <v>62</v>
      </c>
      <c r="N10" s="11" t="str">
        <f t="shared" si="1"/>
        <v>Yes</v>
      </c>
      <c r="O10" s="11" t="str">
        <f t="shared" si="2"/>
        <v>No</v>
      </c>
      <c r="P10" s="11" t="str">
        <f t="shared" si="3"/>
        <v>No</v>
      </c>
      <c r="Q10" s="11" t="str">
        <f t="shared" si="4"/>
        <v>Yes</v>
      </c>
      <c r="R10" s="11" t="str">
        <f t="shared" si="5"/>
        <v>No</v>
      </c>
      <c r="S10" s="11" t="str">
        <f t="shared" si="6"/>
        <v>Yes</v>
      </c>
      <c r="T10" s="11" t="str">
        <f t="shared" si="7"/>
        <v>No</v>
      </c>
      <c r="U10" s="13">
        <f t="shared" si="8"/>
        <v>858</v>
      </c>
      <c r="V10" s="14">
        <f t="shared" si="15"/>
        <v>16.606987322171683</v>
      </c>
      <c r="W10" s="13">
        <f t="shared" si="0"/>
        <v>858</v>
      </c>
      <c r="X10" s="14">
        <f t="shared" si="9"/>
        <v>16.606987322171683</v>
      </c>
      <c r="Y10" s="13">
        <v>841</v>
      </c>
      <c r="Z10" s="14">
        <f t="shared" si="10"/>
        <v>16.277944449820961</v>
      </c>
      <c r="AA10" s="13">
        <v>17</v>
      </c>
      <c r="AB10" s="13">
        <f t="shared" si="11"/>
        <v>0</v>
      </c>
      <c r="AC10" s="13">
        <v>0</v>
      </c>
      <c r="AD10" s="13">
        <v>0</v>
      </c>
      <c r="AE10" s="13">
        <v>0</v>
      </c>
      <c r="AF10" s="13">
        <v>73</v>
      </c>
      <c r="AG10" s="14">
        <f t="shared" si="12"/>
        <v>14.12948804800155</v>
      </c>
      <c r="AH10" s="14">
        <v>82.4</v>
      </c>
      <c r="AI10" s="14">
        <v>87.8</v>
      </c>
      <c r="AJ10" s="14">
        <v>77</v>
      </c>
      <c r="AK10" s="14">
        <f t="shared" si="13"/>
        <v>10.799999999999997</v>
      </c>
      <c r="AL10" s="14">
        <v>85</v>
      </c>
      <c r="AM10" s="14">
        <v>76</v>
      </c>
      <c r="AN10" s="21">
        <f t="shared" si="14"/>
        <v>9</v>
      </c>
    </row>
    <row r="11" spans="1:40" x14ac:dyDescent="0.35">
      <c r="A11" s="9" t="s">
        <v>89</v>
      </c>
      <c r="B11" s="10" t="s">
        <v>90</v>
      </c>
      <c r="C11" s="10" t="s">
        <v>35</v>
      </c>
      <c r="D11" s="10" t="s">
        <v>9</v>
      </c>
      <c r="E11" s="5">
        <v>30.432790899702901</v>
      </c>
      <c r="F11" s="5">
        <v>49.079479800000001</v>
      </c>
      <c r="G11" s="11">
        <v>296271</v>
      </c>
      <c r="H11" s="11" t="s">
        <v>63</v>
      </c>
      <c r="I11" s="12" t="s">
        <v>77</v>
      </c>
      <c r="J11" s="11" t="s">
        <v>59</v>
      </c>
      <c r="K11" s="11" t="s">
        <v>63</v>
      </c>
      <c r="L11" s="11" t="s">
        <v>63</v>
      </c>
      <c r="M11" s="11" t="s">
        <v>63</v>
      </c>
      <c r="N11" s="11" t="str">
        <f t="shared" si="1"/>
        <v>No</v>
      </c>
      <c r="O11" s="11" t="str">
        <f t="shared" si="2"/>
        <v>No</v>
      </c>
      <c r="P11" s="11" t="str">
        <f t="shared" si="3"/>
        <v>No</v>
      </c>
      <c r="Q11" s="11" t="str">
        <f t="shared" si="4"/>
        <v>No</v>
      </c>
      <c r="R11" s="11" t="str">
        <f t="shared" si="5"/>
        <v>No</v>
      </c>
      <c r="S11" s="11" t="str">
        <f t="shared" si="6"/>
        <v>No</v>
      </c>
      <c r="T11" s="11" t="str">
        <f t="shared" si="7"/>
        <v>Yes</v>
      </c>
      <c r="U11" s="13">
        <f t="shared" si="8"/>
        <v>25</v>
      </c>
      <c r="V11" s="14">
        <f t="shared" si="15"/>
        <v>8.4382204130677665E-2</v>
      </c>
      <c r="W11" s="13">
        <f t="shared" si="0"/>
        <v>25</v>
      </c>
      <c r="X11" s="14">
        <f t="shared" si="9"/>
        <v>8.4382204130677665E-2</v>
      </c>
      <c r="Y11" s="13">
        <v>8</v>
      </c>
      <c r="Z11" s="14">
        <f t="shared" si="10"/>
        <v>2.7002305321816852E-2</v>
      </c>
      <c r="AA11" s="13">
        <v>17</v>
      </c>
      <c r="AB11" s="13">
        <f t="shared" si="11"/>
        <v>0</v>
      </c>
      <c r="AC11" s="13">
        <v>0</v>
      </c>
      <c r="AD11" s="13">
        <v>0</v>
      </c>
      <c r="AE11" s="13">
        <v>0</v>
      </c>
      <c r="AF11" s="13">
        <v>70</v>
      </c>
      <c r="AG11" s="14">
        <f t="shared" si="12"/>
        <v>2.3627017156589742</v>
      </c>
      <c r="AH11" s="14">
        <v>91</v>
      </c>
      <c r="AI11" s="14">
        <v>94.1</v>
      </c>
      <c r="AJ11" s="14">
        <v>98.8</v>
      </c>
      <c r="AK11" s="14">
        <f t="shared" si="13"/>
        <v>-4.7000000000000028</v>
      </c>
      <c r="AL11" s="14">
        <v>91.5</v>
      </c>
      <c r="AM11" s="14">
        <v>84.1</v>
      </c>
      <c r="AN11" s="21">
        <f t="shared" si="14"/>
        <v>7.4000000000000057</v>
      </c>
    </row>
    <row r="12" spans="1:40" x14ac:dyDescent="0.35">
      <c r="A12" s="9" t="s">
        <v>89</v>
      </c>
      <c r="B12" s="10" t="s">
        <v>90</v>
      </c>
      <c r="C12" s="10" t="s">
        <v>36</v>
      </c>
      <c r="D12" s="10" t="s">
        <v>10</v>
      </c>
      <c r="E12" s="5">
        <v>30.636905299686902</v>
      </c>
      <c r="F12" s="5">
        <v>50.121206800000003</v>
      </c>
      <c r="G12" s="15">
        <v>134795</v>
      </c>
      <c r="H12" s="15" t="s">
        <v>63</v>
      </c>
      <c r="I12" s="16" t="s">
        <v>78</v>
      </c>
      <c r="J12" s="11" t="s">
        <v>59</v>
      </c>
      <c r="K12" s="11" t="s">
        <v>62</v>
      </c>
      <c r="L12" s="11" t="s">
        <v>63</v>
      </c>
      <c r="M12" s="11" t="s">
        <v>63</v>
      </c>
      <c r="N12" s="11" t="str">
        <f t="shared" si="1"/>
        <v>No</v>
      </c>
      <c r="O12" s="11" t="str">
        <f t="shared" si="2"/>
        <v>No</v>
      </c>
      <c r="P12" s="11" t="str">
        <f t="shared" si="3"/>
        <v>No</v>
      </c>
      <c r="Q12" s="11" t="str">
        <f t="shared" si="4"/>
        <v>No</v>
      </c>
      <c r="R12" s="11" t="str">
        <f t="shared" si="5"/>
        <v>Yes</v>
      </c>
      <c r="S12" s="11" t="str">
        <f t="shared" si="6"/>
        <v>No</v>
      </c>
      <c r="T12" s="11" t="str">
        <f t="shared" si="7"/>
        <v>No</v>
      </c>
      <c r="U12" s="13">
        <f t="shared" si="8"/>
        <v>4874</v>
      </c>
      <c r="V12" s="14">
        <f t="shared" si="15"/>
        <v>36.158611224451946</v>
      </c>
      <c r="W12" s="13">
        <f t="shared" si="0"/>
        <v>4871</v>
      </c>
      <c r="X12" s="14">
        <f t="shared" si="9"/>
        <v>36.136355206053636</v>
      </c>
      <c r="Y12" s="13">
        <v>4866</v>
      </c>
      <c r="Z12" s="14">
        <f t="shared" si="10"/>
        <v>36.09926184205645</v>
      </c>
      <c r="AA12" s="13">
        <v>5</v>
      </c>
      <c r="AB12" s="13">
        <f t="shared" si="11"/>
        <v>3</v>
      </c>
      <c r="AC12" s="13">
        <v>0</v>
      </c>
      <c r="AD12" s="13">
        <v>2</v>
      </c>
      <c r="AE12" s="13">
        <v>1</v>
      </c>
      <c r="AF12" s="13">
        <v>25</v>
      </c>
      <c r="AG12" s="14">
        <f t="shared" si="12"/>
        <v>1.8546681998590453</v>
      </c>
      <c r="AH12" s="14">
        <v>89</v>
      </c>
      <c r="AI12" s="14">
        <v>92</v>
      </c>
      <c r="AJ12" s="14">
        <v>85.9</v>
      </c>
      <c r="AK12" s="14">
        <f t="shared" si="13"/>
        <v>6.0999999999999943</v>
      </c>
      <c r="AL12" s="14">
        <v>91.2</v>
      </c>
      <c r="AM12" s="14">
        <v>81.5</v>
      </c>
      <c r="AN12" s="21">
        <f t="shared" si="14"/>
        <v>9.7000000000000028</v>
      </c>
    </row>
    <row r="13" spans="1:40" x14ac:dyDescent="0.35">
      <c r="A13" s="9" t="s">
        <v>89</v>
      </c>
      <c r="B13" s="10" t="s">
        <v>90</v>
      </c>
      <c r="C13" s="10" t="s">
        <v>37</v>
      </c>
      <c r="D13" s="10" t="s">
        <v>11</v>
      </c>
      <c r="E13" s="5">
        <v>31.480821499632199</v>
      </c>
      <c r="F13" s="5">
        <v>48.435379099999899</v>
      </c>
      <c r="G13" s="11">
        <v>53762</v>
      </c>
      <c r="H13" s="11" t="s">
        <v>62</v>
      </c>
      <c r="I13" s="12" t="s">
        <v>73</v>
      </c>
      <c r="J13" s="11" t="s">
        <v>59</v>
      </c>
      <c r="K13" s="11" t="s">
        <v>63</v>
      </c>
      <c r="L13" s="11" t="s">
        <v>62</v>
      </c>
      <c r="M13" s="11" t="s">
        <v>62</v>
      </c>
      <c r="N13" s="11" t="str">
        <f t="shared" si="1"/>
        <v>Yes</v>
      </c>
      <c r="O13" s="11" t="str">
        <f t="shared" si="2"/>
        <v>No</v>
      </c>
      <c r="P13" s="11" t="str">
        <f t="shared" si="3"/>
        <v>No</v>
      </c>
      <c r="Q13" s="11" t="str">
        <f t="shared" si="4"/>
        <v>Yes</v>
      </c>
      <c r="R13" s="11" t="str">
        <f t="shared" si="5"/>
        <v>No</v>
      </c>
      <c r="S13" s="11" t="str">
        <f t="shared" si="6"/>
        <v>Yes</v>
      </c>
      <c r="T13" s="11" t="str">
        <f t="shared" si="7"/>
        <v>No</v>
      </c>
      <c r="U13" s="13">
        <f t="shared" si="8"/>
        <v>1415</v>
      </c>
      <c r="V13" s="14">
        <f t="shared" si="15"/>
        <v>26.319705368103865</v>
      </c>
      <c r="W13" s="13">
        <f t="shared" si="0"/>
        <v>1415</v>
      </c>
      <c r="X13" s="14">
        <f t="shared" si="9"/>
        <v>26.319705368103865</v>
      </c>
      <c r="Y13" s="13">
        <v>1395</v>
      </c>
      <c r="Z13" s="14">
        <f t="shared" si="10"/>
        <v>25.947695398236672</v>
      </c>
      <c r="AA13" s="13">
        <v>20</v>
      </c>
      <c r="AB13" s="13">
        <f t="shared" si="11"/>
        <v>0</v>
      </c>
      <c r="AC13" s="13">
        <v>0</v>
      </c>
      <c r="AD13" s="13">
        <v>0</v>
      </c>
      <c r="AE13" s="13">
        <v>0</v>
      </c>
      <c r="AF13" s="13">
        <v>149</v>
      </c>
      <c r="AG13" s="14">
        <f t="shared" si="12"/>
        <v>27.714742755105839</v>
      </c>
      <c r="AH13" s="14">
        <v>70.400000000000006</v>
      </c>
      <c r="AI13" s="14">
        <v>77.900000000000006</v>
      </c>
      <c r="AJ13" s="14">
        <v>62.6</v>
      </c>
      <c r="AK13" s="14">
        <f t="shared" si="13"/>
        <v>15.300000000000004</v>
      </c>
      <c r="AL13" s="14">
        <v>77.900000000000006</v>
      </c>
      <c r="AM13" s="14">
        <v>65.099999999999994</v>
      </c>
      <c r="AN13" s="21">
        <f t="shared" si="14"/>
        <v>12.800000000000011</v>
      </c>
    </row>
    <row r="14" spans="1:40" x14ac:dyDescent="0.35">
      <c r="A14" s="9" t="s">
        <v>89</v>
      </c>
      <c r="B14" s="10" t="s">
        <v>90</v>
      </c>
      <c r="C14" s="10" t="s">
        <v>38</v>
      </c>
      <c r="D14" s="10" t="s">
        <v>12</v>
      </c>
      <c r="E14" s="5">
        <v>30.433310499702898</v>
      </c>
      <c r="F14" s="5">
        <v>48.177985799999902</v>
      </c>
      <c r="G14" s="11">
        <v>170976</v>
      </c>
      <c r="H14" s="11" t="s">
        <v>63</v>
      </c>
      <c r="I14" s="12" t="s">
        <v>79</v>
      </c>
      <c r="J14" s="11"/>
      <c r="K14" s="11" t="s">
        <v>63</v>
      </c>
      <c r="L14" s="11" t="s">
        <v>62</v>
      </c>
      <c r="M14" s="11" t="s">
        <v>62</v>
      </c>
      <c r="N14" s="11" t="str">
        <f t="shared" si="1"/>
        <v>Yes</v>
      </c>
      <c r="O14" s="11" t="str">
        <f t="shared" si="2"/>
        <v>No</v>
      </c>
      <c r="P14" s="11" t="str">
        <f t="shared" si="3"/>
        <v>No</v>
      </c>
      <c r="Q14" s="11" t="str">
        <f t="shared" si="4"/>
        <v>Yes</v>
      </c>
      <c r="R14" s="11" t="str">
        <f t="shared" si="5"/>
        <v>No</v>
      </c>
      <c r="S14" s="11" t="str">
        <f t="shared" si="6"/>
        <v>Yes</v>
      </c>
      <c r="T14" s="11" t="str">
        <f t="shared" si="7"/>
        <v>No</v>
      </c>
      <c r="U14" s="13">
        <f t="shared" si="8"/>
        <v>1650</v>
      </c>
      <c r="V14" s="14">
        <f t="shared" si="15"/>
        <v>9.650477259966312</v>
      </c>
      <c r="W14" s="13">
        <f t="shared" si="0"/>
        <v>1650</v>
      </c>
      <c r="X14" s="14">
        <f t="shared" si="9"/>
        <v>9.650477259966312</v>
      </c>
      <c r="Y14" s="13">
        <v>1624</v>
      </c>
      <c r="Z14" s="14">
        <f t="shared" si="10"/>
        <v>9.4984091334456302</v>
      </c>
      <c r="AA14" s="13">
        <v>26</v>
      </c>
      <c r="AB14" s="13">
        <f t="shared" si="11"/>
        <v>0</v>
      </c>
      <c r="AC14" s="13">
        <v>0</v>
      </c>
      <c r="AD14" s="13">
        <v>0</v>
      </c>
      <c r="AE14" s="13">
        <v>0</v>
      </c>
      <c r="AF14" s="13">
        <v>124</v>
      </c>
      <c r="AG14" s="14">
        <f t="shared" si="12"/>
        <v>7.2524798802171064</v>
      </c>
      <c r="AH14" s="14">
        <v>87.4</v>
      </c>
      <c r="AI14" s="14">
        <v>90.9</v>
      </c>
      <c r="AJ14" s="14">
        <v>84</v>
      </c>
      <c r="AK14" s="14">
        <f t="shared" si="13"/>
        <v>6.9000000000000057</v>
      </c>
      <c r="AL14" s="14">
        <v>88.9</v>
      </c>
      <c r="AM14" s="14">
        <v>81.5</v>
      </c>
      <c r="AN14" s="21">
        <f t="shared" si="14"/>
        <v>7.4000000000000057</v>
      </c>
    </row>
    <row r="15" spans="1:40" x14ac:dyDescent="0.35">
      <c r="A15" s="9" t="s">
        <v>89</v>
      </c>
      <c r="B15" s="10" t="s">
        <v>90</v>
      </c>
      <c r="C15" s="10" t="s">
        <v>48</v>
      </c>
      <c r="D15" s="10" t="s">
        <v>13</v>
      </c>
      <c r="E15" s="5">
        <v>32.4074885107553</v>
      </c>
      <c r="F15" s="5">
        <v>48.404029194152898</v>
      </c>
      <c r="G15" s="11">
        <v>443971</v>
      </c>
      <c r="H15" s="11" t="s">
        <v>63</v>
      </c>
      <c r="I15" s="12" t="s">
        <v>80</v>
      </c>
      <c r="J15" s="11" t="s">
        <v>59</v>
      </c>
      <c r="K15" s="11" t="s">
        <v>62</v>
      </c>
      <c r="L15" s="11" t="s">
        <v>63</v>
      </c>
      <c r="M15" s="11" t="s">
        <v>63</v>
      </c>
      <c r="N15" s="11" t="str">
        <f t="shared" si="1"/>
        <v>No</v>
      </c>
      <c r="O15" s="11" t="str">
        <f t="shared" si="2"/>
        <v>No</v>
      </c>
      <c r="P15" s="11" t="str">
        <f t="shared" si="3"/>
        <v>No</v>
      </c>
      <c r="Q15" s="11" t="str">
        <f t="shared" si="4"/>
        <v>No</v>
      </c>
      <c r="R15" s="11" t="str">
        <f t="shared" si="5"/>
        <v>Yes</v>
      </c>
      <c r="S15" s="11" t="str">
        <f t="shared" si="6"/>
        <v>No</v>
      </c>
      <c r="T15" s="11" t="str">
        <f t="shared" si="7"/>
        <v>No</v>
      </c>
      <c r="U15" s="13">
        <f t="shared" si="8"/>
        <v>12379</v>
      </c>
      <c r="V15" s="14">
        <f t="shared" si="15"/>
        <v>27.882451781760519</v>
      </c>
      <c r="W15" s="13">
        <f t="shared" si="0"/>
        <v>12379</v>
      </c>
      <c r="X15" s="14">
        <f t="shared" si="9"/>
        <v>27.882451781760519</v>
      </c>
      <c r="Y15" s="13">
        <v>12339</v>
      </c>
      <c r="Z15" s="14">
        <f t="shared" si="10"/>
        <v>27.792355807023434</v>
      </c>
      <c r="AA15" s="13">
        <v>40</v>
      </c>
      <c r="AB15" s="13">
        <f t="shared" si="11"/>
        <v>0</v>
      </c>
      <c r="AC15" s="13">
        <v>0</v>
      </c>
      <c r="AD15" s="13">
        <v>0</v>
      </c>
      <c r="AE15" s="13">
        <v>0</v>
      </c>
      <c r="AF15" s="13">
        <v>345</v>
      </c>
      <c r="AG15" s="14">
        <f t="shared" si="12"/>
        <v>7.7707778210738985</v>
      </c>
      <c r="AH15" s="14">
        <v>87.3</v>
      </c>
      <c r="AI15" s="14">
        <v>89.6</v>
      </c>
      <c r="AJ15" s="14">
        <v>84.8</v>
      </c>
      <c r="AK15" s="14">
        <f t="shared" si="13"/>
        <v>4.7999999999999972</v>
      </c>
      <c r="AL15" s="14">
        <v>90.3</v>
      </c>
      <c r="AM15" s="14">
        <v>79.7</v>
      </c>
      <c r="AN15" s="21">
        <f t="shared" si="14"/>
        <v>10.599999999999994</v>
      </c>
    </row>
    <row r="16" spans="1:40" x14ac:dyDescent="0.35">
      <c r="A16" s="9" t="s">
        <v>89</v>
      </c>
      <c r="B16" s="10" t="s">
        <v>90</v>
      </c>
      <c r="C16" s="10" t="s">
        <v>39</v>
      </c>
      <c r="D16" s="10" t="s">
        <v>14</v>
      </c>
      <c r="E16" s="5">
        <v>31.556580099628199</v>
      </c>
      <c r="F16" s="5">
        <v>48.188062599999903</v>
      </c>
      <c r="G16" s="11">
        <v>245904</v>
      </c>
      <c r="H16" s="11" t="s">
        <v>62</v>
      </c>
      <c r="I16" s="12" t="s">
        <v>73</v>
      </c>
      <c r="J16" s="11" t="s">
        <v>59</v>
      </c>
      <c r="K16" s="11" t="s">
        <v>63</v>
      </c>
      <c r="L16" s="11" t="s">
        <v>62</v>
      </c>
      <c r="M16" s="11" t="s">
        <v>62</v>
      </c>
      <c r="N16" s="11" t="str">
        <f t="shared" si="1"/>
        <v>Yes</v>
      </c>
      <c r="O16" s="11" t="str">
        <f t="shared" si="2"/>
        <v>No</v>
      </c>
      <c r="P16" s="11" t="str">
        <f t="shared" si="3"/>
        <v>No</v>
      </c>
      <c r="Q16" s="11" t="str">
        <f t="shared" si="4"/>
        <v>Yes</v>
      </c>
      <c r="R16" s="11" t="str">
        <f t="shared" si="5"/>
        <v>No</v>
      </c>
      <c r="S16" s="11" t="str">
        <f t="shared" si="6"/>
        <v>Yes</v>
      </c>
      <c r="T16" s="11" t="str">
        <f t="shared" si="7"/>
        <v>No</v>
      </c>
      <c r="U16" s="13">
        <f t="shared" si="8"/>
        <v>1941</v>
      </c>
      <c r="V16" s="14">
        <f t="shared" si="15"/>
        <v>7.8933242240874488</v>
      </c>
      <c r="W16" s="13">
        <f t="shared" si="0"/>
        <v>1941</v>
      </c>
      <c r="X16" s="14">
        <f t="shared" si="9"/>
        <v>7.8933242240874488</v>
      </c>
      <c r="Y16" s="13">
        <v>1929</v>
      </c>
      <c r="Z16" s="14">
        <f t="shared" si="10"/>
        <v>7.8445246925629517</v>
      </c>
      <c r="AA16" s="13">
        <v>12</v>
      </c>
      <c r="AB16" s="13">
        <f t="shared" si="11"/>
        <v>0</v>
      </c>
      <c r="AC16" s="13">
        <v>0</v>
      </c>
      <c r="AD16" s="13">
        <v>0</v>
      </c>
      <c r="AE16" s="13">
        <v>0</v>
      </c>
      <c r="AF16" s="13">
        <v>128</v>
      </c>
      <c r="AG16" s="14">
        <f t="shared" si="12"/>
        <v>5.2052833626130521</v>
      </c>
      <c r="AH16" s="14">
        <v>77.5</v>
      </c>
      <c r="AI16" s="14">
        <v>85.7</v>
      </c>
      <c r="AJ16" s="14">
        <v>69.099999999999994</v>
      </c>
      <c r="AK16" s="14">
        <f t="shared" si="13"/>
        <v>16.600000000000009</v>
      </c>
      <c r="AL16" s="14">
        <v>81.599999999999994</v>
      </c>
      <c r="AM16" s="14">
        <v>69.8</v>
      </c>
      <c r="AN16" s="21">
        <f t="shared" si="14"/>
        <v>11.799999999999997</v>
      </c>
    </row>
    <row r="17" spans="1:40" x14ac:dyDescent="0.35">
      <c r="A17" s="9" t="s">
        <v>89</v>
      </c>
      <c r="B17" s="10" t="s">
        <v>90</v>
      </c>
      <c r="C17" s="10" t="s">
        <v>40</v>
      </c>
      <c r="D17" s="10" t="s">
        <v>15</v>
      </c>
      <c r="E17" s="5">
        <v>30.893951799668301</v>
      </c>
      <c r="F17" s="5">
        <v>49.4093497</v>
      </c>
      <c r="G17" s="11">
        <v>54004</v>
      </c>
      <c r="H17" s="11" t="s">
        <v>63</v>
      </c>
      <c r="I17" s="12" t="s">
        <v>81</v>
      </c>
      <c r="J17" s="11" t="s">
        <v>61</v>
      </c>
      <c r="K17" s="11" t="s">
        <v>63</v>
      </c>
      <c r="L17" s="11" t="s">
        <v>63</v>
      </c>
      <c r="M17" s="11" t="s">
        <v>62</v>
      </c>
      <c r="N17" s="11" t="str">
        <f t="shared" si="1"/>
        <v>No</v>
      </c>
      <c r="O17" s="11" t="str">
        <f t="shared" si="2"/>
        <v>No</v>
      </c>
      <c r="P17" s="11" t="str">
        <f t="shared" si="3"/>
        <v>No</v>
      </c>
      <c r="Q17" s="11" t="str">
        <f t="shared" si="4"/>
        <v>Yes</v>
      </c>
      <c r="R17" s="11" t="str">
        <f t="shared" si="5"/>
        <v>No</v>
      </c>
      <c r="S17" s="11" t="str">
        <f t="shared" si="6"/>
        <v>No</v>
      </c>
      <c r="T17" s="11" t="str">
        <f t="shared" si="7"/>
        <v>No</v>
      </c>
      <c r="U17" s="13">
        <f t="shared" si="8"/>
        <v>225</v>
      </c>
      <c r="V17" s="14">
        <f t="shared" si="15"/>
        <v>4.1663580475520332</v>
      </c>
      <c r="W17" s="13">
        <f t="shared" si="0"/>
        <v>224</v>
      </c>
      <c r="X17" s="14">
        <f t="shared" si="9"/>
        <v>4.1478409006740238</v>
      </c>
      <c r="Y17" s="13">
        <v>217</v>
      </c>
      <c r="Z17" s="14">
        <f t="shared" si="10"/>
        <v>4.0182208725279605</v>
      </c>
      <c r="AA17" s="13">
        <v>7</v>
      </c>
      <c r="AB17" s="13">
        <f t="shared" si="11"/>
        <v>1</v>
      </c>
      <c r="AC17" s="13">
        <v>0</v>
      </c>
      <c r="AD17" s="13">
        <v>0</v>
      </c>
      <c r="AE17" s="13">
        <v>1</v>
      </c>
      <c r="AF17" s="13">
        <v>40</v>
      </c>
      <c r="AG17" s="14">
        <f t="shared" si="12"/>
        <v>7.4068587512036146</v>
      </c>
      <c r="AH17" s="14">
        <v>83.8</v>
      </c>
      <c r="AI17" s="14">
        <v>89.4</v>
      </c>
      <c r="AJ17" s="14">
        <v>78</v>
      </c>
      <c r="AK17" s="14">
        <f t="shared" si="13"/>
        <v>11.400000000000006</v>
      </c>
      <c r="AL17" s="14">
        <v>86.1</v>
      </c>
      <c r="AM17" s="14">
        <v>81.400000000000006</v>
      </c>
      <c r="AN17" s="21">
        <f t="shared" si="14"/>
        <v>4.6999999999999886</v>
      </c>
    </row>
    <row r="18" spans="1:40" x14ac:dyDescent="0.35">
      <c r="A18" s="9" t="s">
        <v>89</v>
      </c>
      <c r="B18" s="10" t="s">
        <v>90</v>
      </c>
      <c r="C18" s="10" t="s">
        <v>41</v>
      </c>
      <c r="D18" s="10" t="s">
        <v>16</v>
      </c>
      <c r="E18" s="5">
        <v>31.2780253996436</v>
      </c>
      <c r="F18" s="5">
        <v>49.602015199999897</v>
      </c>
      <c r="G18" s="11">
        <v>113776</v>
      </c>
      <c r="H18" s="11" t="s">
        <v>62</v>
      </c>
      <c r="I18" s="12" t="s">
        <v>73</v>
      </c>
      <c r="J18" s="11" t="s">
        <v>59</v>
      </c>
      <c r="K18" s="11" t="s">
        <v>63</v>
      </c>
      <c r="L18" s="11" t="s">
        <v>63</v>
      </c>
      <c r="M18" s="11" t="s">
        <v>63</v>
      </c>
      <c r="N18" s="11" t="str">
        <f t="shared" si="1"/>
        <v>No</v>
      </c>
      <c r="O18" s="11" t="str">
        <f t="shared" si="2"/>
        <v>No</v>
      </c>
      <c r="P18" s="11" t="str">
        <f t="shared" si="3"/>
        <v>No</v>
      </c>
      <c r="Q18" s="11" t="str">
        <f t="shared" si="4"/>
        <v>No</v>
      </c>
      <c r="R18" s="11" t="str">
        <f t="shared" si="5"/>
        <v>No</v>
      </c>
      <c r="S18" s="11" t="str">
        <f t="shared" si="6"/>
        <v>No</v>
      </c>
      <c r="T18" s="11" t="str">
        <f t="shared" si="7"/>
        <v>Yes</v>
      </c>
      <c r="U18" s="13">
        <f t="shared" si="8"/>
        <v>2515</v>
      </c>
      <c r="V18" s="14">
        <f t="shared" si="15"/>
        <v>22.104837575587119</v>
      </c>
      <c r="W18" s="13">
        <f t="shared" si="0"/>
        <v>2515</v>
      </c>
      <c r="X18" s="14">
        <f t="shared" si="9"/>
        <v>22.104837575587119</v>
      </c>
      <c r="Y18" s="13">
        <v>2490</v>
      </c>
      <c r="Z18" s="14">
        <f t="shared" si="10"/>
        <v>21.885107579805933</v>
      </c>
      <c r="AA18" s="13">
        <v>25</v>
      </c>
      <c r="AB18" s="13">
        <f t="shared" si="11"/>
        <v>0</v>
      </c>
      <c r="AC18" s="13">
        <v>0</v>
      </c>
      <c r="AD18" s="13">
        <v>0</v>
      </c>
      <c r="AE18" s="13">
        <v>0</v>
      </c>
      <c r="AF18" s="13">
        <v>157</v>
      </c>
      <c r="AG18" s="14">
        <f t="shared" si="12"/>
        <v>13.79904373505836</v>
      </c>
      <c r="AH18" s="14">
        <v>85.8</v>
      </c>
      <c r="AI18" s="14">
        <v>90.1</v>
      </c>
      <c r="AJ18" s="14">
        <v>81.400000000000006</v>
      </c>
      <c r="AK18" s="14">
        <f t="shared" si="13"/>
        <v>8.6999999999999886</v>
      </c>
      <c r="AL18" s="14">
        <v>90.6</v>
      </c>
      <c r="AM18" s="14">
        <v>76.900000000000006</v>
      </c>
      <c r="AN18" s="21">
        <f t="shared" si="14"/>
        <v>13.699999999999989</v>
      </c>
    </row>
    <row r="19" spans="1:40" x14ac:dyDescent="0.35">
      <c r="A19" s="9" t="s">
        <v>89</v>
      </c>
      <c r="B19" s="10" t="s">
        <v>90</v>
      </c>
      <c r="C19" s="10" t="s">
        <v>49</v>
      </c>
      <c r="D19" s="10" t="s">
        <v>17</v>
      </c>
      <c r="E19" s="5">
        <v>30.631526430935502</v>
      </c>
      <c r="F19" s="5">
        <v>48.630360673764301</v>
      </c>
      <c r="G19" s="11">
        <v>138480</v>
      </c>
      <c r="H19" s="11" t="s">
        <v>62</v>
      </c>
      <c r="I19" s="12" t="s">
        <v>73</v>
      </c>
      <c r="J19" s="11" t="s">
        <v>59</v>
      </c>
      <c r="K19" s="11" t="s">
        <v>63</v>
      </c>
      <c r="L19" s="11" t="s">
        <v>62</v>
      </c>
      <c r="M19" s="11" t="s">
        <v>63</v>
      </c>
      <c r="N19" s="11" t="str">
        <f t="shared" si="1"/>
        <v>No</v>
      </c>
      <c r="O19" s="11" t="str">
        <f t="shared" si="2"/>
        <v>No</v>
      </c>
      <c r="P19" s="11" t="str">
        <f t="shared" si="3"/>
        <v>No</v>
      </c>
      <c r="Q19" s="11" t="str">
        <f t="shared" si="4"/>
        <v>No</v>
      </c>
      <c r="R19" s="11" t="str">
        <f t="shared" si="5"/>
        <v>No</v>
      </c>
      <c r="S19" s="11" t="str">
        <f t="shared" si="6"/>
        <v>Yes</v>
      </c>
      <c r="T19" s="11" t="str">
        <f t="shared" si="7"/>
        <v>No</v>
      </c>
      <c r="U19" s="13">
        <f t="shared" si="8"/>
        <v>1535</v>
      </c>
      <c r="V19" s="14">
        <f t="shared" si="15"/>
        <v>11.084633160023108</v>
      </c>
      <c r="W19" s="13">
        <f t="shared" si="0"/>
        <v>1534</v>
      </c>
      <c r="X19" s="14">
        <f t="shared" si="9"/>
        <v>11.077411900635472</v>
      </c>
      <c r="Y19" s="13">
        <v>1525</v>
      </c>
      <c r="Z19" s="14">
        <f t="shared" si="10"/>
        <v>11.012420566146735</v>
      </c>
      <c r="AA19" s="13">
        <v>9</v>
      </c>
      <c r="AB19" s="13">
        <f t="shared" si="11"/>
        <v>1</v>
      </c>
      <c r="AC19" s="13">
        <v>0</v>
      </c>
      <c r="AD19" s="13">
        <v>0</v>
      </c>
      <c r="AE19" s="13">
        <v>1</v>
      </c>
      <c r="AF19" s="13">
        <v>118</v>
      </c>
      <c r="AG19" s="14">
        <f t="shared" si="12"/>
        <v>8.5210860774118995</v>
      </c>
      <c r="AH19" s="14">
        <v>74.099999999999994</v>
      </c>
      <c r="AI19" s="14">
        <v>81.2</v>
      </c>
      <c r="AJ19" s="14">
        <v>66.900000000000006</v>
      </c>
      <c r="AK19" s="14">
        <f t="shared" si="13"/>
        <v>14.299999999999997</v>
      </c>
      <c r="AL19" s="14">
        <v>81.7</v>
      </c>
      <c r="AM19" s="14">
        <v>69.599999999999994</v>
      </c>
      <c r="AN19" s="21">
        <f t="shared" si="14"/>
        <v>12.100000000000009</v>
      </c>
    </row>
    <row r="20" spans="1:40" x14ac:dyDescent="0.35">
      <c r="A20" s="9" t="s">
        <v>89</v>
      </c>
      <c r="B20" s="10" t="s">
        <v>90</v>
      </c>
      <c r="C20" s="10" t="s">
        <v>50</v>
      </c>
      <c r="D20" s="10" t="s">
        <v>18</v>
      </c>
      <c r="E20" s="5">
        <v>32.200368699601697</v>
      </c>
      <c r="F20" s="5">
        <v>48.248983899999899</v>
      </c>
      <c r="G20" s="11">
        <v>136389</v>
      </c>
      <c r="H20" s="11" t="s">
        <v>62</v>
      </c>
      <c r="I20" s="12" t="s">
        <v>73</v>
      </c>
      <c r="J20" s="11" t="s">
        <v>59</v>
      </c>
      <c r="K20" s="11" t="s">
        <v>63</v>
      </c>
      <c r="L20" s="11" t="s">
        <v>63</v>
      </c>
      <c r="M20" s="11" t="s">
        <v>62</v>
      </c>
      <c r="N20" s="11" t="str">
        <f t="shared" si="1"/>
        <v>No</v>
      </c>
      <c r="O20" s="11" t="str">
        <f t="shared" si="2"/>
        <v>No</v>
      </c>
      <c r="P20" s="11" t="str">
        <f t="shared" si="3"/>
        <v>No</v>
      </c>
      <c r="Q20" s="11" t="str">
        <f t="shared" si="4"/>
        <v>Yes</v>
      </c>
      <c r="R20" s="11" t="str">
        <f t="shared" si="5"/>
        <v>No</v>
      </c>
      <c r="S20" s="11" t="str">
        <f t="shared" si="6"/>
        <v>No</v>
      </c>
      <c r="T20" s="11" t="str">
        <f t="shared" si="7"/>
        <v>No</v>
      </c>
      <c r="U20" s="13">
        <f t="shared" si="8"/>
        <v>2957</v>
      </c>
      <c r="V20" s="14">
        <f t="shared" si="15"/>
        <v>21.680634068729884</v>
      </c>
      <c r="W20" s="13">
        <f t="shared" si="0"/>
        <v>2957</v>
      </c>
      <c r="X20" s="14">
        <f t="shared" si="9"/>
        <v>21.680634068729884</v>
      </c>
      <c r="Y20" s="13">
        <v>2945</v>
      </c>
      <c r="Z20" s="14">
        <f t="shared" si="10"/>
        <v>21.592650433686003</v>
      </c>
      <c r="AA20" s="13">
        <v>12</v>
      </c>
      <c r="AB20" s="13">
        <f t="shared" si="11"/>
        <v>0</v>
      </c>
      <c r="AC20" s="13">
        <v>0</v>
      </c>
      <c r="AD20" s="13">
        <v>0</v>
      </c>
      <c r="AE20" s="13">
        <v>0</v>
      </c>
      <c r="AF20" s="13">
        <v>98</v>
      </c>
      <c r="AG20" s="14">
        <f t="shared" si="12"/>
        <v>7.1853301952503505</v>
      </c>
      <c r="AH20" s="14">
        <v>79.3</v>
      </c>
      <c r="AI20" s="14">
        <v>84.8</v>
      </c>
      <c r="AJ20" s="14">
        <v>73.5</v>
      </c>
      <c r="AK20" s="14">
        <f t="shared" si="13"/>
        <v>11.299999999999997</v>
      </c>
      <c r="AL20" s="14">
        <v>85.2</v>
      </c>
      <c r="AM20" s="14">
        <v>72.900000000000006</v>
      </c>
      <c r="AN20" s="21">
        <f t="shared" si="14"/>
        <v>12.299999999999997</v>
      </c>
    </row>
    <row r="21" spans="1:40" x14ac:dyDescent="0.35">
      <c r="A21" s="9" t="s">
        <v>89</v>
      </c>
      <c r="B21" s="10" t="s">
        <v>90</v>
      </c>
      <c r="C21" s="10" t="s">
        <v>51</v>
      </c>
      <c r="D21" s="10" t="s">
        <v>19</v>
      </c>
      <c r="E21" s="5">
        <v>32.054787399606496</v>
      </c>
      <c r="F21" s="5">
        <v>48.845666600000001</v>
      </c>
      <c r="G21" s="11">
        <v>192028</v>
      </c>
      <c r="H21" s="11" t="s">
        <v>63</v>
      </c>
      <c r="I21" s="12" t="s">
        <v>82</v>
      </c>
      <c r="J21" s="11"/>
      <c r="K21" s="11" t="s">
        <v>62</v>
      </c>
      <c r="L21" s="11" t="s">
        <v>62</v>
      </c>
      <c r="M21" s="11" t="s">
        <v>63</v>
      </c>
      <c r="N21" s="11" t="str">
        <f t="shared" si="1"/>
        <v>No</v>
      </c>
      <c r="O21" s="11" t="str">
        <f t="shared" si="2"/>
        <v>No</v>
      </c>
      <c r="P21" s="11" t="str">
        <f t="shared" si="3"/>
        <v>Yes</v>
      </c>
      <c r="Q21" s="11" t="str">
        <f t="shared" si="4"/>
        <v>No</v>
      </c>
      <c r="R21" s="11" t="str">
        <f t="shared" si="5"/>
        <v>Yes</v>
      </c>
      <c r="S21" s="11" t="str">
        <f t="shared" si="6"/>
        <v>Yes</v>
      </c>
      <c r="T21" s="11" t="str">
        <f t="shared" si="7"/>
        <v>No</v>
      </c>
      <c r="U21" s="13">
        <f t="shared" si="8"/>
        <v>7114</v>
      </c>
      <c r="V21" s="14">
        <f t="shared" si="15"/>
        <v>37.046680692399022</v>
      </c>
      <c r="W21" s="13">
        <f t="shared" si="0"/>
        <v>7114</v>
      </c>
      <c r="X21" s="14">
        <f t="shared" si="9"/>
        <v>37.046680692399022</v>
      </c>
      <c r="Y21" s="13">
        <v>7094</v>
      </c>
      <c r="Z21" s="14">
        <f t="shared" si="10"/>
        <v>36.942529214489554</v>
      </c>
      <c r="AA21" s="13">
        <v>20</v>
      </c>
      <c r="AB21" s="13">
        <f t="shared" si="11"/>
        <v>0</v>
      </c>
      <c r="AC21" s="13">
        <v>0</v>
      </c>
      <c r="AD21" s="13">
        <v>0</v>
      </c>
      <c r="AE21" s="13">
        <v>0</v>
      </c>
      <c r="AF21" s="13">
        <v>90</v>
      </c>
      <c r="AG21" s="14">
        <f t="shared" si="12"/>
        <v>4.6868165059262195</v>
      </c>
      <c r="AH21" s="14">
        <v>85.3</v>
      </c>
      <c r="AI21" s="14">
        <v>89</v>
      </c>
      <c r="AJ21" s="14">
        <v>81.400000000000006</v>
      </c>
      <c r="AK21" s="14">
        <f t="shared" si="13"/>
        <v>7.5999999999999943</v>
      </c>
      <c r="AL21" s="14">
        <v>89.4</v>
      </c>
      <c r="AM21" s="14">
        <v>77.8</v>
      </c>
      <c r="AN21" s="21">
        <f t="shared" si="14"/>
        <v>11.600000000000009</v>
      </c>
    </row>
    <row r="22" spans="1:40" x14ac:dyDescent="0.35">
      <c r="A22" s="9" t="s">
        <v>89</v>
      </c>
      <c r="B22" s="10" t="s">
        <v>90</v>
      </c>
      <c r="C22" s="10" t="s">
        <v>42</v>
      </c>
      <c r="D22" s="10" t="s">
        <v>20</v>
      </c>
      <c r="E22" s="5">
        <v>31.321864999641001</v>
      </c>
      <c r="F22" s="5">
        <v>48.686805499999998</v>
      </c>
      <c r="G22" s="11">
        <v>100000</v>
      </c>
      <c r="H22" s="11" t="s">
        <v>63</v>
      </c>
      <c r="I22" s="12" t="s">
        <v>83</v>
      </c>
      <c r="J22" s="11" t="s">
        <v>59</v>
      </c>
      <c r="K22" s="11" t="s">
        <v>62</v>
      </c>
      <c r="L22" s="11" t="s">
        <v>62</v>
      </c>
      <c r="M22" s="11" t="s">
        <v>63</v>
      </c>
      <c r="N22" s="11" t="str">
        <f t="shared" si="1"/>
        <v>No</v>
      </c>
      <c r="O22" s="11" t="str">
        <f t="shared" si="2"/>
        <v>No</v>
      </c>
      <c r="P22" s="11" t="str">
        <f t="shared" si="3"/>
        <v>Yes</v>
      </c>
      <c r="Q22" s="11" t="str">
        <f t="shared" si="4"/>
        <v>No</v>
      </c>
      <c r="R22" s="11" t="str">
        <f t="shared" si="5"/>
        <v>Yes</v>
      </c>
      <c r="S22" s="11" t="str">
        <f t="shared" si="6"/>
        <v>Yes</v>
      </c>
      <c r="T22" s="11" t="str">
        <f t="shared" si="7"/>
        <v>No</v>
      </c>
      <c r="U22" s="13">
        <f t="shared" si="8"/>
        <v>2249</v>
      </c>
      <c r="V22" s="14">
        <f t="shared" si="15"/>
        <v>22.49</v>
      </c>
      <c r="W22" s="13">
        <f t="shared" si="0"/>
        <v>2248</v>
      </c>
      <c r="X22" s="14">
        <f t="shared" si="9"/>
        <v>22.48</v>
      </c>
      <c r="Y22" s="13">
        <v>2233</v>
      </c>
      <c r="Z22" s="14">
        <f t="shared" si="10"/>
        <v>22.33</v>
      </c>
      <c r="AA22" s="13">
        <v>15</v>
      </c>
      <c r="AB22" s="13">
        <f t="shared" si="11"/>
        <v>1</v>
      </c>
      <c r="AC22" s="13">
        <v>0</v>
      </c>
      <c r="AD22" s="13">
        <v>0</v>
      </c>
      <c r="AE22" s="13">
        <v>1</v>
      </c>
      <c r="AF22" s="13">
        <v>67</v>
      </c>
      <c r="AG22" s="14">
        <f t="shared" si="12"/>
        <v>6.7</v>
      </c>
      <c r="AH22" s="14">
        <v>76.599999999999994</v>
      </c>
      <c r="AI22" s="14">
        <v>82.9</v>
      </c>
      <c r="AJ22" s="14">
        <v>70</v>
      </c>
      <c r="AK22" s="14">
        <f t="shared" si="13"/>
        <v>12.900000000000006</v>
      </c>
      <c r="AL22" s="14">
        <v>78.599999999999994</v>
      </c>
      <c r="AM22" s="14">
        <v>74.2</v>
      </c>
      <c r="AN22" s="21">
        <f t="shared" si="14"/>
        <v>4.3999999999999915</v>
      </c>
    </row>
    <row r="23" spans="1:40" x14ac:dyDescent="0.35">
      <c r="A23" s="9" t="s">
        <v>89</v>
      </c>
      <c r="B23" s="10" t="s">
        <v>90</v>
      </c>
      <c r="C23" s="10" t="s">
        <v>99</v>
      </c>
      <c r="D23" s="10" t="s">
        <v>21</v>
      </c>
      <c r="E23" s="5">
        <v>32.025605168413598</v>
      </c>
      <c r="F23" s="5">
        <v>48.243064865851402</v>
      </c>
      <c r="G23" s="11">
        <v>69331</v>
      </c>
      <c r="H23" s="11" t="s">
        <v>62</v>
      </c>
      <c r="I23" s="12" t="s">
        <v>73</v>
      </c>
      <c r="J23" s="11" t="s">
        <v>59</v>
      </c>
      <c r="K23" s="11" t="s">
        <v>63</v>
      </c>
      <c r="L23" s="11" t="s">
        <v>62</v>
      </c>
      <c r="M23" s="11" t="s">
        <v>62</v>
      </c>
      <c r="N23" s="11" t="str">
        <f t="shared" si="1"/>
        <v>Yes</v>
      </c>
      <c r="O23" s="11" t="str">
        <f t="shared" si="2"/>
        <v>No</v>
      </c>
      <c r="P23" s="11" t="str">
        <f t="shared" si="3"/>
        <v>No</v>
      </c>
      <c r="Q23" s="11" t="str">
        <f t="shared" si="4"/>
        <v>Yes</v>
      </c>
      <c r="R23" s="11" t="str">
        <f t="shared" si="5"/>
        <v>No</v>
      </c>
      <c r="S23" s="11" t="str">
        <f t="shared" si="6"/>
        <v>Yes</v>
      </c>
      <c r="T23" s="11" t="str">
        <f t="shared" si="7"/>
        <v>No</v>
      </c>
      <c r="U23" s="13"/>
      <c r="V23" s="14"/>
      <c r="W23" s="13"/>
      <c r="X23" s="14"/>
      <c r="Y23" s="13"/>
      <c r="Z23" s="14"/>
      <c r="AA23" s="13"/>
      <c r="AB23" s="13"/>
      <c r="AC23" s="13"/>
      <c r="AD23" s="13"/>
      <c r="AE23" s="13"/>
      <c r="AF23" s="13"/>
      <c r="AG23" s="14"/>
      <c r="AH23" s="14"/>
      <c r="AI23" s="14"/>
      <c r="AJ23" s="14"/>
      <c r="AK23" s="14"/>
      <c r="AL23" s="14"/>
      <c r="AM23" s="14"/>
      <c r="AN23" s="21"/>
    </row>
    <row r="24" spans="1:40" x14ac:dyDescent="0.35">
      <c r="A24" s="9" t="s">
        <v>89</v>
      </c>
      <c r="B24" s="10" t="s">
        <v>90</v>
      </c>
      <c r="C24" s="10" t="s">
        <v>52</v>
      </c>
      <c r="D24" s="10" t="s">
        <v>22</v>
      </c>
      <c r="E24" s="5">
        <v>32.2449182996003</v>
      </c>
      <c r="F24" s="5">
        <v>48.812603599999903</v>
      </c>
      <c r="G24" s="11">
        <v>65468</v>
      </c>
      <c r="H24" s="11" t="s">
        <v>63</v>
      </c>
      <c r="I24" s="12" t="s">
        <v>84</v>
      </c>
      <c r="J24" s="11" t="s">
        <v>59</v>
      </c>
      <c r="K24" s="11" t="s">
        <v>62</v>
      </c>
      <c r="L24" s="11" t="s">
        <v>63</v>
      </c>
      <c r="M24" s="11" t="s">
        <v>63</v>
      </c>
      <c r="N24" s="11" t="str">
        <f t="shared" si="1"/>
        <v>No</v>
      </c>
      <c r="O24" s="11" t="str">
        <f t="shared" si="2"/>
        <v>No</v>
      </c>
      <c r="P24" s="11" t="str">
        <f t="shared" si="3"/>
        <v>No</v>
      </c>
      <c r="Q24" s="11" t="str">
        <f t="shared" si="4"/>
        <v>No</v>
      </c>
      <c r="R24" s="11" t="str">
        <f t="shared" si="5"/>
        <v>Yes</v>
      </c>
      <c r="S24" s="11" t="str">
        <f t="shared" si="6"/>
        <v>No</v>
      </c>
      <c r="T24" s="11" t="str">
        <f t="shared" si="7"/>
        <v>No</v>
      </c>
      <c r="U24" s="13">
        <f t="shared" si="8"/>
        <v>655</v>
      </c>
      <c r="V24" s="14">
        <f t="shared" si="15"/>
        <v>10.004887884157146</v>
      </c>
      <c r="W24" s="13">
        <f t="shared" ref="W24:W29" si="16">Y24+AA24</f>
        <v>655</v>
      </c>
      <c r="X24" s="14">
        <f t="shared" si="9"/>
        <v>10.004887884157146</v>
      </c>
      <c r="Y24" s="13">
        <v>646</v>
      </c>
      <c r="Z24" s="14">
        <f t="shared" si="10"/>
        <v>9.8674161422374294</v>
      </c>
      <c r="AA24" s="13">
        <v>9</v>
      </c>
      <c r="AB24" s="13">
        <f t="shared" si="11"/>
        <v>0</v>
      </c>
      <c r="AC24" s="13">
        <v>0</v>
      </c>
      <c r="AD24" s="13">
        <v>0</v>
      </c>
      <c r="AE24" s="13">
        <v>0</v>
      </c>
      <c r="AF24" s="13">
        <v>59</v>
      </c>
      <c r="AG24" s="14">
        <f t="shared" si="12"/>
        <v>9.0120364147369703</v>
      </c>
      <c r="AH24" s="14">
        <v>83.1</v>
      </c>
      <c r="AI24" s="14">
        <v>87.3</v>
      </c>
      <c r="AJ24" s="14">
        <v>78.599999999999994</v>
      </c>
      <c r="AK24" s="14">
        <f t="shared" si="13"/>
        <v>8.7000000000000028</v>
      </c>
      <c r="AL24" s="14">
        <v>86.9</v>
      </c>
      <c r="AM24" s="14">
        <v>75.599999999999994</v>
      </c>
      <c r="AN24" s="21">
        <f t="shared" si="14"/>
        <v>11.300000000000011</v>
      </c>
    </row>
    <row r="25" spans="1:40" x14ac:dyDescent="0.35">
      <c r="A25" s="9" t="s">
        <v>89</v>
      </c>
      <c r="B25" s="10" t="s">
        <v>90</v>
      </c>
      <c r="C25" s="10" t="s">
        <v>43</v>
      </c>
      <c r="D25" s="10" t="s">
        <v>23</v>
      </c>
      <c r="E25" s="5">
        <v>32.429031142893002</v>
      </c>
      <c r="F25" s="5">
        <v>49.175448534799997</v>
      </c>
      <c r="G25" s="11">
        <v>70963</v>
      </c>
      <c r="H25" s="11" t="s">
        <v>62</v>
      </c>
      <c r="I25" s="12" t="s">
        <v>73</v>
      </c>
      <c r="J25" s="11"/>
      <c r="K25" s="11" t="s">
        <v>62</v>
      </c>
      <c r="L25" s="11" t="s">
        <v>63</v>
      </c>
      <c r="M25" s="11" t="s">
        <v>62</v>
      </c>
      <c r="N25" s="11" t="str">
        <f t="shared" si="1"/>
        <v>No</v>
      </c>
      <c r="O25" s="11" t="str">
        <f t="shared" si="2"/>
        <v>Yes</v>
      </c>
      <c r="P25" s="11" t="str">
        <f t="shared" si="3"/>
        <v>No</v>
      </c>
      <c r="Q25" s="11" t="str">
        <f t="shared" si="4"/>
        <v>Yes</v>
      </c>
      <c r="R25" s="11" t="str">
        <f t="shared" si="5"/>
        <v>Yes</v>
      </c>
      <c r="S25" s="11" t="str">
        <f t="shared" si="6"/>
        <v>No</v>
      </c>
      <c r="T25" s="11" t="str">
        <f t="shared" si="7"/>
        <v>No</v>
      </c>
      <c r="U25" s="13">
        <f t="shared" si="8"/>
        <v>400</v>
      </c>
      <c r="V25" s="14">
        <f t="shared" si="15"/>
        <v>5.6367402731000666</v>
      </c>
      <c r="W25" s="13">
        <f t="shared" si="16"/>
        <v>400</v>
      </c>
      <c r="X25" s="14">
        <f t="shared" si="9"/>
        <v>5.6367402731000666</v>
      </c>
      <c r="Y25" s="13">
        <v>393</v>
      </c>
      <c r="Z25" s="14">
        <f t="shared" si="10"/>
        <v>5.5380973183208146</v>
      </c>
      <c r="AA25" s="13">
        <v>7</v>
      </c>
      <c r="AB25" s="13">
        <f t="shared" si="11"/>
        <v>0</v>
      </c>
      <c r="AC25" s="13">
        <v>0</v>
      </c>
      <c r="AD25" s="13">
        <v>0</v>
      </c>
      <c r="AE25" s="13">
        <v>0</v>
      </c>
      <c r="AF25" s="13">
        <v>39</v>
      </c>
      <c r="AG25" s="14">
        <f t="shared" si="12"/>
        <v>5.4958217662725648</v>
      </c>
      <c r="AH25" s="14">
        <v>87.5</v>
      </c>
      <c r="AI25" s="14">
        <v>83.5</v>
      </c>
      <c r="AJ25" s="14">
        <v>73.3</v>
      </c>
      <c r="AK25" s="14">
        <f t="shared" si="13"/>
        <v>10.200000000000003</v>
      </c>
      <c r="AL25" s="14">
        <v>84</v>
      </c>
      <c r="AM25" s="14">
        <v>73.3</v>
      </c>
      <c r="AN25" s="21">
        <f t="shared" si="14"/>
        <v>10.700000000000003</v>
      </c>
    </row>
    <row r="26" spans="1:40" x14ac:dyDescent="0.35">
      <c r="A26" s="9" t="s">
        <v>89</v>
      </c>
      <c r="B26" s="10" t="s">
        <v>90</v>
      </c>
      <c r="C26" s="10" t="s">
        <v>53</v>
      </c>
      <c r="D26" s="10" t="s">
        <v>24</v>
      </c>
      <c r="E26" s="5">
        <v>32.027615042643198</v>
      </c>
      <c r="F26" s="5">
        <v>49.399296668340902</v>
      </c>
      <c r="G26" s="11">
        <v>113419</v>
      </c>
      <c r="H26" s="11" t="s">
        <v>63</v>
      </c>
      <c r="I26" s="12" t="s">
        <v>85</v>
      </c>
      <c r="J26" s="11"/>
      <c r="K26" s="11" t="s">
        <v>62</v>
      </c>
      <c r="L26" s="11" t="s">
        <v>63</v>
      </c>
      <c r="M26" s="11" t="s">
        <v>62</v>
      </c>
      <c r="N26" s="11" t="str">
        <f t="shared" si="1"/>
        <v>No</v>
      </c>
      <c r="O26" s="11" t="str">
        <f t="shared" si="2"/>
        <v>Yes</v>
      </c>
      <c r="P26" s="11" t="str">
        <f t="shared" si="3"/>
        <v>No</v>
      </c>
      <c r="Q26" s="11" t="str">
        <f t="shared" si="4"/>
        <v>Yes</v>
      </c>
      <c r="R26" s="11" t="str">
        <f t="shared" si="5"/>
        <v>Yes</v>
      </c>
      <c r="S26" s="11" t="str">
        <f t="shared" si="6"/>
        <v>No</v>
      </c>
      <c r="T26" s="11" t="str">
        <f t="shared" si="7"/>
        <v>No</v>
      </c>
      <c r="U26" s="13">
        <f t="shared" si="8"/>
        <v>7653</v>
      </c>
      <c r="V26" s="14">
        <f t="shared" si="15"/>
        <v>67.475467073418031</v>
      </c>
      <c r="W26" s="13">
        <f t="shared" si="16"/>
        <v>7653</v>
      </c>
      <c r="X26" s="14">
        <f t="shared" si="9"/>
        <v>67.475467073418031</v>
      </c>
      <c r="Y26" s="13">
        <v>7653</v>
      </c>
      <c r="Z26" s="14">
        <f t="shared" si="10"/>
        <v>67.475467073418031</v>
      </c>
      <c r="AA26" s="13">
        <v>0</v>
      </c>
      <c r="AB26" s="13">
        <f t="shared" si="11"/>
        <v>0</v>
      </c>
      <c r="AC26" s="13">
        <v>0</v>
      </c>
      <c r="AD26" s="13">
        <v>0</v>
      </c>
      <c r="AE26" s="13">
        <v>0</v>
      </c>
      <c r="AF26" s="13">
        <v>79</v>
      </c>
      <c r="AG26" s="14">
        <f t="shared" si="12"/>
        <v>6.9653232703515275</v>
      </c>
      <c r="AH26" s="14">
        <v>85.1</v>
      </c>
      <c r="AI26" s="14">
        <v>88</v>
      </c>
      <c r="AJ26" s="14">
        <v>82</v>
      </c>
      <c r="AK26" s="14">
        <f t="shared" si="13"/>
        <v>6</v>
      </c>
      <c r="AL26" s="14">
        <v>86.6</v>
      </c>
      <c r="AM26" s="14">
        <v>72.599999999999994</v>
      </c>
      <c r="AN26" s="21">
        <f t="shared" si="14"/>
        <v>14</v>
      </c>
    </row>
    <row r="27" spans="1:40" x14ac:dyDescent="0.35">
      <c r="A27" s="9" t="s">
        <v>89</v>
      </c>
      <c r="B27" s="10" t="s">
        <v>90</v>
      </c>
      <c r="C27" s="10" t="s">
        <v>56</v>
      </c>
      <c r="D27" s="10" t="s">
        <v>25</v>
      </c>
      <c r="E27" s="5">
        <v>31.446270299634001</v>
      </c>
      <c r="F27" s="5">
        <v>49.528855199999903</v>
      </c>
      <c r="G27" s="11">
        <v>22119</v>
      </c>
      <c r="H27" s="11" t="s">
        <v>63</v>
      </c>
      <c r="I27" s="12" t="s">
        <v>86</v>
      </c>
      <c r="J27" s="11" t="s">
        <v>59</v>
      </c>
      <c r="K27" s="11" t="s">
        <v>63</v>
      </c>
      <c r="L27" s="11" t="s">
        <v>63</v>
      </c>
      <c r="M27" s="11" t="s">
        <v>62</v>
      </c>
      <c r="N27" s="11" t="str">
        <f t="shared" si="1"/>
        <v>No</v>
      </c>
      <c r="O27" s="11" t="str">
        <f t="shared" si="2"/>
        <v>No</v>
      </c>
      <c r="P27" s="11" t="str">
        <f t="shared" si="3"/>
        <v>No</v>
      </c>
      <c r="Q27" s="11" t="str">
        <f t="shared" si="4"/>
        <v>Yes</v>
      </c>
      <c r="R27" s="11" t="str">
        <f t="shared" si="5"/>
        <v>No</v>
      </c>
      <c r="S27" s="11" t="str">
        <f t="shared" si="6"/>
        <v>No</v>
      </c>
      <c r="T27" s="11" t="str">
        <f t="shared" si="7"/>
        <v>No</v>
      </c>
      <c r="U27" s="13">
        <f t="shared" si="8"/>
        <v>425</v>
      </c>
      <c r="V27" s="14">
        <f t="shared" si="15"/>
        <v>19.214250192142501</v>
      </c>
      <c r="W27" s="13">
        <f t="shared" si="16"/>
        <v>425</v>
      </c>
      <c r="X27" s="14">
        <f t="shared" si="9"/>
        <v>19.214250192142501</v>
      </c>
      <c r="Y27" s="13">
        <v>417</v>
      </c>
      <c r="Z27" s="14">
        <f t="shared" si="10"/>
        <v>18.8525701885257</v>
      </c>
      <c r="AA27" s="13">
        <v>8</v>
      </c>
      <c r="AB27" s="13">
        <f t="shared" si="11"/>
        <v>0</v>
      </c>
      <c r="AC27" s="13">
        <v>0</v>
      </c>
      <c r="AD27" s="13">
        <v>0</v>
      </c>
      <c r="AE27" s="13">
        <v>0</v>
      </c>
      <c r="AF27" s="13">
        <v>65</v>
      </c>
      <c r="AG27" s="14">
        <f t="shared" si="12"/>
        <v>29.386500293865002</v>
      </c>
      <c r="AH27" s="14">
        <v>84.7</v>
      </c>
      <c r="AI27" s="14">
        <v>88.3</v>
      </c>
      <c r="AJ27" s="14">
        <v>80.900000000000006</v>
      </c>
      <c r="AK27" s="14">
        <f t="shared" si="13"/>
        <v>7.3999999999999915</v>
      </c>
      <c r="AL27" s="14">
        <v>87.4</v>
      </c>
      <c r="AM27" s="14">
        <v>77.8</v>
      </c>
      <c r="AN27" s="21">
        <f t="shared" si="14"/>
        <v>9.6000000000000085</v>
      </c>
    </row>
    <row r="28" spans="1:40" x14ac:dyDescent="0.35">
      <c r="A28" s="9" t="s">
        <v>89</v>
      </c>
      <c r="B28" s="10" t="s">
        <v>90</v>
      </c>
      <c r="C28" s="10" t="s">
        <v>44</v>
      </c>
      <c r="D28" s="10" t="s">
        <v>26</v>
      </c>
      <c r="E28" s="5">
        <v>30.2363223997191</v>
      </c>
      <c r="F28" s="5">
        <v>49.712288600000001</v>
      </c>
      <c r="G28" s="11">
        <v>49724</v>
      </c>
      <c r="H28" s="11" t="s">
        <v>62</v>
      </c>
      <c r="I28" s="12" t="s">
        <v>73</v>
      </c>
      <c r="J28" s="11"/>
      <c r="K28" s="11" t="s">
        <v>62</v>
      </c>
      <c r="L28" s="11" t="s">
        <v>63</v>
      </c>
      <c r="M28" s="11" t="s">
        <v>63</v>
      </c>
      <c r="N28" s="11" t="str">
        <f t="shared" si="1"/>
        <v>No</v>
      </c>
      <c r="O28" s="11" t="str">
        <f t="shared" si="2"/>
        <v>No</v>
      </c>
      <c r="P28" s="11" t="str">
        <f t="shared" si="3"/>
        <v>No</v>
      </c>
      <c r="Q28" s="11" t="str">
        <f t="shared" si="4"/>
        <v>No</v>
      </c>
      <c r="R28" s="11" t="str">
        <f t="shared" si="5"/>
        <v>Yes</v>
      </c>
      <c r="S28" s="11" t="str">
        <f t="shared" si="6"/>
        <v>No</v>
      </c>
      <c r="T28" s="11" t="str">
        <f t="shared" si="7"/>
        <v>No</v>
      </c>
      <c r="U28" s="13">
        <f t="shared" si="8"/>
        <v>825</v>
      </c>
      <c r="V28" s="14">
        <f t="shared" si="15"/>
        <v>16.591585552248414</v>
      </c>
      <c r="W28" s="13">
        <f t="shared" si="16"/>
        <v>825</v>
      </c>
      <c r="X28" s="14">
        <f t="shared" si="9"/>
        <v>16.591585552248414</v>
      </c>
      <c r="Y28" s="13">
        <v>819</v>
      </c>
      <c r="Z28" s="14">
        <f t="shared" si="10"/>
        <v>16.470919475504786</v>
      </c>
      <c r="AA28" s="13">
        <v>6</v>
      </c>
      <c r="AB28" s="13">
        <f t="shared" si="11"/>
        <v>0</v>
      </c>
      <c r="AC28" s="13">
        <v>0</v>
      </c>
      <c r="AD28" s="13">
        <v>0</v>
      </c>
      <c r="AE28" s="13">
        <v>0</v>
      </c>
      <c r="AF28" s="13">
        <v>17</v>
      </c>
      <c r="AG28" s="14">
        <f t="shared" si="12"/>
        <v>3.4188721744027029</v>
      </c>
      <c r="AH28" s="14">
        <v>86.4</v>
      </c>
      <c r="AI28" s="14">
        <v>90.4</v>
      </c>
      <c r="AJ28" s="14">
        <v>82.3</v>
      </c>
      <c r="AK28" s="14">
        <f t="shared" si="13"/>
        <v>8.1000000000000085</v>
      </c>
      <c r="AL28" s="14">
        <v>88.5</v>
      </c>
      <c r="AM28" s="14">
        <v>79.099999999999994</v>
      </c>
      <c r="AN28" s="21">
        <f t="shared" si="14"/>
        <v>9.4000000000000057</v>
      </c>
    </row>
    <row r="29" spans="1:40" x14ac:dyDescent="0.35">
      <c r="A29" s="9" t="s">
        <v>89</v>
      </c>
      <c r="B29" s="10" t="s">
        <v>90</v>
      </c>
      <c r="C29" s="10" t="s">
        <v>45</v>
      </c>
      <c r="D29" s="10" t="s">
        <v>27</v>
      </c>
      <c r="E29" s="5">
        <v>31.4627779996332</v>
      </c>
      <c r="F29" s="5">
        <v>48.075569699999903</v>
      </c>
      <c r="G29" s="11">
        <v>30750</v>
      </c>
      <c r="H29" s="11" t="s">
        <v>63</v>
      </c>
      <c r="I29" s="12" t="s">
        <v>98</v>
      </c>
      <c r="J29" s="11"/>
      <c r="K29" s="11" t="s">
        <v>63</v>
      </c>
      <c r="L29" s="11" t="s">
        <v>62</v>
      </c>
      <c r="M29" s="11" t="s">
        <v>62</v>
      </c>
      <c r="N29" s="11" t="str">
        <f t="shared" si="1"/>
        <v>Yes</v>
      </c>
      <c r="O29" s="11" t="str">
        <f t="shared" si="2"/>
        <v>No</v>
      </c>
      <c r="P29" s="11" t="str">
        <f t="shared" si="3"/>
        <v>No</v>
      </c>
      <c r="Q29" s="11" t="str">
        <f t="shared" si="4"/>
        <v>Yes</v>
      </c>
      <c r="R29" s="11" t="str">
        <f t="shared" si="5"/>
        <v>No</v>
      </c>
      <c r="S29" s="11" t="str">
        <f t="shared" si="6"/>
        <v>Yes</v>
      </c>
      <c r="T29" s="11" t="str">
        <f t="shared" si="7"/>
        <v>No</v>
      </c>
      <c r="U29" s="13">
        <f t="shared" si="8"/>
        <v>799</v>
      </c>
      <c r="V29" s="14">
        <f t="shared" si="15"/>
        <v>25.983739837398375</v>
      </c>
      <c r="W29" s="13">
        <f t="shared" si="16"/>
        <v>799</v>
      </c>
      <c r="X29" s="14">
        <f t="shared" si="9"/>
        <v>25.983739837398375</v>
      </c>
      <c r="Y29" s="13">
        <v>789</v>
      </c>
      <c r="Z29" s="14">
        <f t="shared" si="10"/>
        <v>25.658536585365852</v>
      </c>
      <c r="AA29" s="13">
        <v>10</v>
      </c>
      <c r="AB29" s="13">
        <f t="shared" si="11"/>
        <v>0</v>
      </c>
      <c r="AC29" s="13">
        <v>0</v>
      </c>
      <c r="AD29" s="13">
        <v>0</v>
      </c>
      <c r="AE29" s="13">
        <v>0</v>
      </c>
      <c r="AF29" s="13">
        <v>49</v>
      </c>
      <c r="AG29" s="14">
        <f t="shared" si="12"/>
        <v>15.934959349593496</v>
      </c>
      <c r="AH29" s="14">
        <v>77.2</v>
      </c>
      <c r="AI29" s="14">
        <v>85.4</v>
      </c>
      <c r="AJ29" s="14">
        <v>68.400000000000006</v>
      </c>
      <c r="AK29" s="14">
        <f t="shared" si="13"/>
        <v>17</v>
      </c>
      <c r="AL29" s="14">
        <v>80.7</v>
      </c>
      <c r="AM29" s="14">
        <v>71.900000000000006</v>
      </c>
      <c r="AN29" s="21">
        <f t="shared" si="14"/>
        <v>8.7999999999999972</v>
      </c>
    </row>
  </sheetData>
  <autoFilter ref="C1:AD29" xr:uid="{96DF5C02-FE60-364B-9B9C-B0D399BD92DF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Khuzestan_Crime-Total</vt:lpstr>
      <vt:lpstr>Khuzestan_Crime</vt:lpstr>
      <vt:lpstr>Khuzestan_Crime-Pivot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2020-08-22T19:23:36Z</dcterms:created>
  <dcterms:modified xsi:type="dcterms:W3CDTF">2023-12-06T20:23:13Z</dcterms:modified>
</cp:coreProperties>
</file>