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esktop\CtM\Analysis-Articles\22-Election1402_Turnout\"/>
    </mc:Choice>
  </mc:AlternateContent>
  <xr:revisionPtr revIDLastSave="0" documentId="13_ncr:1_{2CCD8EDB-EF3D-4274-959C-B733DD2C42EF}" xr6:coauthVersionLast="47" xr6:coauthVersionMax="47" xr10:uidLastSave="{00000000-0000-0000-0000-000000000000}"/>
  <bookViews>
    <workbookView xWindow="-98" yWindow="-98" windowWidth="22695" windowHeight="14595" tabRatio="815" xr2:uid="{00000000-000D-0000-FFFF-FFFF00000000}"/>
  </bookViews>
  <sheets>
    <sheet name="Indicators-WithTotal" sheetId="50" r:id="rId1"/>
    <sheet name="Indicator" sheetId="5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" i="50" l="1"/>
  <c r="AS3" i="50"/>
  <c r="AS4" i="50"/>
  <c r="AS5" i="50"/>
  <c r="AS6" i="50"/>
  <c r="AS7" i="50"/>
  <c r="AS8" i="50"/>
  <c r="AS9" i="50"/>
  <c r="AS10" i="50"/>
  <c r="AS11" i="50"/>
  <c r="AS12" i="50"/>
  <c r="AS13" i="50"/>
  <c r="AS14" i="50"/>
  <c r="AS15" i="50"/>
  <c r="AS16" i="50"/>
  <c r="AS17" i="50"/>
  <c r="AS18" i="50"/>
  <c r="AS19" i="50"/>
  <c r="AS20" i="50"/>
  <c r="AS21" i="50"/>
  <c r="AS22" i="50"/>
  <c r="AS23" i="50"/>
  <c r="AS24" i="50"/>
  <c r="AS25" i="50"/>
  <c r="AS26" i="50"/>
  <c r="AS27" i="50"/>
  <c r="AS28" i="50"/>
  <c r="AS29" i="50"/>
  <c r="AS30" i="50"/>
  <c r="AS31" i="50"/>
  <c r="AS32" i="50"/>
  <c r="AS2" i="50"/>
  <c r="AO33" i="50"/>
  <c r="AO2" i="50"/>
  <c r="AO32" i="50"/>
  <c r="AO31" i="50"/>
  <c r="AO30" i="50"/>
  <c r="AO29" i="50"/>
  <c r="AO28" i="50"/>
  <c r="AO27" i="50"/>
  <c r="AO26" i="50"/>
  <c r="AO25" i="50"/>
  <c r="AO24" i="50"/>
  <c r="AO23" i="50"/>
  <c r="AO22" i="50"/>
  <c r="AO21" i="50"/>
  <c r="AO20" i="50"/>
  <c r="AO19" i="50"/>
  <c r="AO18" i="50"/>
  <c r="AO17" i="50"/>
  <c r="AO16" i="50"/>
  <c r="AO15" i="50"/>
  <c r="AO14" i="50"/>
  <c r="AO13" i="50"/>
  <c r="AO12" i="50"/>
  <c r="AO11" i="50"/>
  <c r="AO10" i="50"/>
  <c r="AO9" i="50"/>
  <c r="AO8" i="50"/>
  <c r="AO7" i="50"/>
  <c r="AO6" i="50"/>
  <c r="AO5" i="50"/>
  <c r="AO4" i="50"/>
  <c r="AO3" i="50"/>
  <c r="AN2" i="50"/>
  <c r="AK2" i="50"/>
  <c r="AG2" i="50"/>
  <c r="AK32" i="50"/>
  <c r="AK31" i="50"/>
  <c r="AK30" i="50"/>
  <c r="AK29" i="50"/>
  <c r="AK28" i="50"/>
  <c r="AK27" i="50"/>
  <c r="AK26" i="50"/>
  <c r="AK25" i="50"/>
  <c r="AK24" i="50"/>
  <c r="AK23" i="50"/>
  <c r="AK22" i="50"/>
  <c r="AK21" i="50"/>
  <c r="AK20" i="50"/>
  <c r="AK19" i="50"/>
  <c r="AK18" i="50"/>
  <c r="AK17" i="50"/>
  <c r="AK16" i="50"/>
  <c r="AK15" i="50"/>
  <c r="AK14" i="50"/>
  <c r="AK13" i="50"/>
  <c r="AK12" i="50"/>
  <c r="AK11" i="50"/>
  <c r="AK10" i="50"/>
  <c r="AK9" i="50"/>
  <c r="AK8" i="50"/>
  <c r="AK7" i="50"/>
  <c r="AK6" i="50"/>
  <c r="AK5" i="50"/>
  <c r="AK4" i="50"/>
  <c r="AK3" i="50"/>
  <c r="AH2" i="50"/>
  <c r="AG33" i="50"/>
  <c r="AG3" i="50"/>
  <c r="AG4" i="50"/>
  <c r="AG5" i="50"/>
  <c r="AG6" i="50"/>
  <c r="AG7" i="50"/>
  <c r="AG8" i="50"/>
  <c r="AG9" i="50"/>
  <c r="AG10" i="50"/>
  <c r="AG11" i="50"/>
  <c r="AG12" i="50"/>
  <c r="AG13" i="50"/>
  <c r="AG14" i="50"/>
  <c r="AG15" i="50"/>
  <c r="AG16" i="50"/>
  <c r="AG17" i="50"/>
  <c r="AG18" i="50"/>
  <c r="AG19" i="50"/>
  <c r="AG20" i="50"/>
  <c r="AG21" i="50"/>
  <c r="AG22" i="50"/>
  <c r="AG23" i="50"/>
  <c r="AG24" i="50"/>
  <c r="AG25" i="50"/>
  <c r="AG26" i="50"/>
  <c r="AG27" i="50"/>
  <c r="AG28" i="50"/>
  <c r="AG29" i="50"/>
  <c r="AG30" i="50"/>
  <c r="AG31" i="50"/>
  <c r="AG32" i="50"/>
  <c r="AE2" i="50"/>
  <c r="AD2" i="50"/>
  <c r="AF2" i="50"/>
  <c r="AJ32" i="50"/>
  <c r="AI32" i="50"/>
  <c r="AJ31" i="50"/>
  <c r="AI31" i="50"/>
  <c r="AJ30" i="50"/>
  <c r="AI30" i="50"/>
  <c r="AJ29" i="50"/>
  <c r="AI29" i="50"/>
  <c r="AJ28" i="50"/>
  <c r="AI28" i="50"/>
  <c r="AJ27" i="50"/>
  <c r="AI27" i="50"/>
  <c r="AJ26" i="50"/>
  <c r="AI26" i="50"/>
  <c r="AJ25" i="50"/>
  <c r="AI25" i="50"/>
  <c r="AJ24" i="50"/>
  <c r="AI24" i="50"/>
  <c r="AJ23" i="50"/>
  <c r="AI23" i="50"/>
  <c r="AJ22" i="50"/>
  <c r="AI22" i="50"/>
  <c r="AJ21" i="50"/>
  <c r="AI21" i="50"/>
  <c r="AJ20" i="50"/>
  <c r="AI20" i="50"/>
  <c r="AJ19" i="50"/>
  <c r="AI19" i="50"/>
  <c r="AJ18" i="50"/>
  <c r="AI18" i="50"/>
  <c r="AJ17" i="50"/>
  <c r="AI17" i="50"/>
  <c r="AJ16" i="50"/>
  <c r="AI16" i="50"/>
  <c r="AJ15" i="50"/>
  <c r="AI15" i="50"/>
  <c r="AJ14" i="50"/>
  <c r="AI14" i="50"/>
  <c r="AJ13" i="50"/>
  <c r="AI13" i="50"/>
  <c r="AJ12" i="50"/>
  <c r="AI12" i="50"/>
  <c r="AJ11" i="50"/>
  <c r="AI11" i="50"/>
  <c r="AJ10" i="50"/>
  <c r="AI10" i="50"/>
  <c r="AJ9" i="50"/>
  <c r="AI9" i="50"/>
  <c r="AJ8" i="50"/>
  <c r="AI8" i="50"/>
  <c r="AJ7" i="50"/>
  <c r="AI7" i="50"/>
  <c r="AJ6" i="50"/>
  <c r="AI6" i="50"/>
  <c r="AJ5" i="50"/>
  <c r="AI5" i="50"/>
  <c r="AJ4" i="50"/>
  <c r="AI4" i="50"/>
  <c r="AJ3" i="50"/>
  <c r="AI3" i="50"/>
  <c r="AJ2" i="50"/>
  <c r="AI2" i="50"/>
  <c r="AH32" i="50"/>
  <c r="AH31" i="50"/>
  <c r="AH30" i="50"/>
  <c r="AH29" i="50"/>
  <c r="AH28" i="50"/>
  <c r="AH27" i="50"/>
  <c r="AH26" i="50"/>
  <c r="AH25" i="50"/>
  <c r="AH24" i="50"/>
  <c r="AH23" i="50"/>
  <c r="AH22" i="50"/>
  <c r="AH21" i="50"/>
  <c r="AH20" i="50"/>
  <c r="AH19" i="50"/>
  <c r="AH18" i="50"/>
  <c r="AH17" i="50"/>
  <c r="AH16" i="50"/>
  <c r="AH15" i="50"/>
  <c r="AH14" i="50"/>
  <c r="AH13" i="50"/>
  <c r="AH12" i="50"/>
  <c r="AH11" i="50"/>
  <c r="AH10" i="50"/>
  <c r="AH9" i="50"/>
  <c r="AH8" i="50"/>
  <c r="AH7" i="50"/>
  <c r="AH6" i="50"/>
  <c r="AH5" i="50"/>
  <c r="AH4" i="50"/>
  <c r="AH3" i="50"/>
  <c r="AF33" i="50"/>
  <c r="AE33" i="50"/>
  <c r="AD33" i="50"/>
  <c r="AF3" i="50"/>
  <c r="AF4" i="50"/>
  <c r="AF5" i="50"/>
  <c r="AF6" i="50"/>
  <c r="AF7" i="50"/>
  <c r="AF8" i="50"/>
  <c r="AF9" i="50"/>
  <c r="AF10" i="50"/>
  <c r="AF11" i="50"/>
  <c r="AF12" i="50"/>
  <c r="AF13" i="50"/>
  <c r="AF14" i="50"/>
  <c r="AF15" i="50"/>
  <c r="AF16" i="50"/>
  <c r="AF17" i="50"/>
  <c r="AF18" i="50"/>
  <c r="AF19" i="50"/>
  <c r="AF20" i="50"/>
  <c r="AF21" i="50"/>
  <c r="AF22" i="50"/>
  <c r="AF23" i="50"/>
  <c r="AF24" i="50"/>
  <c r="AF25" i="50"/>
  <c r="AF26" i="50"/>
  <c r="AF27" i="50"/>
  <c r="AF28" i="50"/>
  <c r="AF29" i="50"/>
  <c r="AF30" i="50"/>
  <c r="AF31" i="50"/>
  <c r="AF32" i="50"/>
  <c r="AE3" i="50"/>
  <c r="AE4" i="50"/>
  <c r="AE5" i="50"/>
  <c r="AE6" i="50"/>
  <c r="AE7" i="50"/>
  <c r="AE8" i="50"/>
  <c r="AE9" i="50"/>
  <c r="AE10" i="50"/>
  <c r="AE11" i="50"/>
  <c r="AE12" i="50"/>
  <c r="AE13" i="50"/>
  <c r="AE14" i="50"/>
  <c r="AE15" i="50"/>
  <c r="AE16" i="50"/>
  <c r="AE17" i="50"/>
  <c r="AE18" i="50"/>
  <c r="AE19" i="50"/>
  <c r="AE20" i="50"/>
  <c r="AE21" i="50"/>
  <c r="AE22" i="50"/>
  <c r="AE23" i="50"/>
  <c r="AE24" i="50"/>
  <c r="AE25" i="50"/>
  <c r="AE26" i="50"/>
  <c r="AE27" i="50"/>
  <c r="AE28" i="50"/>
  <c r="AE29" i="50"/>
  <c r="AE30" i="50"/>
  <c r="AE31" i="50"/>
  <c r="AE32" i="50"/>
  <c r="AD3" i="50"/>
  <c r="AD4" i="50"/>
  <c r="AD5" i="50"/>
  <c r="AD6" i="50"/>
  <c r="AD7" i="50"/>
  <c r="AD8" i="50"/>
  <c r="AD9" i="50"/>
  <c r="AD10" i="50"/>
  <c r="AD11" i="50"/>
  <c r="AD12" i="50"/>
  <c r="AD13" i="50"/>
  <c r="AD14" i="50"/>
  <c r="AD15" i="50"/>
  <c r="AD16" i="50"/>
  <c r="AD17" i="50"/>
  <c r="AD18" i="50"/>
  <c r="AD19" i="50"/>
  <c r="AD20" i="50"/>
  <c r="AD21" i="50"/>
  <c r="AD22" i="50"/>
  <c r="AD23" i="50"/>
  <c r="AD24" i="50"/>
  <c r="AD25" i="50"/>
  <c r="AD26" i="50"/>
  <c r="AD27" i="50"/>
  <c r="AD28" i="50"/>
  <c r="AD29" i="50"/>
  <c r="AD30" i="50"/>
  <c r="AD31" i="50"/>
  <c r="AD32" i="50"/>
  <c r="V33" i="50"/>
  <c r="U33" i="50"/>
  <c r="S33" i="50"/>
  <c r="Q33" i="50"/>
  <c r="P33" i="50"/>
  <c r="M33" i="50"/>
  <c r="L33" i="50"/>
  <c r="K33" i="50"/>
  <c r="J33" i="50"/>
  <c r="I33" i="50"/>
  <c r="W3" i="50"/>
  <c r="W4" i="50"/>
  <c r="W5" i="50"/>
  <c r="W6" i="50"/>
  <c r="W7" i="50"/>
  <c r="W8" i="50"/>
  <c r="W9" i="50"/>
  <c r="W10" i="50"/>
  <c r="W11" i="50"/>
  <c r="W12" i="50"/>
  <c r="W13" i="50"/>
  <c r="W14" i="50"/>
  <c r="W15" i="50"/>
  <c r="W16" i="50"/>
  <c r="W17" i="50"/>
  <c r="W18" i="50"/>
  <c r="W19" i="50"/>
  <c r="W20" i="50"/>
  <c r="W21" i="50"/>
  <c r="W22" i="50"/>
  <c r="W23" i="50"/>
  <c r="W24" i="50"/>
  <c r="W25" i="50"/>
  <c r="W26" i="50"/>
  <c r="W27" i="50"/>
  <c r="W28" i="50"/>
  <c r="W29" i="50"/>
  <c r="W30" i="50"/>
  <c r="W31" i="50"/>
  <c r="W32" i="50"/>
  <c r="W2" i="50"/>
  <c r="R3" i="50"/>
  <c r="T3" i="50" s="1"/>
  <c r="R4" i="50"/>
  <c r="T4" i="50" s="1"/>
  <c r="R5" i="50"/>
  <c r="T5" i="50" s="1"/>
  <c r="R6" i="50"/>
  <c r="T6" i="50" s="1"/>
  <c r="R7" i="50"/>
  <c r="T7" i="50" s="1"/>
  <c r="R8" i="50"/>
  <c r="T8" i="50" s="1"/>
  <c r="R9" i="50"/>
  <c r="T9" i="50" s="1"/>
  <c r="R10" i="50"/>
  <c r="T10" i="50" s="1"/>
  <c r="R11" i="50"/>
  <c r="T11" i="50" s="1"/>
  <c r="R12" i="50"/>
  <c r="T12" i="50" s="1"/>
  <c r="R13" i="50"/>
  <c r="T13" i="50" s="1"/>
  <c r="R14" i="50"/>
  <c r="T14" i="50" s="1"/>
  <c r="R15" i="50"/>
  <c r="T15" i="50" s="1"/>
  <c r="R16" i="50"/>
  <c r="T16" i="50" s="1"/>
  <c r="R17" i="50"/>
  <c r="T17" i="50" s="1"/>
  <c r="R18" i="50"/>
  <c r="T18" i="50" s="1"/>
  <c r="R19" i="50"/>
  <c r="T19" i="50" s="1"/>
  <c r="R20" i="50"/>
  <c r="T20" i="50" s="1"/>
  <c r="R21" i="50"/>
  <c r="T21" i="50" s="1"/>
  <c r="R22" i="50"/>
  <c r="T22" i="50" s="1"/>
  <c r="R23" i="50"/>
  <c r="T23" i="50" s="1"/>
  <c r="R24" i="50"/>
  <c r="T24" i="50" s="1"/>
  <c r="R25" i="50"/>
  <c r="T25" i="50" s="1"/>
  <c r="R26" i="50"/>
  <c r="T26" i="50" s="1"/>
  <c r="R27" i="50"/>
  <c r="T27" i="50" s="1"/>
  <c r="R28" i="50"/>
  <c r="T28" i="50" s="1"/>
  <c r="R29" i="50"/>
  <c r="T29" i="50" s="1"/>
  <c r="R30" i="50"/>
  <c r="T30" i="50" s="1"/>
  <c r="R31" i="50"/>
  <c r="T31" i="50" s="1"/>
  <c r="R32" i="50"/>
  <c r="T32" i="50" s="1"/>
  <c r="R2" i="50"/>
  <c r="T2" i="50" s="1"/>
  <c r="O3" i="50"/>
  <c r="O4" i="50"/>
  <c r="O5" i="50"/>
  <c r="O6" i="50"/>
  <c r="O7" i="50"/>
  <c r="O8" i="50"/>
  <c r="O9" i="50"/>
  <c r="O10" i="50"/>
  <c r="O11" i="50"/>
  <c r="O12" i="50"/>
  <c r="O13" i="50"/>
  <c r="O14" i="50"/>
  <c r="O15" i="50"/>
  <c r="O16" i="50"/>
  <c r="O17" i="50"/>
  <c r="O18" i="50"/>
  <c r="O19" i="50"/>
  <c r="O20" i="50"/>
  <c r="O21" i="50"/>
  <c r="O22" i="50"/>
  <c r="O23" i="50"/>
  <c r="O24" i="50"/>
  <c r="O25" i="50"/>
  <c r="O26" i="50"/>
  <c r="O27" i="50"/>
  <c r="O28" i="50"/>
  <c r="O29" i="50"/>
  <c r="O30" i="50"/>
  <c r="O31" i="50"/>
  <c r="O32" i="50"/>
  <c r="O2" i="50"/>
  <c r="N3" i="50"/>
  <c r="N4" i="50"/>
  <c r="N5" i="50"/>
  <c r="N6" i="50"/>
  <c r="N7" i="50"/>
  <c r="N8" i="50"/>
  <c r="N9" i="50"/>
  <c r="N10" i="50"/>
  <c r="N11" i="50"/>
  <c r="N12" i="50"/>
  <c r="N13" i="50"/>
  <c r="N14" i="50"/>
  <c r="N15" i="50"/>
  <c r="N16" i="50"/>
  <c r="N17" i="50"/>
  <c r="N18" i="50"/>
  <c r="N19" i="50"/>
  <c r="N20" i="50"/>
  <c r="N21" i="50"/>
  <c r="N22" i="50"/>
  <c r="N23" i="50"/>
  <c r="N24" i="50"/>
  <c r="N25" i="50"/>
  <c r="N26" i="50"/>
  <c r="N27" i="50"/>
  <c r="N28" i="50"/>
  <c r="N29" i="50"/>
  <c r="N30" i="50"/>
  <c r="N31" i="50"/>
  <c r="N32" i="50"/>
  <c r="N2" i="50"/>
  <c r="F33" i="50"/>
  <c r="E33" i="50"/>
  <c r="AJ33" i="50" s="1"/>
  <c r="AK33" i="50" l="1"/>
  <c r="O33" i="50"/>
  <c r="W33" i="50"/>
  <c r="N33" i="50"/>
  <c r="AN33" i="50"/>
  <c r="AN5" i="50"/>
  <c r="AN9" i="50"/>
  <c r="AN13" i="50"/>
  <c r="AN17" i="50"/>
  <c r="AN21" i="50"/>
  <c r="AN25" i="50"/>
  <c r="AN29" i="50"/>
  <c r="T33" i="50"/>
  <c r="AN3" i="50"/>
  <c r="AN7" i="50"/>
  <c r="AN11" i="50"/>
  <c r="AN15" i="50"/>
  <c r="AN19" i="50"/>
  <c r="AN23" i="50"/>
  <c r="AN27" i="50"/>
  <c r="AN31" i="50"/>
  <c r="AN4" i="50"/>
  <c r="AN6" i="50"/>
  <c r="AN8" i="50"/>
  <c r="AN10" i="50"/>
  <c r="AN12" i="50"/>
  <c r="AN14" i="50"/>
  <c r="AN16" i="50"/>
  <c r="AN18" i="50"/>
  <c r="AN20" i="50"/>
  <c r="AN22" i="50"/>
  <c r="AN24" i="50"/>
  <c r="AN26" i="50"/>
  <c r="AN28" i="50"/>
  <c r="AN30" i="50"/>
  <c r="AN32" i="50"/>
  <c r="R33" i="50"/>
  <c r="AI33" i="50"/>
  <c r="AM22" i="50" s="1"/>
  <c r="AH33" i="50"/>
  <c r="AL11" i="50" s="1"/>
  <c r="AL2" i="50" l="1"/>
  <c r="AQ2" i="50" s="1"/>
  <c r="AM14" i="50"/>
  <c r="AM6" i="50"/>
  <c r="AR6" i="50" s="1"/>
  <c r="AM15" i="50"/>
  <c r="AR15" i="50" s="1"/>
  <c r="AQ11" i="50"/>
  <c r="AM33" i="50"/>
  <c r="AM24" i="50"/>
  <c r="AR24" i="50" s="1"/>
  <c r="AM28" i="50"/>
  <c r="AR28" i="50" s="1"/>
  <c r="AM32" i="50"/>
  <c r="AR32" i="50" s="1"/>
  <c r="AM11" i="50"/>
  <c r="AR11" i="50" s="1"/>
  <c r="AL24" i="50"/>
  <c r="AL8" i="50"/>
  <c r="AM31" i="50"/>
  <c r="AR31" i="50" s="1"/>
  <c r="AM21" i="50"/>
  <c r="AR21" i="50" s="1"/>
  <c r="AM9" i="50"/>
  <c r="AR9" i="50" s="1"/>
  <c r="AL19" i="50"/>
  <c r="AL22" i="50"/>
  <c r="AL6" i="50"/>
  <c r="AR14" i="50"/>
  <c r="AL23" i="50"/>
  <c r="AL12" i="50"/>
  <c r="AL27" i="50"/>
  <c r="AM20" i="50"/>
  <c r="AR20" i="50" s="1"/>
  <c r="AL15" i="50"/>
  <c r="AL30" i="50"/>
  <c r="AL14" i="50"/>
  <c r="AM30" i="50"/>
  <c r="AR30" i="50" s="1"/>
  <c r="AM18" i="50"/>
  <c r="AR18" i="50" s="1"/>
  <c r="AM10" i="50"/>
  <c r="AR10" i="50" s="1"/>
  <c r="AM2" i="50"/>
  <c r="AR2" i="50" s="1"/>
  <c r="AM5" i="50"/>
  <c r="AR5" i="50" s="1"/>
  <c r="AL7" i="50"/>
  <c r="AL20" i="50"/>
  <c r="AL4" i="50"/>
  <c r="AM29" i="50"/>
  <c r="AR29" i="50" s="1"/>
  <c r="AM19" i="50"/>
  <c r="AR19" i="50" s="1"/>
  <c r="AM7" i="50"/>
  <c r="AR7" i="50" s="1"/>
  <c r="AL5" i="50"/>
  <c r="AL9" i="50"/>
  <c r="AL13" i="50"/>
  <c r="AL17" i="50"/>
  <c r="AL21" i="50"/>
  <c r="AL25" i="50"/>
  <c r="AL29" i="50"/>
  <c r="AL33" i="50"/>
  <c r="AR22" i="50"/>
  <c r="AL28" i="50"/>
  <c r="AM23" i="50"/>
  <c r="AR23" i="50" s="1"/>
  <c r="AM13" i="50"/>
  <c r="AR13" i="50" s="1"/>
  <c r="AL18" i="50"/>
  <c r="AM12" i="50"/>
  <c r="AR12" i="50" s="1"/>
  <c r="AM4" i="50"/>
  <c r="AR4" i="50" s="1"/>
  <c r="AL26" i="50"/>
  <c r="AL10" i="50"/>
  <c r="AM26" i="50"/>
  <c r="AR26" i="50" s="1"/>
  <c r="AM16" i="50"/>
  <c r="AR16" i="50" s="1"/>
  <c r="AM8" i="50"/>
  <c r="AR8" i="50" s="1"/>
  <c r="AM25" i="50"/>
  <c r="AR25" i="50" s="1"/>
  <c r="AL31" i="50"/>
  <c r="AL32" i="50"/>
  <c r="AL16" i="50"/>
  <c r="AM27" i="50"/>
  <c r="AR27" i="50" s="1"/>
  <c r="AM17" i="50"/>
  <c r="AR17" i="50" s="1"/>
  <c r="AM3" i="50"/>
  <c r="AR3" i="50" s="1"/>
  <c r="AL3" i="50"/>
  <c r="AP3" i="50" l="1"/>
  <c r="AQ3" i="50"/>
  <c r="AP20" i="50"/>
  <c r="AQ20" i="50"/>
  <c r="AQ30" i="50"/>
  <c r="AP30" i="50"/>
  <c r="AQ22" i="50"/>
  <c r="AP22" i="50"/>
  <c r="AQ29" i="50"/>
  <c r="AP29" i="50"/>
  <c r="AQ13" i="50"/>
  <c r="AP13" i="50"/>
  <c r="AP7" i="50"/>
  <c r="AQ7" i="50"/>
  <c r="AP15" i="50"/>
  <c r="AQ15" i="50"/>
  <c r="AP23" i="50"/>
  <c r="AQ23" i="50"/>
  <c r="AP19" i="50"/>
  <c r="AQ19" i="50"/>
  <c r="AP8" i="50"/>
  <c r="AQ8" i="50"/>
  <c r="AQ26" i="50"/>
  <c r="AP26" i="50"/>
  <c r="AQ17" i="50"/>
  <c r="AP17" i="50"/>
  <c r="AP12" i="50"/>
  <c r="AQ12" i="50"/>
  <c r="AP32" i="50"/>
  <c r="AQ32" i="50"/>
  <c r="AP31" i="50"/>
  <c r="AQ31" i="50"/>
  <c r="AP28" i="50"/>
  <c r="AQ28" i="50"/>
  <c r="AQ25" i="50"/>
  <c r="AP25" i="50"/>
  <c r="AQ9" i="50"/>
  <c r="AP9" i="50"/>
  <c r="AP24" i="50"/>
  <c r="AQ24" i="50"/>
  <c r="AP16" i="50"/>
  <c r="AQ16" i="50"/>
  <c r="AQ10" i="50"/>
  <c r="AP10" i="50"/>
  <c r="AQ18" i="50"/>
  <c r="AP18" i="50"/>
  <c r="AQ21" i="50"/>
  <c r="AP21" i="50"/>
  <c r="AQ5" i="50"/>
  <c r="AP5" i="50"/>
  <c r="AP4" i="50"/>
  <c r="AQ4" i="50"/>
  <c r="AQ14" i="50"/>
  <c r="AP14" i="50"/>
  <c r="AP27" i="50"/>
  <c r="AQ27" i="50"/>
  <c r="AQ6" i="50"/>
  <c r="AP6" i="50"/>
  <c r="AP11" i="50"/>
</calcChain>
</file>

<file path=xl/sharedStrings.xml><?xml version="1.0" encoding="utf-8"?>
<sst xmlns="http://schemas.openxmlformats.org/spreadsheetml/2006/main" count="208" uniqueCount="107">
  <si>
    <t>آذربایجان شرقی</t>
  </si>
  <si>
    <t>آذربایجان غربی</t>
  </si>
  <si>
    <t>اردبیل</t>
  </si>
  <si>
    <t>اصفهان</t>
  </si>
  <si>
    <t xml:space="preserve">البرز </t>
  </si>
  <si>
    <t>ایلام</t>
  </si>
  <si>
    <t>بوشهر</t>
  </si>
  <si>
    <t>تهران</t>
  </si>
  <si>
    <t>چهارمحال و 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</si>
  <si>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</si>
  <si>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</si>
  <si>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</si>
  <si>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</si>
  <si>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</si>
  <si>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</si>
  <si>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سیستان و بلوچستان</t>
  </si>
  <si>
    <t>فارس</t>
  </si>
  <si>
    <t>قزوین</t>
  </si>
  <si>
    <t>قم</t>
  </si>
  <si>
    <t>کردستان</t>
  </si>
  <si>
    <t>کرمان</t>
  </si>
  <si>
    <t>کرمانشاه</t>
  </si>
  <si>
    <t>کهگیلویه و بویراحمد</t>
  </si>
  <si>
    <t>گلستان</t>
  </si>
  <si>
    <t>گیلان</t>
  </si>
  <si>
    <t>لرستان</t>
  </si>
  <si>
    <t>مازندران</t>
  </si>
  <si>
    <t>مرکزی</t>
  </si>
  <si>
    <t>هرمزگان</t>
  </si>
  <si>
    <t>همدان</t>
  </si>
  <si>
    <t>یزد</t>
  </si>
  <si>
    <t>Azarbaijan_East</t>
  </si>
  <si>
    <t>Azarbaijan_West</t>
  </si>
  <si>
    <t>Ardabil</t>
  </si>
  <si>
    <t>Isfahan</t>
  </si>
  <si>
    <t>Alborz</t>
  </si>
  <si>
    <t>Ilam</t>
  </si>
  <si>
    <t>Bushehr</t>
  </si>
  <si>
    <t>Tehran</t>
  </si>
  <si>
    <t>Chaharmahal_and_Bakhtiari</t>
  </si>
  <si>
    <t>Khorasan_South</t>
  </si>
  <si>
    <t>Khorasan_Razavi</t>
  </si>
  <si>
    <t>Khorasan_North</t>
  </si>
  <si>
    <t>Khuzestan</t>
  </si>
  <si>
    <t>Zanjan</t>
  </si>
  <si>
    <t>Semnan</t>
  </si>
  <si>
    <t>Sistan_and_Baluchestan</t>
  </si>
  <si>
    <t>Fars</t>
  </si>
  <si>
    <t>Qazvin</t>
  </si>
  <si>
    <t>Qom</t>
  </si>
  <si>
    <t>Kurdistan</t>
  </si>
  <si>
    <t>Kerman</t>
  </si>
  <si>
    <t>Kermanshah</t>
  </si>
  <si>
    <t>Kohgiluye_and_Boyer-Ahmad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</si>
  <si>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</si>
  <si>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</si>
  <si>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</si>
  <si>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</si>
  <si>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</si>
  <si>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</si>
  <si>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</si>
  <si>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</si>
  <si>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Province</t>
  </si>
  <si>
    <t>Province_FA</t>
  </si>
  <si>
    <t>Latitude</t>
  </si>
  <si>
    <t>Longitude</t>
  </si>
  <si>
    <t>Population 2020</t>
  </si>
  <si>
    <t>HDI 2021</t>
  </si>
  <si>
    <t>HDI 2021 Rank</t>
  </si>
  <si>
    <t>Popylation 2020_Rural</t>
  </si>
  <si>
    <t>Religion_VeryMuch</t>
  </si>
  <si>
    <t>Religion_ToAnExtent</t>
  </si>
  <si>
    <t>Religion_Little</t>
  </si>
  <si>
    <t>Religion_NotAtAll</t>
  </si>
  <si>
    <t>Religion_ALot</t>
  </si>
  <si>
    <t>Religion_VeryMuch_or_ALot</t>
  </si>
  <si>
    <t>Religion_Little_or_NotAtAll</t>
  </si>
  <si>
    <t>ReligiousIssues_MarjaTaghlid</t>
  </si>
  <si>
    <t>ReligiousIssues_Rouhani</t>
  </si>
  <si>
    <t>ReligiousIssues_MarjaTaghlid_or_Rouhani</t>
  </si>
  <si>
    <t>ReligiousIssues_OwnDecision</t>
  </si>
  <si>
    <t>ReligiousIssues_Rouhaniat_minus_OwnDecision</t>
  </si>
  <si>
    <t>MarjaTaghlid_Yes_minus_No</t>
  </si>
  <si>
    <t>MarjaTaghlid_No</t>
  </si>
  <si>
    <t>MarjaTaghlid_Yes</t>
  </si>
  <si>
    <t>Inflation 2020 to 2016</t>
  </si>
  <si>
    <t>Election1402_Turnout</t>
  </si>
  <si>
    <t>Election1400_Turnout</t>
  </si>
  <si>
    <t>Election1398_Turnout</t>
  </si>
  <si>
    <t>ElectionTurnout_1402-1400</t>
  </si>
  <si>
    <t>Election1402_Turnout-Population</t>
  </si>
  <si>
    <t>Election1400_Turnout-Population</t>
  </si>
  <si>
    <t>Election1398_Turnout-Population</t>
  </si>
  <si>
    <t>Election1402_Turnout-Weighted</t>
  </si>
  <si>
    <t>Election1400_Turnout-Weighted</t>
  </si>
  <si>
    <t>Election1398_Turnout-Weighted</t>
  </si>
  <si>
    <t>ElectionTurnoutWeighted_1402-1400</t>
  </si>
  <si>
    <t>ElectionTurnoutWeighted_1402-1398</t>
  </si>
  <si>
    <t>ElectionTurnoutWeighted_1400-1398</t>
  </si>
  <si>
    <t>ElectionTurnout_1402-1398</t>
  </si>
  <si>
    <t>ElectionTurnout_1400-1398</t>
  </si>
  <si>
    <t>Election1396_Turnout</t>
  </si>
  <si>
    <t>Election1394_Turnout</t>
  </si>
  <si>
    <t>ElectionTurnout_1402-1394</t>
  </si>
  <si>
    <t>Election1394_Turnout-Population</t>
  </si>
  <si>
    <t>ElectionTurnoutWeighted_1402-1394</t>
  </si>
  <si>
    <t>Election1394_Turnout-Weighted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</si>
</sst>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"/>
    <numFmt numFmtId="166" formatCode="#,##0.0"/>
  </numFmts>
  <fonts count="2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5">
    <xf numFmtId="0" fontId="0" fillId="0" borderId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" fillId="8" borderId="8" applyNumberFormat="0" applyFont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9" fontId="19" fillId="0" borderId="0" applyFont="0" applyFill="0" applyBorder="0" applyAlignment="0" applyProtection="0"/>
  </cellStyleXfs>
  <cellXfs count="44">
    <xf numFmtId="0" fontId="0" fillId="0" borderId="0" xfId="0"/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4" xfId="0" applyFont="1" applyBorder="1" applyAlignment="1">
      <alignment horizontal="left" vertical="center"/>
    </xf>
    <xf numFmtId="0" fontId="20" fillId="0" borderId="10" xfId="0" applyFont="1" applyBorder="1" applyAlignment="1">
      <alignment horizontal="right" vertical="center"/>
    </xf>
    <xf numFmtId="3" fontId="20" fillId="0" borderId="1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5" xfId="0" applyFont="1" applyBorder="1" applyAlignment="1">
      <alignment horizontal="left" vertical="center"/>
    </xf>
    <xf numFmtId="0" fontId="20" fillId="0" borderId="11" xfId="0" applyFont="1" applyBorder="1" applyAlignment="1">
      <alignment horizontal="right" vertical="center"/>
    </xf>
    <xf numFmtId="3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64" fontId="20" fillId="0" borderId="10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4" fontId="20" fillId="0" borderId="11" xfId="0" applyNumberFormat="1" applyFont="1" applyBorder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165" fontId="0" fillId="0" borderId="0" xfId="0" applyNumberFormat="1"/>
    <xf numFmtId="166" fontId="20" fillId="0" borderId="10" xfId="0" applyNumberFormat="1" applyFont="1" applyBorder="1" applyAlignment="1">
      <alignment horizontal="center" vertical="center"/>
    </xf>
    <xf numFmtId="166" fontId="20" fillId="0" borderId="11" xfId="0" applyNumberFormat="1" applyFont="1" applyBorder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0" fillId="0" borderId="16" xfId="0" applyFont="1" applyBorder="1" applyAlignment="1">
      <alignment horizontal="center" vertical="center" wrapText="1"/>
    </xf>
    <xf numFmtId="165" fontId="20" fillId="0" borderId="10" xfId="0" applyNumberFormat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165" fontId="20" fillId="0" borderId="17" xfId="0" applyNumberFormat="1" applyFont="1" applyBorder="1" applyAlignment="1">
      <alignment horizontal="center" vertical="center"/>
    </xf>
    <xf numFmtId="165" fontId="20" fillId="0" borderId="11" xfId="0" applyNumberFormat="1" applyFont="1" applyBorder="1" applyAlignment="1">
      <alignment horizontal="center" vertical="center"/>
    </xf>
    <xf numFmtId="2" fontId="20" fillId="0" borderId="11" xfId="0" applyNumberFormat="1" applyFont="1" applyBorder="1" applyAlignment="1">
      <alignment horizontal="center" vertical="center"/>
    </xf>
    <xf numFmtId="165" fontId="20" fillId="0" borderId="18" xfId="0" applyNumberFormat="1" applyFont="1" applyBorder="1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0" fontId="20" fillId="33" borderId="13" xfId="0" applyFont="1" applyFill="1" applyBorder="1" applyAlignment="1">
      <alignment horizontal="center" vertical="center" wrapText="1"/>
    </xf>
    <xf numFmtId="165" fontId="20" fillId="33" borderId="10" xfId="0" applyNumberFormat="1" applyFont="1" applyFill="1" applyBorder="1" applyAlignment="1">
      <alignment horizontal="center" vertical="center"/>
    </xf>
    <xf numFmtId="165" fontId="20" fillId="33" borderId="11" xfId="0" applyNumberFormat="1" applyFont="1" applyFill="1" applyBorder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13" xfId="0" applyFont="1" applyFill="1" applyBorder="1" applyAlignment="1">
      <alignment horizontal="center" vertical="center" wrapText="1"/>
    </xf>
    <xf numFmtId="165" fontId="20" fillId="0" borderId="10" xfId="0" applyNumberFormat="1" applyFont="1" applyFill="1" applyBorder="1" applyAlignment="1">
      <alignment horizontal="center" vertical="center"/>
    </xf>
    <xf numFmtId="165" fontId="20" fillId="0" borderId="11" xfId="0" applyNumberFormat="1" applyFont="1" applyFill="1" applyBorder="1" applyAlignment="1">
      <alignment horizontal="center" vertical="center"/>
    </xf>
    <xf numFmtId="165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3" fontId="20" fillId="33" borderId="10" xfId="0" applyNumberFormat="1" applyFont="1" applyFill="1" applyBorder="1" applyAlignment="1">
      <alignment horizontal="center" vertical="center"/>
    </xf>
    <xf numFmtId="2" fontId="20" fillId="33" borderId="10" xfId="0" applyNumberFormat="1" applyFont="1" applyFill="1" applyBorder="1" applyAlignment="1">
      <alignment horizontal="center" vertical="center"/>
    </xf>
  </cellXfs>
  <cellStyles count="45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27F1374F-EED5-4759-938A-9585629AED36}"/>
    <cellStyle name="60% - Accent2 2" xfId="39" xr:uid="{D257AD7B-22EB-43A2-98C1-DA89A907C45F}"/>
    <cellStyle name="60% - Accent3 2" xfId="40" xr:uid="{A469BD61-BB99-4CA4-BACF-897A1493B7F2}"/>
    <cellStyle name="60% - Accent4 2" xfId="41" xr:uid="{78D8BCDC-417B-459C-AD75-4B05639F88A7}"/>
    <cellStyle name="60% - Accent5 2" xfId="42" xr:uid="{A270675C-D7FA-42F7-AE91-80FD3D0B553C}"/>
    <cellStyle name="60% - Accent6 2" xfId="43" xr:uid="{0B2792E4-5B4E-4B41-9DCF-14567A5386A8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2A0DFA5A-0058-4993-903A-5817028EBD4A}"/>
    <cellStyle name="Normal" xfId="0" builtinId="0"/>
    <cellStyle name="Normal 2" xfId="1" xr:uid="{35E56C93-7A7A-4900-A090-C600D143C09B}"/>
    <cellStyle name="Normal 3" xfId="34" xr:uid="{B89253EC-2C2C-4F5F-B155-6AAA023B693B}"/>
    <cellStyle name="Note 2" xfId="37" xr:uid="{232DD71E-0540-4FEB-A8EF-1749E9EFDDA5}"/>
    <cellStyle name="Output" xfId="9" builtinId="21" customBuiltin="1"/>
    <cellStyle name="Percent 2" xfId="44" xr:uid="{82687241-6072-437F-87C3-0392B4A4F881}"/>
    <cellStyle name="Title 2" xfId="35" xr:uid="{F2AC4876-BC09-497D-9852-6D4CF96060F0}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B38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5C02-FE60-364B-9B9C-B0D399BD92DF}">
  <dimension ref="A1:AS33"/>
  <sheetViews>
    <sheetView tabSelected="1" workbookViewId="0">
      <pane xSplit="2" topLeftCell="AG1" activePane="topRight" state="frozen"/>
      <selection pane="topRight" activeCell="AU1" sqref="AU1"/>
    </sheetView>
  </sheetViews>
  <sheetFormatPr defaultColWidth="10.6640625" defaultRowHeight="13.15" x14ac:dyDescent="0.35"/>
  <cols>
    <col min="1" max="8" width="13.19921875" style="7" customWidth="1"/>
    <col min="9" max="28" width="10.6640625" style="7"/>
    <col min="29" max="29" width="10.6640625" style="36"/>
    <col min="30" max="30" width="10.6640625" style="7"/>
    <col min="31" max="31" width="10.6640625" style="41"/>
    <col min="32" max="36" width="10.6640625" style="7"/>
    <col min="37" max="37" width="10.6640625" style="36"/>
    <col min="38" max="40" width="10.6640625" style="7"/>
    <col min="41" max="41" width="10.6640625" style="36"/>
    <col min="42" max="42" width="10.6640625" style="7"/>
    <col min="43" max="43" width="10.6640625" style="41"/>
    <col min="44" max="16384" width="10.6640625" style="7"/>
  </cols>
  <sheetData>
    <row r="1" spans="1:45" s="3" customFormat="1" ht="73.900000000000006" customHeight="1" x14ac:dyDescent="0.35">
      <c r="A1" s="1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69</v>
      </c>
      <c r="G1" s="2" t="s">
        <v>67</v>
      </c>
      <c r="H1" s="2" t="s">
        <v>68</v>
      </c>
      <c r="I1" s="2" t="s">
        <v>70</v>
      </c>
      <c r="J1" s="2" t="s">
        <v>74</v>
      </c>
      <c r="K1" s="2" t="s">
        <v>71</v>
      </c>
      <c r="L1" s="2" t="s">
        <v>72</v>
      </c>
      <c r="M1" s="2" t="s">
        <v>73</v>
      </c>
      <c r="N1" s="2" t="s">
        <v>75</v>
      </c>
      <c r="O1" s="2" t="s">
        <v>76</v>
      </c>
      <c r="P1" s="2" t="s">
        <v>78</v>
      </c>
      <c r="Q1" s="2" t="s">
        <v>77</v>
      </c>
      <c r="R1" s="2" t="s">
        <v>79</v>
      </c>
      <c r="S1" s="2" t="s">
        <v>80</v>
      </c>
      <c r="T1" s="2" t="s">
        <v>81</v>
      </c>
      <c r="U1" s="2" t="s">
        <v>84</v>
      </c>
      <c r="V1" s="2" t="s">
        <v>83</v>
      </c>
      <c r="W1" s="2" t="s">
        <v>82</v>
      </c>
      <c r="X1" s="2" t="s">
        <v>85</v>
      </c>
      <c r="Y1" s="2" t="s">
        <v>86</v>
      </c>
      <c r="Z1" s="2" t="s">
        <v>87</v>
      </c>
      <c r="AA1" s="2" t="s">
        <v>88</v>
      </c>
      <c r="AB1" s="2" t="s">
        <v>101</v>
      </c>
      <c r="AC1" s="33" t="s">
        <v>102</v>
      </c>
      <c r="AD1" s="2" t="s">
        <v>89</v>
      </c>
      <c r="AE1" s="37" t="s">
        <v>99</v>
      </c>
      <c r="AF1" s="2" t="s">
        <v>100</v>
      </c>
      <c r="AG1" s="2" t="s">
        <v>103</v>
      </c>
      <c r="AH1" s="2" t="s">
        <v>90</v>
      </c>
      <c r="AI1" s="2" t="s">
        <v>91</v>
      </c>
      <c r="AJ1" s="2" t="s">
        <v>92</v>
      </c>
      <c r="AK1" s="33" t="s">
        <v>104</v>
      </c>
      <c r="AL1" s="2" t="s">
        <v>93</v>
      </c>
      <c r="AM1" s="2" t="s">
        <v>94</v>
      </c>
      <c r="AN1" s="2" t="s">
        <v>95</v>
      </c>
      <c r="AO1" s="33" t="s">
        <v>106</v>
      </c>
      <c r="AP1" s="2" t="s">
        <v>96</v>
      </c>
      <c r="AQ1" s="37" t="s">
        <v>97</v>
      </c>
      <c r="AR1" s="22" t="s">
        <v>98</v>
      </c>
      <c r="AS1" s="37" t="s">
        <v>105</v>
      </c>
    </row>
    <row r="2" spans="1:45" x14ac:dyDescent="0.35">
      <c r="A2" s="4" t="s">
        <v>31</v>
      </c>
      <c r="B2" s="5" t="s">
        <v>0</v>
      </c>
      <c r="C2" s="11">
        <v>37.903573299999998</v>
      </c>
      <c r="D2" s="11">
        <v>46.2682109</v>
      </c>
      <c r="E2" s="6">
        <v>4051000</v>
      </c>
      <c r="F2" s="6">
        <v>1087000</v>
      </c>
      <c r="G2" s="12">
        <v>0.76100000000000001</v>
      </c>
      <c r="H2" s="6">
        <v>13</v>
      </c>
      <c r="I2" s="23">
        <v>15.6</v>
      </c>
      <c r="J2" s="23">
        <v>29.6</v>
      </c>
      <c r="K2" s="23">
        <v>32</v>
      </c>
      <c r="L2" s="23">
        <v>14.6</v>
      </c>
      <c r="M2" s="23">
        <v>8.1</v>
      </c>
      <c r="N2" s="23">
        <f>I2+J2</f>
        <v>45.2</v>
      </c>
      <c r="O2" s="23">
        <f>L2+M2</f>
        <v>22.7</v>
      </c>
      <c r="P2" s="23">
        <v>11.4</v>
      </c>
      <c r="Q2" s="23">
        <v>21</v>
      </c>
      <c r="R2" s="23">
        <f>P2+Q2</f>
        <v>32.4</v>
      </c>
      <c r="S2" s="11">
        <v>26.7</v>
      </c>
      <c r="T2" s="23">
        <f>R2-S2</f>
        <v>5.6999999999999993</v>
      </c>
      <c r="U2" s="11">
        <v>56.2</v>
      </c>
      <c r="V2" s="11">
        <v>43.8</v>
      </c>
      <c r="W2" s="11">
        <f>U2-V2</f>
        <v>12.400000000000006</v>
      </c>
      <c r="X2" s="17">
        <v>264.7</v>
      </c>
      <c r="Y2" s="23">
        <v>41</v>
      </c>
      <c r="Z2" s="23">
        <v>44.25</v>
      </c>
      <c r="AA2" s="23">
        <v>42.83</v>
      </c>
      <c r="AB2" s="23">
        <v>69.63</v>
      </c>
      <c r="AC2" s="34">
        <v>62</v>
      </c>
      <c r="AD2" s="23">
        <f>Y2-Z2</f>
        <v>-3.25</v>
      </c>
      <c r="AE2" s="38">
        <f>Y2-AA2</f>
        <v>-1.8299999999999983</v>
      </c>
      <c r="AF2" s="23">
        <f>Z2-AA2</f>
        <v>1.4200000000000017</v>
      </c>
      <c r="AG2" s="23">
        <f>Y2-AC2</f>
        <v>-21</v>
      </c>
      <c r="AH2" s="6">
        <f>($E2*Y2)/100</f>
        <v>1660910</v>
      </c>
      <c r="AI2" s="6">
        <f>($E2*Z2)/100</f>
        <v>1792567.5</v>
      </c>
      <c r="AJ2" s="6">
        <f>($E2*AA2)/100</f>
        <v>1735043.3</v>
      </c>
      <c r="AK2" s="42">
        <f>($E2*AC2)/100</f>
        <v>2511620</v>
      </c>
      <c r="AL2" s="24">
        <f>(AH2*100)/$AH$33</f>
        <v>4.8204383731169234</v>
      </c>
      <c r="AM2" s="24">
        <f>(AI2*100)/$AI$33</f>
        <v>4.3709917625086865</v>
      </c>
      <c r="AN2" s="24">
        <f>(AJ2*100)/$AJ$33</f>
        <v>4.8498796222832468</v>
      </c>
      <c r="AO2" s="43">
        <f>(AK2*100)/$AK$33</f>
        <v>4.8336920448528105</v>
      </c>
      <c r="AP2" s="23">
        <f>AL2-AM2</f>
        <v>0.44944661060823687</v>
      </c>
      <c r="AQ2" s="38">
        <f>AL2-AN2</f>
        <v>-2.9441249166323402E-2</v>
      </c>
      <c r="AR2" s="25">
        <f>AM2-AN2</f>
        <v>-0.47888785977456028</v>
      </c>
      <c r="AS2" s="21">
        <f>AL2-AO2</f>
        <v>-1.3253671735887096E-2</v>
      </c>
    </row>
    <row r="3" spans="1:45" x14ac:dyDescent="0.35">
      <c r="A3" s="4" t="s">
        <v>32</v>
      </c>
      <c r="B3" s="5" t="s">
        <v>1</v>
      </c>
      <c r="C3" s="11">
        <v>37.4550062</v>
      </c>
      <c r="D3" s="11">
        <v>45</v>
      </c>
      <c r="E3" s="6">
        <v>3439000</v>
      </c>
      <c r="F3" s="6">
        <v>1146000</v>
      </c>
      <c r="G3" s="12">
        <v>0.73599999999999999</v>
      </c>
      <c r="H3" s="6">
        <v>21</v>
      </c>
      <c r="I3" s="23">
        <v>15.2</v>
      </c>
      <c r="J3" s="23">
        <v>29.9</v>
      </c>
      <c r="K3" s="23">
        <v>25.1</v>
      </c>
      <c r="L3" s="23">
        <v>20.8</v>
      </c>
      <c r="M3" s="23">
        <v>9.1</v>
      </c>
      <c r="N3" s="23">
        <f t="shared" ref="N3:N32" si="0">I3+J3</f>
        <v>45.099999999999994</v>
      </c>
      <c r="O3" s="23">
        <f t="shared" ref="O3:O32" si="1">L3+M3</f>
        <v>29.9</v>
      </c>
      <c r="P3" s="23">
        <v>13.1</v>
      </c>
      <c r="Q3" s="23">
        <v>14.3</v>
      </c>
      <c r="R3" s="23">
        <f t="shared" ref="R3:R32" si="2">P3+Q3</f>
        <v>27.4</v>
      </c>
      <c r="S3" s="11">
        <v>27.1</v>
      </c>
      <c r="T3" s="23">
        <f t="shared" ref="T3:T32" si="3">R3-S3</f>
        <v>0.29999999999999716</v>
      </c>
      <c r="U3" s="11">
        <v>47.9</v>
      </c>
      <c r="V3" s="11">
        <v>52.1</v>
      </c>
      <c r="W3" s="11">
        <f t="shared" ref="W3:W32" si="4">U3-V3</f>
        <v>-4.2000000000000028</v>
      </c>
      <c r="X3" s="17">
        <v>243.7</v>
      </c>
      <c r="Y3" s="23">
        <v>46</v>
      </c>
      <c r="Z3" s="23">
        <v>46.78</v>
      </c>
      <c r="AA3" s="23">
        <v>48.23</v>
      </c>
      <c r="AB3" s="23">
        <v>68.739999999999995</v>
      </c>
      <c r="AC3" s="34">
        <v>65.5</v>
      </c>
      <c r="AD3" s="23">
        <f>Y3-Z3</f>
        <v>-0.78000000000000114</v>
      </c>
      <c r="AE3" s="38">
        <f>Y3-AA3</f>
        <v>-2.2299999999999969</v>
      </c>
      <c r="AF3" s="23">
        <f>Z3-AA3</f>
        <v>-1.4499999999999957</v>
      </c>
      <c r="AG3" s="23">
        <f t="shared" ref="AG3:AG32" si="5">Y3-AC3</f>
        <v>-19.5</v>
      </c>
      <c r="AH3" s="6">
        <f>($E3*Y3)/100</f>
        <v>1581940</v>
      </c>
      <c r="AI3" s="6">
        <f>($E3*Z3)/100</f>
        <v>1608764.2</v>
      </c>
      <c r="AJ3" s="6">
        <f>($E3*AA3)/100</f>
        <v>1658629.7</v>
      </c>
      <c r="AK3" s="42">
        <f t="shared" ref="AK3:AK33" si="6">($E3*AC3)/100</f>
        <v>2252545</v>
      </c>
      <c r="AL3" s="24">
        <f t="shared" ref="AL3:AL32" si="7">(AH3*100)/$AH$33</f>
        <v>4.5912447272691388</v>
      </c>
      <c r="AM3" s="24">
        <f t="shared" ref="AM3:AM32" si="8">(AI3*100)/$AI$33</f>
        <v>3.9228062909870212</v>
      </c>
      <c r="AN3" s="24">
        <f t="shared" ref="AN3:AN32" si="9">(AJ3*100)/$AJ$33</f>
        <v>4.6362845140197795</v>
      </c>
      <c r="AO3" s="43">
        <f t="shared" ref="AO3:AO33" si="10">(AK3*100)/$AK$33</f>
        <v>4.3350940218556042</v>
      </c>
      <c r="AP3" s="23">
        <f t="shared" ref="AP3:AP32" si="11">AL3-AM3</f>
        <v>0.66843843628211763</v>
      </c>
      <c r="AQ3" s="38">
        <f t="shared" ref="AQ3:AQ32" si="12">AL3-AN3</f>
        <v>-4.5039786750640687E-2</v>
      </c>
      <c r="AR3" s="25">
        <f t="shared" ref="AR3:AR32" si="13">AM3-AN3</f>
        <v>-0.71347822303275832</v>
      </c>
      <c r="AS3" s="21">
        <f t="shared" ref="AS3:AS32" si="14">AL3-AO3</f>
        <v>0.25615070541353457</v>
      </c>
    </row>
    <row r="4" spans="1:45" x14ac:dyDescent="0.35">
      <c r="A4" s="4" t="s">
        <v>33</v>
      </c>
      <c r="B4" s="5" t="s">
        <v>2</v>
      </c>
      <c r="C4" s="11">
        <v>38.2537363</v>
      </c>
      <c r="D4" s="11">
        <v>48.299990100000002</v>
      </c>
      <c r="E4" s="6">
        <v>1306000</v>
      </c>
      <c r="F4" s="6">
        <v>387000</v>
      </c>
      <c r="G4" s="12">
        <v>0.73699999999999999</v>
      </c>
      <c r="H4" s="6">
        <v>20</v>
      </c>
      <c r="I4" s="23">
        <v>25.9</v>
      </c>
      <c r="J4" s="23">
        <v>26.3</v>
      </c>
      <c r="K4" s="23">
        <v>28</v>
      </c>
      <c r="L4" s="23">
        <v>14.1</v>
      </c>
      <c r="M4" s="23">
        <v>5.6</v>
      </c>
      <c r="N4" s="23">
        <f t="shared" si="0"/>
        <v>52.2</v>
      </c>
      <c r="O4" s="23">
        <f t="shared" si="1"/>
        <v>19.7</v>
      </c>
      <c r="P4" s="23">
        <v>16.3</v>
      </c>
      <c r="Q4" s="23">
        <v>20.8</v>
      </c>
      <c r="R4" s="23">
        <f t="shared" si="2"/>
        <v>37.1</v>
      </c>
      <c r="S4" s="11">
        <v>31.1</v>
      </c>
      <c r="T4" s="23">
        <f t="shared" si="3"/>
        <v>6</v>
      </c>
      <c r="U4" s="11">
        <v>52.3</v>
      </c>
      <c r="V4" s="11">
        <v>47.7</v>
      </c>
      <c r="W4" s="11">
        <f t="shared" si="4"/>
        <v>4.5999999999999943</v>
      </c>
      <c r="X4" s="17">
        <v>246.8</v>
      </c>
      <c r="Y4" s="23">
        <v>49</v>
      </c>
      <c r="Z4" s="23">
        <v>54.93</v>
      </c>
      <c r="AA4" s="23">
        <v>50.29</v>
      </c>
      <c r="AB4" s="23">
        <v>74</v>
      </c>
      <c r="AC4" s="34">
        <v>61.5</v>
      </c>
      <c r="AD4" s="23">
        <f>Y4-Z4</f>
        <v>-5.93</v>
      </c>
      <c r="AE4" s="38">
        <f>Y4-AA4</f>
        <v>-1.2899999999999991</v>
      </c>
      <c r="AF4" s="23">
        <f>Z4-AA4</f>
        <v>4.6400000000000006</v>
      </c>
      <c r="AG4" s="23">
        <f t="shared" si="5"/>
        <v>-12.5</v>
      </c>
      <c r="AH4" s="6">
        <f>($E4*Y4)/100</f>
        <v>639940</v>
      </c>
      <c r="AI4" s="6">
        <f>($E4*Z4)/100</f>
        <v>717385.8</v>
      </c>
      <c r="AJ4" s="6">
        <f>($E4*AA4)/100</f>
        <v>656787.4</v>
      </c>
      <c r="AK4" s="42">
        <f t="shared" si="6"/>
        <v>803190</v>
      </c>
      <c r="AL4" s="24">
        <f t="shared" si="7"/>
        <v>1.8572898787366225</v>
      </c>
      <c r="AM4" s="24">
        <f t="shared" si="8"/>
        <v>1.7492716019568044</v>
      </c>
      <c r="AN4" s="24">
        <f t="shared" si="9"/>
        <v>1.835884918510331</v>
      </c>
      <c r="AO4" s="43">
        <f t="shared" si="10"/>
        <v>1.5457645318580553</v>
      </c>
      <c r="AP4" s="23">
        <f t="shared" si="11"/>
        <v>0.10801827677981812</v>
      </c>
      <c r="AQ4" s="38">
        <f t="shared" si="12"/>
        <v>2.1404960226291569E-2</v>
      </c>
      <c r="AR4" s="25">
        <f t="shared" si="13"/>
        <v>-8.6613316553526554E-2</v>
      </c>
      <c r="AS4" s="21">
        <f t="shared" si="14"/>
        <v>0.31152534687856726</v>
      </c>
    </row>
    <row r="5" spans="1:45" x14ac:dyDescent="0.35">
      <c r="A5" s="4" t="s">
        <v>34</v>
      </c>
      <c r="B5" s="5" t="s">
        <v>3</v>
      </c>
      <c r="C5" s="11">
        <v>32.654627499999997</v>
      </c>
      <c r="D5" s="11">
        <v>51.667982599999903</v>
      </c>
      <c r="E5" s="6">
        <v>5342000</v>
      </c>
      <c r="F5" s="6">
        <v>594000</v>
      </c>
      <c r="G5" s="12">
        <v>0.80500000000000005</v>
      </c>
      <c r="H5" s="6">
        <v>2</v>
      </c>
      <c r="I5" s="23">
        <v>13.5</v>
      </c>
      <c r="J5" s="23">
        <v>27.6</v>
      </c>
      <c r="K5" s="23">
        <v>24.9</v>
      </c>
      <c r="L5" s="23">
        <v>21.8</v>
      </c>
      <c r="M5" s="23">
        <v>12.2</v>
      </c>
      <c r="N5" s="23">
        <f t="shared" si="0"/>
        <v>41.1</v>
      </c>
      <c r="O5" s="23">
        <f t="shared" si="1"/>
        <v>34</v>
      </c>
      <c r="P5" s="23">
        <v>6.8</v>
      </c>
      <c r="Q5" s="23">
        <v>29.8</v>
      </c>
      <c r="R5" s="23">
        <f t="shared" si="2"/>
        <v>36.6</v>
      </c>
      <c r="S5" s="11">
        <v>33.4</v>
      </c>
      <c r="T5" s="23">
        <f t="shared" si="3"/>
        <v>3.2000000000000028</v>
      </c>
      <c r="U5" s="11">
        <v>49.1</v>
      </c>
      <c r="V5" s="11">
        <v>50.9</v>
      </c>
      <c r="W5" s="11">
        <f t="shared" si="4"/>
        <v>-1.7999999999999972</v>
      </c>
      <c r="X5" s="17">
        <v>238.2</v>
      </c>
      <c r="Y5" s="23">
        <v>37</v>
      </c>
      <c r="Z5" s="23">
        <v>43.81</v>
      </c>
      <c r="AA5" s="23">
        <v>36.380000000000003</v>
      </c>
      <c r="AB5" s="23">
        <v>73.989999999999995</v>
      </c>
      <c r="AC5" s="34">
        <v>61</v>
      </c>
      <c r="AD5" s="23">
        <f>Y5-Z5</f>
        <v>-6.8100000000000023</v>
      </c>
      <c r="AE5" s="38">
        <f>Y5-AA5</f>
        <v>0.61999999999999744</v>
      </c>
      <c r="AF5" s="23">
        <f>Z5-AA5</f>
        <v>7.43</v>
      </c>
      <c r="AG5" s="23">
        <f t="shared" si="5"/>
        <v>-24</v>
      </c>
      <c r="AH5" s="6">
        <f>($E5*Y5)/100</f>
        <v>1976540</v>
      </c>
      <c r="AI5" s="6">
        <f>($E5*Z5)/100</f>
        <v>2340330.2000000002</v>
      </c>
      <c r="AJ5" s="6">
        <f>($E5*AA5)/100</f>
        <v>1943419.6</v>
      </c>
      <c r="AK5" s="42">
        <f t="shared" si="6"/>
        <v>3258620</v>
      </c>
      <c r="AL5" s="24">
        <f t="shared" si="7"/>
        <v>5.7364873846268152</v>
      </c>
      <c r="AM5" s="24">
        <f t="shared" si="8"/>
        <v>5.7066548544198801</v>
      </c>
      <c r="AN5" s="24">
        <f t="shared" si="9"/>
        <v>5.4323434553972563</v>
      </c>
      <c r="AO5" s="43">
        <f t="shared" si="10"/>
        <v>6.271317146382918</v>
      </c>
      <c r="AP5" s="23">
        <f t="shared" si="11"/>
        <v>2.9832530206935104E-2</v>
      </c>
      <c r="AQ5" s="38">
        <f t="shared" si="12"/>
        <v>0.30414392922955891</v>
      </c>
      <c r="AR5" s="25">
        <f t="shared" si="13"/>
        <v>0.2743113990226238</v>
      </c>
      <c r="AS5" s="21">
        <f t="shared" si="14"/>
        <v>-0.53482976175610286</v>
      </c>
    </row>
    <row r="6" spans="1:45" x14ac:dyDescent="0.35">
      <c r="A6" s="4" t="s">
        <v>35</v>
      </c>
      <c r="B6" s="5" t="s">
        <v>4</v>
      </c>
      <c r="C6" s="11">
        <v>36.075833000000003</v>
      </c>
      <c r="D6" s="11">
        <v>51.796111000000003</v>
      </c>
      <c r="E6" s="6">
        <v>2914000</v>
      </c>
      <c r="F6" s="6">
        <v>202000</v>
      </c>
      <c r="G6" s="12">
        <v>0.81</v>
      </c>
      <c r="H6" s="6">
        <v>1</v>
      </c>
      <c r="I6" s="23">
        <v>13.1</v>
      </c>
      <c r="J6" s="23">
        <v>18.5</v>
      </c>
      <c r="K6" s="23">
        <v>19</v>
      </c>
      <c r="L6" s="23">
        <v>32.1</v>
      </c>
      <c r="M6" s="23">
        <v>17.399999999999999</v>
      </c>
      <c r="N6" s="23">
        <f t="shared" si="0"/>
        <v>31.6</v>
      </c>
      <c r="O6" s="23">
        <f t="shared" si="1"/>
        <v>49.5</v>
      </c>
      <c r="P6" s="23">
        <v>6.5</v>
      </c>
      <c r="Q6" s="23">
        <v>20.2</v>
      </c>
      <c r="R6" s="23">
        <f t="shared" si="2"/>
        <v>26.7</v>
      </c>
      <c r="S6" s="11">
        <v>44.1</v>
      </c>
      <c r="T6" s="23">
        <f t="shared" si="3"/>
        <v>-17.400000000000002</v>
      </c>
      <c r="U6" s="11">
        <v>35.200000000000003</v>
      </c>
      <c r="V6" s="11">
        <v>64.8</v>
      </c>
      <c r="W6" s="11">
        <f t="shared" si="4"/>
        <v>-29.599999999999994</v>
      </c>
      <c r="X6" s="17">
        <v>242.5</v>
      </c>
      <c r="Y6" s="23">
        <v>28</v>
      </c>
      <c r="Z6" s="23">
        <v>41.35</v>
      </c>
      <c r="AA6" s="23">
        <v>28.41</v>
      </c>
      <c r="AB6" s="23">
        <v>79.099999999999994</v>
      </c>
      <c r="AC6" s="34">
        <v>54</v>
      </c>
      <c r="AD6" s="23">
        <f>Y6-Z6</f>
        <v>-13.350000000000001</v>
      </c>
      <c r="AE6" s="38">
        <f>Y6-AA6</f>
        <v>-0.41000000000000014</v>
      </c>
      <c r="AF6" s="23">
        <f>Z6-AA6</f>
        <v>12.940000000000001</v>
      </c>
      <c r="AG6" s="23">
        <f t="shared" si="5"/>
        <v>-26</v>
      </c>
      <c r="AH6" s="6">
        <f>($E6*Y6)/100</f>
        <v>815920</v>
      </c>
      <c r="AI6" s="6">
        <f>($E6*Z6)/100</f>
        <v>1204939</v>
      </c>
      <c r="AJ6" s="6">
        <f>($E6*AA6)/100</f>
        <v>827867.4</v>
      </c>
      <c r="AK6" s="42">
        <f t="shared" si="6"/>
        <v>1573560</v>
      </c>
      <c r="AL6" s="24">
        <f t="shared" si="7"/>
        <v>2.3680344373828563</v>
      </c>
      <c r="AM6" s="24">
        <f t="shared" si="8"/>
        <v>2.9381200112829524</v>
      </c>
      <c r="AN6" s="24">
        <f t="shared" si="9"/>
        <v>2.3140962725325722</v>
      </c>
      <c r="AO6" s="43">
        <f t="shared" si="10"/>
        <v>3.0283659367653497</v>
      </c>
      <c r="AP6" s="23">
        <f t="shared" si="11"/>
        <v>-0.57008557390009607</v>
      </c>
      <c r="AQ6" s="38">
        <f t="shared" si="12"/>
        <v>5.3938164850284132E-2</v>
      </c>
      <c r="AR6" s="25">
        <f t="shared" si="13"/>
        <v>0.6240237387503802</v>
      </c>
      <c r="AS6" s="21">
        <f t="shared" si="14"/>
        <v>-0.66033149938249336</v>
      </c>
    </row>
    <row r="7" spans="1:45" x14ac:dyDescent="0.35">
      <c r="A7" s="4" t="s">
        <v>36</v>
      </c>
      <c r="B7" s="5" t="s">
        <v>5</v>
      </c>
      <c r="C7" s="11">
        <v>33.634973600000002</v>
      </c>
      <c r="D7" s="11">
        <v>46.415281</v>
      </c>
      <c r="E7" s="6">
        <v>602000</v>
      </c>
      <c r="F7" s="6">
        <v>179000</v>
      </c>
      <c r="G7" s="12">
        <v>0.79</v>
      </c>
      <c r="H7" s="6">
        <v>5</v>
      </c>
      <c r="I7" s="23">
        <v>11.7</v>
      </c>
      <c r="J7" s="23">
        <v>32.5</v>
      </c>
      <c r="K7" s="23">
        <v>18.100000000000001</v>
      </c>
      <c r="L7" s="23">
        <v>25.2</v>
      </c>
      <c r="M7" s="23">
        <v>12.5</v>
      </c>
      <c r="N7" s="23">
        <f t="shared" si="0"/>
        <v>44.2</v>
      </c>
      <c r="O7" s="23">
        <f t="shared" si="1"/>
        <v>37.700000000000003</v>
      </c>
      <c r="P7" s="23">
        <v>5.8</v>
      </c>
      <c r="Q7" s="23">
        <v>25.6</v>
      </c>
      <c r="R7" s="23">
        <f t="shared" si="2"/>
        <v>31.400000000000002</v>
      </c>
      <c r="S7" s="11">
        <v>41.9</v>
      </c>
      <c r="T7" s="23">
        <f t="shared" si="3"/>
        <v>-10.499999999999996</v>
      </c>
      <c r="U7" s="11">
        <v>44.2</v>
      </c>
      <c r="V7" s="11">
        <v>55.8</v>
      </c>
      <c r="W7" s="11">
        <f t="shared" si="4"/>
        <v>-11.599999999999994</v>
      </c>
      <c r="X7" s="17">
        <v>286.60000000000002</v>
      </c>
      <c r="Y7" s="23">
        <v>53</v>
      </c>
      <c r="Z7" s="23">
        <v>63.11</v>
      </c>
      <c r="AA7" s="23">
        <v>60.89</v>
      </c>
      <c r="AB7" s="23">
        <v>80.27</v>
      </c>
      <c r="AC7" s="34">
        <v>75</v>
      </c>
      <c r="AD7" s="23">
        <f>Y7-Z7</f>
        <v>-10.11</v>
      </c>
      <c r="AE7" s="38">
        <f>Y7-AA7</f>
        <v>-7.8900000000000006</v>
      </c>
      <c r="AF7" s="23">
        <f>Z7-AA7</f>
        <v>2.2199999999999989</v>
      </c>
      <c r="AG7" s="23">
        <f t="shared" si="5"/>
        <v>-22</v>
      </c>
      <c r="AH7" s="6">
        <f>($E7*Y7)/100</f>
        <v>319060</v>
      </c>
      <c r="AI7" s="6">
        <f>($E7*Z7)/100</f>
        <v>379922.2</v>
      </c>
      <c r="AJ7" s="6">
        <f>($E7*AA7)/100</f>
        <v>366557.8</v>
      </c>
      <c r="AK7" s="42">
        <f t="shared" si="6"/>
        <v>451500</v>
      </c>
      <c r="AL7" s="24">
        <f t="shared" si="7"/>
        <v>0.92600385772057825</v>
      </c>
      <c r="AM7" s="24">
        <f t="shared" si="8"/>
        <v>0.92640126890294372</v>
      </c>
      <c r="AN7" s="24">
        <f t="shared" si="9"/>
        <v>1.0246206562158868</v>
      </c>
      <c r="AO7" s="43">
        <f t="shared" si="10"/>
        <v>0.86892601518185231</v>
      </c>
      <c r="AP7" s="23">
        <f t="shared" si="11"/>
        <v>-3.9741118236547024E-4</v>
      </c>
      <c r="AQ7" s="38">
        <f t="shared" si="12"/>
        <v>-9.8616798495308577E-2</v>
      </c>
      <c r="AR7" s="25">
        <f t="shared" si="13"/>
        <v>-9.8219387312943107E-2</v>
      </c>
      <c r="AS7" s="21">
        <f t="shared" si="14"/>
        <v>5.7077842538725942E-2</v>
      </c>
    </row>
    <row r="8" spans="1:45" x14ac:dyDescent="0.35">
      <c r="A8" s="4" t="s">
        <v>37</v>
      </c>
      <c r="B8" s="5" t="s">
        <v>6</v>
      </c>
      <c r="C8" s="11">
        <v>28.923383699999999</v>
      </c>
      <c r="D8" s="11">
        <v>50.820314000000003</v>
      </c>
      <c r="E8" s="6">
        <v>1250000</v>
      </c>
      <c r="F8" s="6">
        <v>334000</v>
      </c>
      <c r="G8" s="12">
        <v>0.78700000000000003</v>
      </c>
      <c r="H8" s="6">
        <v>6</v>
      </c>
      <c r="I8" s="23">
        <v>13.4</v>
      </c>
      <c r="J8" s="23">
        <v>25.4</v>
      </c>
      <c r="K8" s="23">
        <v>18</v>
      </c>
      <c r="L8" s="23">
        <v>26.3</v>
      </c>
      <c r="M8" s="23">
        <v>16.8</v>
      </c>
      <c r="N8" s="23">
        <f t="shared" si="0"/>
        <v>38.799999999999997</v>
      </c>
      <c r="O8" s="23">
        <f t="shared" si="1"/>
        <v>43.1</v>
      </c>
      <c r="P8" s="23">
        <v>7.8</v>
      </c>
      <c r="Q8" s="23">
        <v>26.5</v>
      </c>
      <c r="R8" s="23">
        <f t="shared" si="2"/>
        <v>34.299999999999997</v>
      </c>
      <c r="S8" s="11">
        <v>36.799999999999997</v>
      </c>
      <c r="T8" s="23">
        <f t="shared" si="3"/>
        <v>-2.5</v>
      </c>
      <c r="U8" s="11">
        <v>46.7</v>
      </c>
      <c r="V8" s="11">
        <v>53.3</v>
      </c>
      <c r="W8" s="11">
        <f t="shared" si="4"/>
        <v>-6.5999999999999943</v>
      </c>
      <c r="X8" s="17">
        <v>254.5</v>
      </c>
      <c r="Y8" s="23">
        <v>45</v>
      </c>
      <c r="Z8" s="23">
        <v>57.83</v>
      </c>
      <c r="AA8" s="23">
        <v>46.81</v>
      </c>
      <c r="AB8" s="23">
        <v>71.290000000000006</v>
      </c>
      <c r="AC8" s="34">
        <v>76</v>
      </c>
      <c r="AD8" s="23">
        <f>Y8-Z8</f>
        <v>-12.829999999999998</v>
      </c>
      <c r="AE8" s="38">
        <f>Y8-AA8</f>
        <v>-1.8100000000000023</v>
      </c>
      <c r="AF8" s="23">
        <f>Z8-AA8</f>
        <v>11.019999999999996</v>
      </c>
      <c r="AG8" s="23">
        <f t="shared" si="5"/>
        <v>-31</v>
      </c>
      <c r="AH8" s="6">
        <f>($E8*Y8)/100</f>
        <v>562500</v>
      </c>
      <c r="AI8" s="6">
        <f>($E8*Z8)/100</f>
        <v>722875</v>
      </c>
      <c r="AJ8" s="6">
        <f>($E8*AA8)/100</f>
        <v>585125</v>
      </c>
      <c r="AK8" s="42">
        <f t="shared" si="6"/>
        <v>950000</v>
      </c>
      <c r="AL8" s="24">
        <f t="shared" si="7"/>
        <v>1.6325367328020599</v>
      </c>
      <c r="AM8" s="24">
        <f t="shared" si="8"/>
        <v>1.7626564524479367</v>
      </c>
      <c r="AN8" s="24">
        <f t="shared" si="9"/>
        <v>1.6355706016031328</v>
      </c>
      <c r="AO8" s="43">
        <f t="shared" si="10"/>
        <v>1.8283050153328011</v>
      </c>
      <c r="AP8" s="23">
        <f t="shared" si="11"/>
        <v>-0.13011971964587676</v>
      </c>
      <c r="AQ8" s="38">
        <f t="shared" si="12"/>
        <v>-3.0338688010729253E-3</v>
      </c>
      <c r="AR8" s="25">
        <f t="shared" si="13"/>
        <v>0.12708585084480384</v>
      </c>
      <c r="AS8" s="21">
        <f t="shared" si="14"/>
        <v>-0.19576828253074119</v>
      </c>
    </row>
    <row r="9" spans="1:45" x14ac:dyDescent="0.35">
      <c r="A9" s="4" t="s">
        <v>38</v>
      </c>
      <c r="B9" s="5" t="s">
        <v>7</v>
      </c>
      <c r="C9" s="11">
        <v>35.689197499999999</v>
      </c>
      <c r="D9" s="11">
        <v>51.3889736</v>
      </c>
      <c r="E9" s="6">
        <v>13974000</v>
      </c>
      <c r="F9" s="6">
        <v>796000</v>
      </c>
      <c r="G9" s="12">
        <v>0.81</v>
      </c>
      <c r="H9" s="6">
        <v>1</v>
      </c>
      <c r="I9" s="23">
        <v>9</v>
      </c>
      <c r="J9" s="23">
        <v>24.7</v>
      </c>
      <c r="K9" s="23">
        <v>26.2</v>
      </c>
      <c r="L9" s="23">
        <v>24.9</v>
      </c>
      <c r="M9" s="23">
        <v>15.2</v>
      </c>
      <c r="N9" s="23">
        <f t="shared" si="0"/>
        <v>33.700000000000003</v>
      </c>
      <c r="O9" s="23">
        <f t="shared" si="1"/>
        <v>40.099999999999994</v>
      </c>
      <c r="P9" s="23">
        <v>5.9</v>
      </c>
      <c r="Q9" s="23">
        <v>26.6</v>
      </c>
      <c r="R9" s="23">
        <f t="shared" si="2"/>
        <v>32.5</v>
      </c>
      <c r="S9" s="11">
        <v>35.200000000000003</v>
      </c>
      <c r="T9" s="23">
        <f t="shared" si="3"/>
        <v>-2.7000000000000028</v>
      </c>
      <c r="U9" s="11">
        <v>45</v>
      </c>
      <c r="V9" s="11">
        <v>55</v>
      </c>
      <c r="W9" s="11">
        <f t="shared" si="4"/>
        <v>-10</v>
      </c>
      <c r="X9" s="17">
        <v>258.2</v>
      </c>
      <c r="Y9" s="23">
        <v>34</v>
      </c>
      <c r="Z9" s="23">
        <v>34.39</v>
      </c>
      <c r="AA9" s="23">
        <v>26.24</v>
      </c>
      <c r="AB9" s="23">
        <v>66.2</v>
      </c>
      <c r="AC9" s="34">
        <v>50</v>
      </c>
      <c r="AD9" s="23">
        <f>Y9-Z9</f>
        <v>-0.39000000000000057</v>
      </c>
      <c r="AE9" s="38">
        <f>Y9-AA9</f>
        <v>7.7600000000000016</v>
      </c>
      <c r="AF9" s="23">
        <f>Z9-AA9</f>
        <v>8.1500000000000021</v>
      </c>
      <c r="AG9" s="23">
        <f t="shared" si="5"/>
        <v>-16</v>
      </c>
      <c r="AH9" s="6">
        <f>($E9*Y9)/100</f>
        <v>4751160</v>
      </c>
      <c r="AI9" s="6">
        <f>($E9*Z9)/100</f>
        <v>4805658.5999999996</v>
      </c>
      <c r="AJ9" s="6">
        <f>($E9*AA9)/100</f>
        <v>3666777.6</v>
      </c>
      <c r="AK9" s="42">
        <f t="shared" si="6"/>
        <v>6987000</v>
      </c>
      <c r="AL9" s="24">
        <f t="shared" si="7"/>
        <v>13.789232397190817</v>
      </c>
      <c r="AM9" s="24">
        <f t="shared" si="8"/>
        <v>11.718104982952678</v>
      </c>
      <c r="AN9" s="24">
        <f t="shared" si="9"/>
        <v>10.249559743946834</v>
      </c>
      <c r="AO9" s="43">
        <f t="shared" si="10"/>
        <v>13.44670225487398</v>
      </c>
      <c r="AP9" s="23">
        <f t="shared" si="11"/>
        <v>2.0711274142381395</v>
      </c>
      <c r="AQ9" s="38">
        <f t="shared" si="12"/>
        <v>3.5396726532439828</v>
      </c>
      <c r="AR9" s="25">
        <f t="shared" si="13"/>
        <v>1.4685452390058433</v>
      </c>
      <c r="AS9" s="21">
        <f t="shared" si="14"/>
        <v>0.34253014231683743</v>
      </c>
    </row>
    <row r="10" spans="1:45" x14ac:dyDescent="0.35">
      <c r="A10" s="4" t="s">
        <v>39</v>
      </c>
      <c r="B10" s="5" t="s">
        <v>8</v>
      </c>
      <c r="C10" s="11">
        <v>31.997041899999999</v>
      </c>
      <c r="D10" s="11">
        <v>50.661384899999902</v>
      </c>
      <c r="E10" s="6">
        <v>989000</v>
      </c>
      <c r="F10" s="6">
        <v>339000</v>
      </c>
      <c r="G10" s="12">
        <v>0.77100000000000002</v>
      </c>
      <c r="H10" s="6">
        <v>11</v>
      </c>
      <c r="I10" s="23">
        <v>14.9</v>
      </c>
      <c r="J10" s="23">
        <v>26.5</v>
      </c>
      <c r="K10" s="23">
        <v>27.2</v>
      </c>
      <c r="L10" s="23">
        <v>23.5</v>
      </c>
      <c r="M10" s="23">
        <v>7.9</v>
      </c>
      <c r="N10" s="23">
        <f t="shared" si="0"/>
        <v>41.4</v>
      </c>
      <c r="O10" s="23">
        <f t="shared" si="1"/>
        <v>31.4</v>
      </c>
      <c r="P10" s="23">
        <v>8</v>
      </c>
      <c r="Q10" s="23">
        <v>29.4</v>
      </c>
      <c r="R10" s="23">
        <f t="shared" si="2"/>
        <v>37.4</v>
      </c>
      <c r="S10" s="11">
        <v>23.7</v>
      </c>
      <c r="T10" s="23">
        <f t="shared" si="3"/>
        <v>13.7</v>
      </c>
      <c r="U10" s="11">
        <v>51.5</v>
      </c>
      <c r="V10" s="11">
        <v>48.5</v>
      </c>
      <c r="W10" s="11">
        <f t="shared" si="4"/>
        <v>3</v>
      </c>
      <c r="X10" s="17">
        <v>279.39999999999998</v>
      </c>
      <c r="Y10" s="23">
        <v>53</v>
      </c>
      <c r="Z10" s="23">
        <v>54.38</v>
      </c>
      <c r="AA10" s="23">
        <v>52.33</v>
      </c>
      <c r="AB10" s="23">
        <v>77.83</v>
      </c>
      <c r="AC10" s="34">
        <v>75</v>
      </c>
      <c r="AD10" s="23">
        <f>Y10-Z10</f>
        <v>-1.3800000000000026</v>
      </c>
      <c r="AE10" s="38">
        <f>Y10-AA10</f>
        <v>0.67000000000000171</v>
      </c>
      <c r="AF10" s="23">
        <f>Z10-AA10</f>
        <v>2.0500000000000043</v>
      </c>
      <c r="AG10" s="23">
        <f t="shared" si="5"/>
        <v>-22</v>
      </c>
      <c r="AH10" s="6">
        <f>($E10*Y10)/100</f>
        <v>524170</v>
      </c>
      <c r="AI10" s="6">
        <f>($E10*Z10)/100</f>
        <v>537818.19999999995</v>
      </c>
      <c r="AJ10" s="6">
        <f>($E10*AA10)/100</f>
        <v>517543.7</v>
      </c>
      <c r="AK10" s="42">
        <f t="shared" si="6"/>
        <v>741750</v>
      </c>
      <c r="AL10" s="24">
        <f t="shared" si="7"/>
        <v>1.5212920519695214</v>
      </c>
      <c r="AM10" s="24">
        <f t="shared" si="8"/>
        <v>1.3114144499034199</v>
      </c>
      <c r="AN10" s="24">
        <f t="shared" si="9"/>
        <v>1.4466639790897864</v>
      </c>
      <c r="AO10" s="43">
        <f t="shared" si="10"/>
        <v>1.4275213106559002</v>
      </c>
      <c r="AP10" s="23">
        <f t="shared" si="11"/>
        <v>0.20987760206610151</v>
      </c>
      <c r="AQ10" s="38">
        <f t="shared" si="12"/>
        <v>7.4628072879735052E-2</v>
      </c>
      <c r="AR10" s="25">
        <f t="shared" si="13"/>
        <v>-0.13524952918636646</v>
      </c>
      <c r="AS10" s="21">
        <f t="shared" si="14"/>
        <v>9.3770741313621286E-2</v>
      </c>
    </row>
    <row r="11" spans="1:45" x14ac:dyDescent="0.35">
      <c r="A11" s="4" t="s">
        <v>40</v>
      </c>
      <c r="B11" s="5" t="s">
        <v>9</v>
      </c>
      <c r="C11" s="11">
        <v>32.517564299999997</v>
      </c>
      <c r="D11" s="11">
        <v>59.1041758</v>
      </c>
      <c r="E11" s="6">
        <v>822000</v>
      </c>
      <c r="F11" s="6">
        <v>324000</v>
      </c>
      <c r="G11" s="12">
        <v>0.73299999999999998</v>
      </c>
      <c r="H11" s="6">
        <v>22</v>
      </c>
      <c r="I11" s="23">
        <v>12.1</v>
      </c>
      <c r="J11" s="23">
        <v>41.6</v>
      </c>
      <c r="K11" s="23">
        <v>23</v>
      </c>
      <c r="L11" s="23">
        <v>18.5</v>
      </c>
      <c r="M11" s="23">
        <v>4.8</v>
      </c>
      <c r="N11" s="23">
        <f t="shared" si="0"/>
        <v>53.7</v>
      </c>
      <c r="O11" s="23">
        <f t="shared" si="1"/>
        <v>23.3</v>
      </c>
      <c r="P11" s="23">
        <v>13.8</v>
      </c>
      <c r="Q11" s="23">
        <v>40.700000000000003</v>
      </c>
      <c r="R11" s="23">
        <f t="shared" si="2"/>
        <v>54.5</v>
      </c>
      <c r="S11" s="11">
        <v>16.2</v>
      </c>
      <c r="T11" s="23">
        <f t="shared" si="3"/>
        <v>38.299999999999997</v>
      </c>
      <c r="U11" s="11">
        <v>75.400000000000006</v>
      </c>
      <c r="V11" s="11">
        <v>24.599999999999994</v>
      </c>
      <c r="W11" s="11">
        <f t="shared" si="4"/>
        <v>50.800000000000011</v>
      </c>
      <c r="X11" s="17">
        <v>267.7</v>
      </c>
      <c r="Y11" s="23">
        <v>64</v>
      </c>
      <c r="Z11" s="23">
        <v>74.38</v>
      </c>
      <c r="AA11" s="23">
        <v>66.12</v>
      </c>
      <c r="AB11" s="23">
        <v>85.22</v>
      </c>
      <c r="AC11" s="34">
        <v>72</v>
      </c>
      <c r="AD11" s="23">
        <f>Y11-Z11</f>
        <v>-10.379999999999995</v>
      </c>
      <c r="AE11" s="38">
        <f>Y11-AA11</f>
        <v>-2.1200000000000045</v>
      </c>
      <c r="AF11" s="23">
        <f>Z11-AA11</f>
        <v>8.2599999999999909</v>
      </c>
      <c r="AG11" s="23">
        <f t="shared" si="5"/>
        <v>-8</v>
      </c>
      <c r="AH11" s="6">
        <f>($E11*Y11)/100</f>
        <v>526080</v>
      </c>
      <c r="AI11" s="6">
        <f>($E11*Z11)/100</f>
        <v>611403.6</v>
      </c>
      <c r="AJ11" s="6">
        <f>($E11*AA11)/100</f>
        <v>543506.4</v>
      </c>
      <c r="AK11" s="42">
        <f t="shared" si="6"/>
        <v>591840</v>
      </c>
      <c r="AL11" s="24">
        <f t="shared" si="7"/>
        <v>1.5268354211422359</v>
      </c>
      <c r="AM11" s="24">
        <f t="shared" si="8"/>
        <v>1.4908448910114436</v>
      </c>
      <c r="AN11" s="24">
        <f t="shared" si="9"/>
        <v>1.5192362138400393</v>
      </c>
      <c r="AO11" s="43">
        <f t="shared" si="10"/>
        <v>1.1390147792363841</v>
      </c>
      <c r="AP11" s="23">
        <f t="shared" si="11"/>
        <v>3.5990530130792342E-2</v>
      </c>
      <c r="AQ11" s="38">
        <f t="shared" si="12"/>
        <v>7.5992073021966533E-3</v>
      </c>
      <c r="AR11" s="25">
        <f t="shared" si="13"/>
        <v>-2.8391322828595689E-2</v>
      </c>
      <c r="AS11" s="21">
        <f t="shared" si="14"/>
        <v>0.38782064190585186</v>
      </c>
    </row>
    <row r="12" spans="1:45" x14ac:dyDescent="0.35">
      <c r="A12" s="4" t="s">
        <v>41</v>
      </c>
      <c r="B12" s="5" t="s">
        <v>10</v>
      </c>
      <c r="C12" s="11">
        <v>35.102025300000001</v>
      </c>
      <c r="D12" s="11">
        <v>59.1041758</v>
      </c>
      <c r="E12" s="6">
        <v>6871000</v>
      </c>
      <c r="F12" s="6">
        <v>1771000</v>
      </c>
      <c r="G12" s="12">
        <v>0.75700000000000001</v>
      </c>
      <c r="H12" s="6">
        <v>14</v>
      </c>
      <c r="I12" s="23">
        <v>13.3</v>
      </c>
      <c r="J12" s="23">
        <v>26.1</v>
      </c>
      <c r="K12" s="23">
        <v>28.1</v>
      </c>
      <c r="L12" s="23">
        <v>22.4</v>
      </c>
      <c r="M12" s="23">
        <v>10.1</v>
      </c>
      <c r="N12" s="23">
        <f t="shared" si="0"/>
        <v>39.400000000000006</v>
      </c>
      <c r="O12" s="23">
        <f t="shared" si="1"/>
        <v>32.5</v>
      </c>
      <c r="P12" s="23">
        <v>9.4</v>
      </c>
      <c r="Q12" s="23">
        <v>36.4</v>
      </c>
      <c r="R12" s="23">
        <f t="shared" si="2"/>
        <v>45.8</v>
      </c>
      <c r="S12" s="11">
        <v>23.1</v>
      </c>
      <c r="T12" s="23">
        <f t="shared" si="3"/>
        <v>22.699999999999996</v>
      </c>
      <c r="U12" s="11">
        <v>63.6</v>
      </c>
      <c r="V12" s="11">
        <v>36.4</v>
      </c>
      <c r="W12" s="11">
        <f t="shared" si="4"/>
        <v>27.200000000000003</v>
      </c>
      <c r="X12" s="17">
        <v>245.4</v>
      </c>
      <c r="Y12" s="23">
        <v>47</v>
      </c>
      <c r="Z12" s="23">
        <v>57.09</v>
      </c>
      <c r="AA12" s="23">
        <v>48.17</v>
      </c>
      <c r="AB12" s="23">
        <v>77.400000000000006</v>
      </c>
      <c r="AC12" s="34">
        <v>68</v>
      </c>
      <c r="AD12" s="23">
        <f>Y12-Z12</f>
        <v>-10.090000000000003</v>
      </c>
      <c r="AE12" s="38">
        <f>Y12-AA12</f>
        <v>-1.1700000000000017</v>
      </c>
      <c r="AF12" s="23">
        <f>Z12-AA12</f>
        <v>8.9200000000000017</v>
      </c>
      <c r="AG12" s="23">
        <f t="shared" si="5"/>
        <v>-21</v>
      </c>
      <c r="AH12" s="6">
        <f>($E12*Y12)/100</f>
        <v>3229370</v>
      </c>
      <c r="AI12" s="6">
        <f>($E12*Z12)/100</f>
        <v>3922653.9</v>
      </c>
      <c r="AJ12" s="6">
        <f>($E12*AA12)/100</f>
        <v>3309760.7</v>
      </c>
      <c r="AK12" s="42">
        <f t="shared" si="6"/>
        <v>4672280</v>
      </c>
      <c r="AL12" s="24">
        <f t="shared" si="7"/>
        <v>9.3725602645493122</v>
      </c>
      <c r="AM12" s="24">
        <f t="shared" si="8"/>
        <v>9.5649887014422461</v>
      </c>
      <c r="AN12" s="24">
        <f t="shared" si="9"/>
        <v>9.2516082875648902</v>
      </c>
      <c r="AO12" s="43">
        <f t="shared" si="10"/>
        <v>8.9919504810938307</v>
      </c>
      <c r="AP12" s="23">
        <f t="shared" si="11"/>
        <v>-0.19242843689293387</v>
      </c>
      <c r="AQ12" s="38">
        <f t="shared" si="12"/>
        <v>0.12095197698442206</v>
      </c>
      <c r="AR12" s="25">
        <f t="shared" si="13"/>
        <v>0.31338041387735593</v>
      </c>
      <c r="AS12" s="21">
        <f t="shared" si="14"/>
        <v>0.38060978345548158</v>
      </c>
    </row>
    <row r="13" spans="1:45" x14ac:dyDescent="0.35">
      <c r="A13" s="4" t="s">
        <v>42</v>
      </c>
      <c r="B13" s="5" t="s">
        <v>11</v>
      </c>
      <c r="C13" s="11">
        <v>37.471035299999997</v>
      </c>
      <c r="D13" s="11">
        <v>57.101318799999902</v>
      </c>
      <c r="E13" s="6">
        <v>900000</v>
      </c>
      <c r="F13" s="6">
        <v>374000</v>
      </c>
      <c r="G13" s="12">
        <v>0.72299999999999998</v>
      </c>
      <c r="H13" s="6">
        <v>23</v>
      </c>
      <c r="I13" s="23">
        <v>10.7</v>
      </c>
      <c r="J13" s="23">
        <v>24</v>
      </c>
      <c r="K13" s="23">
        <v>25.2</v>
      </c>
      <c r="L13" s="23">
        <v>31</v>
      </c>
      <c r="M13" s="23">
        <v>9.1999999999999993</v>
      </c>
      <c r="N13" s="23">
        <f t="shared" si="0"/>
        <v>34.700000000000003</v>
      </c>
      <c r="O13" s="23">
        <f t="shared" si="1"/>
        <v>40.200000000000003</v>
      </c>
      <c r="P13" s="23">
        <v>8</v>
      </c>
      <c r="Q13" s="23">
        <v>28</v>
      </c>
      <c r="R13" s="23">
        <f t="shared" si="2"/>
        <v>36</v>
      </c>
      <c r="S13" s="11">
        <v>25.5</v>
      </c>
      <c r="T13" s="23">
        <f t="shared" si="3"/>
        <v>10.5</v>
      </c>
      <c r="U13" s="11">
        <v>54.8</v>
      </c>
      <c r="V13" s="11">
        <v>45.2</v>
      </c>
      <c r="W13" s="11">
        <f t="shared" si="4"/>
        <v>9.5999999999999943</v>
      </c>
      <c r="X13" s="17">
        <v>277.5</v>
      </c>
      <c r="Y13" s="23">
        <v>55</v>
      </c>
      <c r="Z13" s="23">
        <v>63.97</v>
      </c>
      <c r="AA13" s="23">
        <v>57.21</v>
      </c>
      <c r="AB13" s="23">
        <v>80.72</v>
      </c>
      <c r="AC13" s="34">
        <v>71</v>
      </c>
      <c r="AD13" s="23">
        <f>Y13-Z13</f>
        <v>-8.9699999999999989</v>
      </c>
      <c r="AE13" s="38">
        <f>Y13-AA13</f>
        <v>-2.2100000000000009</v>
      </c>
      <c r="AF13" s="23">
        <f>Z13-AA13</f>
        <v>6.759999999999998</v>
      </c>
      <c r="AG13" s="23">
        <f t="shared" si="5"/>
        <v>-16</v>
      </c>
      <c r="AH13" s="6">
        <f>($E13*Y13)/100</f>
        <v>495000</v>
      </c>
      <c r="AI13" s="6">
        <f>($E13*Z13)/100</f>
        <v>575730</v>
      </c>
      <c r="AJ13" s="6">
        <f>($E13*AA13)/100</f>
        <v>514890</v>
      </c>
      <c r="AK13" s="42">
        <f t="shared" si="6"/>
        <v>639000</v>
      </c>
      <c r="AL13" s="24">
        <f t="shared" si="7"/>
        <v>1.4366323248658128</v>
      </c>
      <c r="AM13" s="24">
        <f t="shared" si="8"/>
        <v>1.4038584808823802</v>
      </c>
      <c r="AN13" s="24">
        <f t="shared" si="9"/>
        <v>1.4392462244126247</v>
      </c>
      <c r="AO13" s="43">
        <f t="shared" si="10"/>
        <v>1.2297756892606946</v>
      </c>
      <c r="AP13" s="23">
        <f t="shared" si="11"/>
        <v>3.2773843983432638E-2</v>
      </c>
      <c r="AQ13" s="38">
        <f t="shared" si="12"/>
        <v>-2.6138995468119042E-3</v>
      </c>
      <c r="AR13" s="25">
        <f t="shared" si="13"/>
        <v>-3.5387743530244542E-2</v>
      </c>
      <c r="AS13" s="21">
        <f t="shared" si="14"/>
        <v>0.20685663560511824</v>
      </c>
    </row>
    <row r="14" spans="1:45" x14ac:dyDescent="0.35">
      <c r="A14" s="4" t="s">
        <v>43</v>
      </c>
      <c r="B14" s="5" t="s">
        <v>12</v>
      </c>
      <c r="C14" s="11">
        <v>31.4360149</v>
      </c>
      <c r="D14" s="11">
        <v>49.041311999999998</v>
      </c>
      <c r="E14" s="6">
        <v>4936000</v>
      </c>
      <c r="F14" s="6">
        <v>1125000</v>
      </c>
      <c r="G14" s="12">
        <v>0.77700000000000002</v>
      </c>
      <c r="H14" s="6">
        <v>9</v>
      </c>
      <c r="I14" s="23">
        <v>24.5</v>
      </c>
      <c r="J14" s="23">
        <v>31.8</v>
      </c>
      <c r="K14" s="23">
        <v>15.8</v>
      </c>
      <c r="L14" s="23">
        <v>22.6</v>
      </c>
      <c r="M14" s="23">
        <v>5.3</v>
      </c>
      <c r="N14" s="23">
        <f t="shared" si="0"/>
        <v>56.3</v>
      </c>
      <c r="O14" s="23">
        <f t="shared" si="1"/>
        <v>27.900000000000002</v>
      </c>
      <c r="P14" s="23">
        <v>13.7</v>
      </c>
      <c r="Q14" s="23">
        <v>27.7</v>
      </c>
      <c r="R14" s="23">
        <f t="shared" si="2"/>
        <v>41.4</v>
      </c>
      <c r="S14" s="11">
        <v>28.3</v>
      </c>
      <c r="T14" s="23">
        <f t="shared" si="3"/>
        <v>13.099999999999998</v>
      </c>
      <c r="U14" s="11">
        <v>59.3</v>
      </c>
      <c r="V14" s="11">
        <v>40.700000000000003</v>
      </c>
      <c r="W14" s="11">
        <f t="shared" si="4"/>
        <v>18.599999999999994</v>
      </c>
      <c r="X14" s="17">
        <v>254.4</v>
      </c>
      <c r="Y14" s="23">
        <v>43</v>
      </c>
      <c r="Z14" s="23">
        <v>49.98</v>
      </c>
      <c r="AA14" s="23">
        <v>42.96</v>
      </c>
      <c r="AB14" s="23">
        <v>70</v>
      </c>
      <c r="AC14" s="34">
        <v>70</v>
      </c>
      <c r="AD14" s="23">
        <f>Y14-Z14</f>
        <v>-6.9799999999999969</v>
      </c>
      <c r="AE14" s="38">
        <f>Y14-AA14</f>
        <v>3.9999999999999147E-2</v>
      </c>
      <c r="AF14" s="23">
        <f>Z14-AA14</f>
        <v>7.019999999999996</v>
      </c>
      <c r="AG14" s="23">
        <f t="shared" si="5"/>
        <v>-27</v>
      </c>
      <c r="AH14" s="6">
        <f>($E14*Y14)/100</f>
        <v>2122480</v>
      </c>
      <c r="AI14" s="6">
        <f>($E14*Z14)/100</f>
        <v>2467012.7999999998</v>
      </c>
      <c r="AJ14" s="6">
        <f>($E14*AA14)/100</f>
        <v>2120505.6</v>
      </c>
      <c r="AK14" s="42">
        <f t="shared" si="6"/>
        <v>3455200</v>
      </c>
      <c r="AL14" s="24">
        <f t="shared" si="7"/>
        <v>6.1600472260226065</v>
      </c>
      <c r="AM14" s="24">
        <f t="shared" si="8"/>
        <v>6.0155573649547298</v>
      </c>
      <c r="AN14" s="24">
        <f t="shared" si="9"/>
        <v>5.9273430803585763</v>
      </c>
      <c r="AO14" s="43">
        <f t="shared" si="10"/>
        <v>6.6496415673451512</v>
      </c>
      <c r="AP14" s="23">
        <f t="shared" si="11"/>
        <v>0.14448986106787665</v>
      </c>
      <c r="AQ14" s="38">
        <f t="shared" si="12"/>
        <v>0.23270414566403019</v>
      </c>
      <c r="AR14" s="25">
        <f t="shared" si="13"/>
        <v>8.8214284596153547E-2</v>
      </c>
      <c r="AS14" s="21">
        <f t="shared" si="14"/>
        <v>-0.48959434132254476</v>
      </c>
    </row>
    <row r="15" spans="1:45" x14ac:dyDescent="0.35">
      <c r="A15" s="4" t="s">
        <v>44</v>
      </c>
      <c r="B15" s="5" t="s">
        <v>13</v>
      </c>
      <c r="C15" s="11">
        <v>36.683004500000003</v>
      </c>
      <c r="D15" s="11">
        <v>48.5087209</v>
      </c>
      <c r="E15" s="6">
        <v>1107000</v>
      </c>
      <c r="F15" s="6">
        <v>348000</v>
      </c>
      <c r="G15" s="12">
        <v>0.748</v>
      </c>
      <c r="H15" s="6">
        <v>18</v>
      </c>
      <c r="I15" s="23">
        <v>14.9</v>
      </c>
      <c r="J15" s="23">
        <v>37.700000000000003</v>
      </c>
      <c r="K15" s="23">
        <v>19.600000000000001</v>
      </c>
      <c r="L15" s="23">
        <v>20.8</v>
      </c>
      <c r="M15" s="23">
        <v>7.1</v>
      </c>
      <c r="N15" s="23">
        <f t="shared" si="0"/>
        <v>52.6</v>
      </c>
      <c r="O15" s="23">
        <f t="shared" si="1"/>
        <v>27.9</v>
      </c>
      <c r="P15" s="23">
        <v>8</v>
      </c>
      <c r="Q15" s="23">
        <v>32.200000000000003</v>
      </c>
      <c r="R15" s="23">
        <f t="shared" si="2"/>
        <v>40.200000000000003</v>
      </c>
      <c r="S15" s="11">
        <v>25.7</v>
      </c>
      <c r="T15" s="23">
        <f t="shared" si="3"/>
        <v>14.500000000000004</v>
      </c>
      <c r="U15" s="11">
        <v>69.099999999999994</v>
      </c>
      <c r="V15" s="11">
        <v>30.900000000000006</v>
      </c>
      <c r="W15" s="11">
        <f t="shared" si="4"/>
        <v>38.199999999999989</v>
      </c>
      <c r="X15" s="17">
        <v>245</v>
      </c>
      <c r="Y15" s="23">
        <v>49</v>
      </c>
      <c r="Z15" s="23">
        <v>53.65</v>
      </c>
      <c r="AA15" s="23">
        <v>48.63</v>
      </c>
      <c r="AB15" s="23">
        <v>75.92</v>
      </c>
      <c r="AC15" s="34">
        <v>67</v>
      </c>
      <c r="AD15" s="23">
        <f>Y15-Z15</f>
        <v>-4.6499999999999986</v>
      </c>
      <c r="AE15" s="38">
        <f>Y15-AA15</f>
        <v>0.36999999999999744</v>
      </c>
      <c r="AF15" s="23">
        <f>Z15-AA15</f>
        <v>5.019999999999996</v>
      </c>
      <c r="AG15" s="23">
        <f t="shared" si="5"/>
        <v>-18</v>
      </c>
      <c r="AH15" s="6">
        <f>($E15*Y15)/100</f>
        <v>542430</v>
      </c>
      <c r="AI15" s="6">
        <f>($E15*Z15)/100</f>
        <v>593905.5</v>
      </c>
      <c r="AJ15" s="6">
        <f>($E15*AA15)/100</f>
        <v>538334.1</v>
      </c>
      <c r="AK15" s="42">
        <f t="shared" si="6"/>
        <v>741690</v>
      </c>
      <c r="AL15" s="24">
        <f t="shared" si="7"/>
        <v>1.5742878221756824</v>
      </c>
      <c r="AM15" s="24">
        <f t="shared" si="8"/>
        <v>1.4481775711143947</v>
      </c>
      <c r="AN15" s="24">
        <f t="shared" si="9"/>
        <v>1.5047783427480983</v>
      </c>
      <c r="AO15" s="43">
        <f t="shared" si="10"/>
        <v>1.4274058387601949</v>
      </c>
      <c r="AP15" s="23">
        <f t="shared" si="11"/>
        <v>0.1261102510612877</v>
      </c>
      <c r="AQ15" s="38">
        <f t="shared" si="12"/>
        <v>6.950947942758412E-2</v>
      </c>
      <c r="AR15" s="25">
        <f t="shared" si="13"/>
        <v>-5.6600771633703584E-2</v>
      </c>
      <c r="AS15" s="21">
        <f t="shared" si="14"/>
        <v>0.14688198341548753</v>
      </c>
    </row>
    <row r="16" spans="1:45" x14ac:dyDescent="0.35">
      <c r="A16" s="4" t="s">
        <v>45</v>
      </c>
      <c r="B16" s="5" t="s">
        <v>14</v>
      </c>
      <c r="C16" s="11">
        <v>35.225558499999998</v>
      </c>
      <c r="D16" s="11">
        <v>54.434213800000002</v>
      </c>
      <c r="E16" s="6">
        <v>764000</v>
      </c>
      <c r="F16" s="6">
        <v>144000</v>
      </c>
      <c r="G16" s="12">
        <v>0.79800000000000004</v>
      </c>
      <c r="H16" s="6">
        <v>4</v>
      </c>
      <c r="I16" s="23">
        <v>8.4</v>
      </c>
      <c r="J16" s="23">
        <v>29.8</v>
      </c>
      <c r="K16" s="23">
        <v>25.3</v>
      </c>
      <c r="L16" s="23">
        <v>30.3</v>
      </c>
      <c r="M16" s="23">
        <v>6.2</v>
      </c>
      <c r="N16" s="23">
        <f t="shared" si="0"/>
        <v>38.200000000000003</v>
      </c>
      <c r="O16" s="23">
        <f t="shared" si="1"/>
        <v>36.5</v>
      </c>
      <c r="P16" s="23">
        <v>8.3000000000000007</v>
      </c>
      <c r="Q16" s="23">
        <v>27.9</v>
      </c>
      <c r="R16" s="23">
        <f t="shared" si="2"/>
        <v>36.200000000000003</v>
      </c>
      <c r="S16" s="11">
        <v>24.8</v>
      </c>
      <c r="T16" s="23">
        <f t="shared" si="3"/>
        <v>11.400000000000002</v>
      </c>
      <c r="U16" s="11">
        <v>53.7</v>
      </c>
      <c r="V16" s="11">
        <v>46.3</v>
      </c>
      <c r="W16" s="11">
        <f t="shared" si="4"/>
        <v>7.4000000000000057</v>
      </c>
      <c r="X16" s="17">
        <v>241.8</v>
      </c>
      <c r="Y16" s="23">
        <v>48</v>
      </c>
      <c r="Z16" s="23">
        <v>54.24</v>
      </c>
      <c r="AA16" s="23">
        <v>47.45</v>
      </c>
      <c r="AB16" s="23">
        <v>80.48</v>
      </c>
      <c r="AC16" s="34">
        <v>60</v>
      </c>
      <c r="AD16" s="23">
        <f>Y16-Z16</f>
        <v>-6.240000000000002</v>
      </c>
      <c r="AE16" s="38">
        <f>Y16-AA16</f>
        <v>0.54999999999999716</v>
      </c>
      <c r="AF16" s="23">
        <f>Z16-AA16</f>
        <v>6.7899999999999991</v>
      </c>
      <c r="AG16" s="23">
        <f t="shared" si="5"/>
        <v>-12</v>
      </c>
      <c r="AH16" s="6">
        <f>($E16*Y16)/100</f>
        <v>366720</v>
      </c>
      <c r="AI16" s="6">
        <f>($E16*Z16)/100</f>
        <v>414393.59999999998</v>
      </c>
      <c r="AJ16" s="6">
        <f>($E16*AA16)/100</f>
        <v>362518</v>
      </c>
      <c r="AK16" s="42">
        <f t="shared" si="6"/>
        <v>458400</v>
      </c>
      <c r="AL16" s="24">
        <f t="shared" si="7"/>
        <v>1.0643268811611937</v>
      </c>
      <c r="AM16" s="24">
        <f t="shared" si="8"/>
        <v>1.010456237790945</v>
      </c>
      <c r="AN16" s="24">
        <f t="shared" si="9"/>
        <v>1.0133284056431779</v>
      </c>
      <c r="AO16" s="43">
        <f t="shared" si="10"/>
        <v>0.88220528318795366</v>
      </c>
      <c r="AP16" s="23">
        <f t="shared" si="11"/>
        <v>5.3870643370248716E-2</v>
      </c>
      <c r="AQ16" s="38">
        <f t="shared" si="12"/>
        <v>5.0998475518015729E-2</v>
      </c>
      <c r="AR16" s="25">
        <f t="shared" si="13"/>
        <v>-2.8721678522329874E-3</v>
      </c>
      <c r="AS16" s="21">
        <f t="shared" si="14"/>
        <v>0.18212159797324001</v>
      </c>
    </row>
    <row r="17" spans="1:45" x14ac:dyDescent="0.35">
      <c r="A17" s="4" t="s">
        <v>46</v>
      </c>
      <c r="B17" s="5" t="s">
        <v>15</v>
      </c>
      <c r="C17" s="11">
        <v>27.529990600000001</v>
      </c>
      <c r="D17" s="11">
        <v>60.582067599999903</v>
      </c>
      <c r="E17" s="6">
        <v>3045000</v>
      </c>
      <c r="F17" s="6">
        <v>1471000</v>
      </c>
      <c r="G17" s="12">
        <v>0.66500000000000004</v>
      </c>
      <c r="H17" s="6">
        <v>24</v>
      </c>
      <c r="I17" s="23">
        <v>24.4</v>
      </c>
      <c r="J17" s="23">
        <v>36.299999999999997</v>
      </c>
      <c r="K17" s="23">
        <v>15.5</v>
      </c>
      <c r="L17" s="23">
        <v>19.399999999999999</v>
      </c>
      <c r="M17" s="23">
        <v>4.4000000000000004</v>
      </c>
      <c r="N17" s="23">
        <f t="shared" si="0"/>
        <v>60.699999999999996</v>
      </c>
      <c r="O17" s="23">
        <f t="shared" si="1"/>
        <v>23.799999999999997</v>
      </c>
      <c r="P17" s="23">
        <v>26.7</v>
      </c>
      <c r="Q17" s="23">
        <v>28.8</v>
      </c>
      <c r="R17" s="23">
        <f t="shared" si="2"/>
        <v>55.5</v>
      </c>
      <c r="S17" s="11">
        <v>17.899999999999999</v>
      </c>
      <c r="T17" s="23">
        <f t="shared" si="3"/>
        <v>37.6</v>
      </c>
      <c r="U17" s="11">
        <v>73.5</v>
      </c>
      <c r="V17" s="11">
        <v>26.5</v>
      </c>
      <c r="W17" s="11">
        <f t="shared" si="4"/>
        <v>47</v>
      </c>
      <c r="X17" s="17">
        <v>257.39999999999998</v>
      </c>
      <c r="Y17" s="23">
        <v>43</v>
      </c>
      <c r="Z17" s="23">
        <v>62.75</v>
      </c>
      <c r="AA17" s="23">
        <v>60.68</v>
      </c>
      <c r="AB17" s="23">
        <v>75.400000000000006</v>
      </c>
      <c r="AC17" s="34">
        <v>66.14</v>
      </c>
      <c r="AD17" s="23">
        <f>Y17-Z17</f>
        <v>-19.75</v>
      </c>
      <c r="AE17" s="38">
        <f>Y17-AA17</f>
        <v>-17.68</v>
      </c>
      <c r="AF17" s="23">
        <f>Z17-AA17</f>
        <v>2.0700000000000003</v>
      </c>
      <c r="AG17" s="23">
        <f t="shared" si="5"/>
        <v>-23.14</v>
      </c>
      <c r="AH17" s="6">
        <f>($E17*Y17)/100</f>
        <v>1309350</v>
      </c>
      <c r="AI17" s="6">
        <f>($E17*Z17)/100</f>
        <v>1910737.5</v>
      </c>
      <c r="AJ17" s="6">
        <f>($E17*AA17)/100</f>
        <v>1847706</v>
      </c>
      <c r="AK17" s="42">
        <f t="shared" si="6"/>
        <v>2013963</v>
      </c>
      <c r="AL17" s="24">
        <f t="shared" si="7"/>
        <v>3.8001101708344485</v>
      </c>
      <c r="AM17" s="24">
        <f t="shared" si="8"/>
        <v>4.6591371721379762</v>
      </c>
      <c r="AN17" s="24">
        <f t="shared" si="9"/>
        <v>5.1648000239362837</v>
      </c>
      <c r="AO17" s="43">
        <f t="shared" si="10"/>
        <v>3.8759354248365199</v>
      </c>
      <c r="AP17" s="23">
        <f t="shared" si="11"/>
        <v>-0.85902700130352772</v>
      </c>
      <c r="AQ17" s="38">
        <f t="shared" si="12"/>
        <v>-1.3646898531018352</v>
      </c>
      <c r="AR17" s="25">
        <f t="shared" si="13"/>
        <v>-0.5056628517983075</v>
      </c>
      <c r="AS17" s="21">
        <f t="shared" si="14"/>
        <v>-7.5825254002071407E-2</v>
      </c>
    </row>
    <row r="18" spans="1:45" x14ac:dyDescent="0.35">
      <c r="A18" s="4" t="s">
        <v>47</v>
      </c>
      <c r="B18" s="5" t="s">
        <v>16</v>
      </c>
      <c r="C18" s="11">
        <v>29.1043813</v>
      </c>
      <c r="D18" s="11">
        <v>53.045893</v>
      </c>
      <c r="E18" s="6">
        <v>5052000</v>
      </c>
      <c r="F18" s="6">
        <v>1434000</v>
      </c>
      <c r="G18" s="12">
        <v>0.78300000000000003</v>
      </c>
      <c r="H18" s="6">
        <v>7</v>
      </c>
      <c r="I18" s="23">
        <v>13.4</v>
      </c>
      <c r="J18" s="23">
        <v>27.2</v>
      </c>
      <c r="K18" s="23">
        <v>24.4</v>
      </c>
      <c r="L18" s="23">
        <v>23.7</v>
      </c>
      <c r="M18" s="23">
        <v>11.3</v>
      </c>
      <c r="N18" s="23">
        <f t="shared" si="0"/>
        <v>40.6</v>
      </c>
      <c r="O18" s="23">
        <f t="shared" si="1"/>
        <v>35</v>
      </c>
      <c r="P18" s="23">
        <v>8.5</v>
      </c>
      <c r="Q18" s="23">
        <v>23.4</v>
      </c>
      <c r="R18" s="23">
        <f t="shared" si="2"/>
        <v>31.9</v>
      </c>
      <c r="S18" s="11">
        <v>30.7</v>
      </c>
      <c r="T18" s="23">
        <f t="shared" si="3"/>
        <v>1.1999999999999993</v>
      </c>
      <c r="U18" s="11">
        <v>47.5</v>
      </c>
      <c r="V18" s="11">
        <v>52.5</v>
      </c>
      <c r="W18" s="11">
        <f t="shared" si="4"/>
        <v>-5</v>
      </c>
      <c r="X18" s="17">
        <v>240.3</v>
      </c>
      <c r="Y18" s="23">
        <v>43</v>
      </c>
      <c r="Z18" s="23">
        <v>48.73</v>
      </c>
      <c r="AA18" s="23">
        <v>45.11</v>
      </c>
      <c r="AB18" s="23">
        <v>71.64</v>
      </c>
      <c r="AC18" s="34">
        <v>63.6</v>
      </c>
      <c r="AD18" s="23">
        <f>Y18-Z18</f>
        <v>-5.7299999999999969</v>
      </c>
      <c r="AE18" s="38">
        <f>Y18-AA18</f>
        <v>-2.1099999999999994</v>
      </c>
      <c r="AF18" s="23">
        <f>Z18-AA18</f>
        <v>3.6199999999999974</v>
      </c>
      <c r="AG18" s="23">
        <f t="shared" si="5"/>
        <v>-20.6</v>
      </c>
      <c r="AH18" s="6">
        <f>($E18*Y18)/100</f>
        <v>2172360</v>
      </c>
      <c r="AI18" s="6">
        <f>($E18*Z18)/100</f>
        <v>2461839.5999999996</v>
      </c>
      <c r="AJ18" s="6">
        <f>($E18*AA18)/100</f>
        <v>2278957.2000000002</v>
      </c>
      <c r="AK18" s="42">
        <f t="shared" si="6"/>
        <v>3213072</v>
      </c>
      <c r="AL18" s="24">
        <f t="shared" si="7"/>
        <v>6.3048133277686809</v>
      </c>
      <c r="AM18" s="24">
        <f t="shared" si="8"/>
        <v>6.0029430480122388</v>
      </c>
      <c r="AN18" s="24">
        <f t="shared" si="9"/>
        <v>6.3702549004602291</v>
      </c>
      <c r="AO18" s="43">
        <f t="shared" si="10"/>
        <v>6.1836585812898877</v>
      </c>
      <c r="AP18" s="23">
        <f t="shared" si="11"/>
        <v>0.30187027975644209</v>
      </c>
      <c r="AQ18" s="38">
        <f t="shared" si="12"/>
        <v>-6.5441572691548267E-2</v>
      </c>
      <c r="AR18" s="25">
        <f t="shared" si="13"/>
        <v>-0.36731185244799036</v>
      </c>
      <c r="AS18" s="21">
        <f t="shared" si="14"/>
        <v>0.12115474647879321</v>
      </c>
    </row>
    <row r="19" spans="1:45" x14ac:dyDescent="0.35">
      <c r="A19" s="4" t="s">
        <v>48</v>
      </c>
      <c r="B19" s="5" t="s">
        <v>17</v>
      </c>
      <c r="C19" s="11">
        <v>36.273658900000001</v>
      </c>
      <c r="D19" s="11">
        <v>49.998235999999999</v>
      </c>
      <c r="E19" s="6">
        <v>1336000</v>
      </c>
      <c r="F19" s="6">
        <v>302000</v>
      </c>
      <c r="G19" s="12">
        <v>0.77100000000000002</v>
      </c>
      <c r="H19" s="6">
        <v>11</v>
      </c>
      <c r="I19" s="23">
        <v>10.5</v>
      </c>
      <c r="J19" s="23">
        <v>29.6</v>
      </c>
      <c r="K19" s="23">
        <v>22.5</v>
      </c>
      <c r="L19" s="23">
        <v>25.2</v>
      </c>
      <c r="M19" s="23">
        <v>12.2</v>
      </c>
      <c r="N19" s="23">
        <f t="shared" si="0"/>
        <v>40.1</v>
      </c>
      <c r="O19" s="23">
        <f t="shared" si="1"/>
        <v>37.4</v>
      </c>
      <c r="P19" s="23">
        <v>10.6</v>
      </c>
      <c r="Q19" s="23">
        <v>27.4</v>
      </c>
      <c r="R19" s="23">
        <f t="shared" si="2"/>
        <v>38</v>
      </c>
      <c r="S19" s="11">
        <v>27.1</v>
      </c>
      <c r="T19" s="23">
        <f t="shared" si="3"/>
        <v>10.899999999999999</v>
      </c>
      <c r="U19" s="11">
        <v>55.1</v>
      </c>
      <c r="V19" s="11">
        <v>44.9</v>
      </c>
      <c r="W19" s="11">
        <f t="shared" si="4"/>
        <v>10.200000000000003</v>
      </c>
      <c r="X19" s="17">
        <v>251</v>
      </c>
      <c r="Y19" s="23">
        <v>40</v>
      </c>
      <c r="Z19" s="23">
        <v>52.3</v>
      </c>
      <c r="AA19" s="23">
        <v>42.19</v>
      </c>
      <c r="AB19" s="23">
        <v>82.9</v>
      </c>
      <c r="AC19" s="34">
        <v>61</v>
      </c>
      <c r="AD19" s="23">
        <f>Y19-Z19</f>
        <v>-12.299999999999997</v>
      </c>
      <c r="AE19" s="38">
        <f>Y19-AA19</f>
        <v>-2.1899999999999977</v>
      </c>
      <c r="AF19" s="23">
        <f>Z19-AA19</f>
        <v>10.11</v>
      </c>
      <c r="AG19" s="23">
        <f t="shared" si="5"/>
        <v>-21</v>
      </c>
      <c r="AH19" s="6">
        <f>($E19*Y19)/100</f>
        <v>534400</v>
      </c>
      <c r="AI19" s="6">
        <f>($E19*Z19)/100</f>
        <v>698728</v>
      </c>
      <c r="AJ19" s="6">
        <f>($E19*AA19)/100</f>
        <v>563658.4</v>
      </c>
      <c r="AK19" s="42">
        <f t="shared" si="6"/>
        <v>814960</v>
      </c>
      <c r="AL19" s="24">
        <f t="shared" si="7"/>
        <v>1.5509824533500816</v>
      </c>
      <c r="AM19" s="24">
        <f t="shared" si="8"/>
        <v>1.7037764727041906</v>
      </c>
      <c r="AN19" s="24">
        <f t="shared" si="9"/>
        <v>1.5755660899579735</v>
      </c>
      <c r="AO19" s="43">
        <f t="shared" si="10"/>
        <v>1.5684162687322312</v>
      </c>
      <c r="AP19" s="23">
        <f t="shared" si="11"/>
        <v>-0.15279401935410908</v>
      </c>
      <c r="AQ19" s="38">
        <f t="shared" si="12"/>
        <v>-2.4583636607891979E-2</v>
      </c>
      <c r="AR19" s="25">
        <f t="shared" si="13"/>
        <v>0.1282103827462171</v>
      </c>
      <c r="AS19" s="21">
        <f t="shared" si="14"/>
        <v>-1.7433815382149609E-2</v>
      </c>
    </row>
    <row r="20" spans="1:45" x14ac:dyDescent="0.35">
      <c r="A20" s="4" t="s">
        <v>49</v>
      </c>
      <c r="B20" s="5" t="s">
        <v>18</v>
      </c>
      <c r="C20" s="11">
        <v>34.639944300000003</v>
      </c>
      <c r="D20" s="11">
        <v>50.875941900000001</v>
      </c>
      <c r="E20" s="6">
        <v>1397000</v>
      </c>
      <c r="F20" s="6">
        <v>64000</v>
      </c>
      <c r="G20" s="12">
        <v>0.79</v>
      </c>
      <c r="H20" s="6">
        <v>5</v>
      </c>
      <c r="I20" s="23">
        <v>13.6</v>
      </c>
      <c r="J20" s="23">
        <v>27.8</v>
      </c>
      <c r="K20" s="23">
        <v>31.3</v>
      </c>
      <c r="L20" s="23">
        <v>21</v>
      </c>
      <c r="M20" s="23">
        <v>6.2</v>
      </c>
      <c r="N20" s="23">
        <f t="shared" si="0"/>
        <v>41.4</v>
      </c>
      <c r="O20" s="23">
        <f t="shared" si="1"/>
        <v>27.2</v>
      </c>
      <c r="P20" s="23">
        <v>9</v>
      </c>
      <c r="Q20" s="23">
        <v>44</v>
      </c>
      <c r="R20" s="23">
        <f t="shared" si="2"/>
        <v>53</v>
      </c>
      <c r="S20" s="11">
        <v>22.4</v>
      </c>
      <c r="T20" s="23">
        <f t="shared" si="3"/>
        <v>30.6</v>
      </c>
      <c r="U20" s="11">
        <v>72.400000000000006</v>
      </c>
      <c r="V20" s="11">
        <v>27.599999999999994</v>
      </c>
      <c r="W20" s="11">
        <f t="shared" si="4"/>
        <v>44.800000000000011</v>
      </c>
      <c r="X20" s="17">
        <v>233.1</v>
      </c>
      <c r="Y20" s="23">
        <v>50</v>
      </c>
      <c r="Z20" s="23">
        <v>53.17</v>
      </c>
      <c r="AA20" s="23">
        <v>43.02</v>
      </c>
      <c r="AB20" s="23">
        <v>78.099999999999994</v>
      </c>
      <c r="AC20" s="34">
        <v>60</v>
      </c>
      <c r="AD20" s="23">
        <f>Y20-Z20</f>
        <v>-3.1700000000000017</v>
      </c>
      <c r="AE20" s="38">
        <f>Y20-AA20</f>
        <v>6.9799999999999969</v>
      </c>
      <c r="AF20" s="23">
        <f>Z20-AA20</f>
        <v>10.149999999999999</v>
      </c>
      <c r="AG20" s="23">
        <f t="shared" si="5"/>
        <v>-10</v>
      </c>
      <c r="AH20" s="6">
        <f>($E20*Y20)/100</f>
        <v>698500</v>
      </c>
      <c r="AI20" s="6">
        <f>($E20*Z20)/100</f>
        <v>742784.9</v>
      </c>
      <c r="AJ20" s="6">
        <f>($E20*AA20)/100</f>
        <v>600989.4</v>
      </c>
      <c r="AK20" s="42">
        <f t="shared" si="6"/>
        <v>838200</v>
      </c>
      <c r="AL20" s="24">
        <f t="shared" si="7"/>
        <v>2.0272478361995359</v>
      </c>
      <c r="AM20" s="24">
        <f t="shared" si="8"/>
        <v>1.8112046989671733</v>
      </c>
      <c r="AN20" s="24">
        <f t="shared" si="9"/>
        <v>1.6799155642215011</v>
      </c>
      <c r="AO20" s="43">
        <f t="shared" si="10"/>
        <v>1.6131423830020566</v>
      </c>
      <c r="AP20" s="23">
        <f t="shared" si="11"/>
        <v>0.21604313723236257</v>
      </c>
      <c r="AQ20" s="38">
        <f t="shared" si="12"/>
        <v>0.34733227197803473</v>
      </c>
      <c r="AR20" s="25">
        <f t="shared" si="13"/>
        <v>0.13128913474567216</v>
      </c>
      <c r="AS20" s="21">
        <f t="shared" si="14"/>
        <v>0.41410545319747927</v>
      </c>
    </row>
    <row r="21" spans="1:45" x14ac:dyDescent="0.35">
      <c r="A21" s="4" t="s">
        <v>50</v>
      </c>
      <c r="B21" s="5" t="s">
        <v>19</v>
      </c>
      <c r="C21" s="11">
        <v>35.955357900000003</v>
      </c>
      <c r="D21" s="11">
        <v>47.136212499999999</v>
      </c>
      <c r="E21" s="6">
        <v>1675000</v>
      </c>
      <c r="F21" s="6">
        <v>459000</v>
      </c>
      <c r="G21" s="12">
        <v>0.72299999999999998</v>
      </c>
      <c r="H21" s="6">
        <v>23</v>
      </c>
      <c r="I21" s="23">
        <v>11.5</v>
      </c>
      <c r="J21" s="23">
        <v>28.8</v>
      </c>
      <c r="K21" s="23">
        <v>10.199999999999999</v>
      </c>
      <c r="L21" s="23">
        <v>35.6</v>
      </c>
      <c r="M21" s="23">
        <v>13.9</v>
      </c>
      <c r="N21" s="23">
        <f t="shared" si="0"/>
        <v>40.299999999999997</v>
      </c>
      <c r="O21" s="23">
        <f t="shared" si="1"/>
        <v>49.5</v>
      </c>
      <c r="P21" s="23">
        <v>15.2</v>
      </c>
      <c r="Q21" s="23">
        <v>7.8</v>
      </c>
      <c r="R21" s="23">
        <f t="shared" si="2"/>
        <v>23</v>
      </c>
      <c r="S21" s="11">
        <v>34.6</v>
      </c>
      <c r="T21" s="23">
        <f t="shared" si="3"/>
        <v>-11.600000000000001</v>
      </c>
      <c r="U21" s="11">
        <v>39</v>
      </c>
      <c r="V21" s="11">
        <v>61</v>
      </c>
      <c r="W21" s="11">
        <f t="shared" si="4"/>
        <v>-22</v>
      </c>
      <c r="X21" s="17">
        <v>267.39999999999998</v>
      </c>
      <c r="Y21" s="23">
        <v>30</v>
      </c>
      <c r="Z21" s="23">
        <v>37.369999999999997</v>
      </c>
      <c r="AA21" s="23">
        <v>32.65</v>
      </c>
      <c r="AB21" s="23">
        <v>58.72</v>
      </c>
      <c r="AC21" s="34">
        <v>53.3</v>
      </c>
      <c r="AD21" s="23">
        <f>Y21-Z21</f>
        <v>-7.3699999999999974</v>
      </c>
      <c r="AE21" s="38">
        <f>Y21-AA21</f>
        <v>-2.6499999999999986</v>
      </c>
      <c r="AF21" s="23">
        <f>Z21-AA21</f>
        <v>4.7199999999999989</v>
      </c>
      <c r="AG21" s="23">
        <f t="shared" si="5"/>
        <v>-23.299999999999997</v>
      </c>
      <c r="AH21" s="6">
        <f>($E21*Y21)/100</f>
        <v>502500</v>
      </c>
      <c r="AI21" s="6">
        <f>($E21*Z21)/100</f>
        <v>625947.49999999988</v>
      </c>
      <c r="AJ21" s="6">
        <f>($E21*AA21)/100</f>
        <v>546887.5</v>
      </c>
      <c r="AK21" s="42">
        <f t="shared" si="6"/>
        <v>892775</v>
      </c>
      <c r="AL21" s="24">
        <f t="shared" si="7"/>
        <v>1.4583994813031735</v>
      </c>
      <c r="AM21" s="24">
        <f t="shared" si="8"/>
        <v>1.5263086975876252</v>
      </c>
      <c r="AN21" s="24">
        <f t="shared" si="9"/>
        <v>1.5286872332992665</v>
      </c>
      <c r="AO21" s="43">
        <f t="shared" si="10"/>
        <v>1.7181736948039383</v>
      </c>
      <c r="AP21" s="23">
        <f t="shared" si="11"/>
        <v>-6.7909216284451679E-2</v>
      </c>
      <c r="AQ21" s="38">
        <f t="shared" si="12"/>
        <v>-7.028775199609294E-2</v>
      </c>
      <c r="AR21" s="25">
        <f t="shared" si="13"/>
        <v>-2.3785357116412609E-3</v>
      </c>
      <c r="AS21" s="21">
        <f t="shared" si="14"/>
        <v>-0.25977421350076479</v>
      </c>
    </row>
    <row r="22" spans="1:45" x14ac:dyDescent="0.35">
      <c r="A22" s="4" t="s">
        <v>51</v>
      </c>
      <c r="B22" s="5" t="s">
        <v>20</v>
      </c>
      <c r="C22" s="11">
        <v>30.283937900000002</v>
      </c>
      <c r="D22" s="11">
        <v>57.083362800000003</v>
      </c>
      <c r="E22" s="6">
        <v>3341000</v>
      </c>
      <c r="F22" s="6">
        <v>1294000</v>
      </c>
      <c r="G22" s="12">
        <v>0.755</v>
      </c>
      <c r="H22" s="6">
        <v>15</v>
      </c>
      <c r="I22" s="23">
        <v>12.4</v>
      </c>
      <c r="J22" s="23">
        <v>30.5</v>
      </c>
      <c r="K22" s="23">
        <v>21.2</v>
      </c>
      <c r="L22" s="23">
        <v>28.6</v>
      </c>
      <c r="M22" s="23">
        <v>7.3</v>
      </c>
      <c r="N22" s="23">
        <f t="shared" si="0"/>
        <v>42.9</v>
      </c>
      <c r="O22" s="23">
        <f t="shared" si="1"/>
        <v>35.9</v>
      </c>
      <c r="P22" s="23">
        <v>12.6</v>
      </c>
      <c r="Q22" s="23">
        <v>27.3</v>
      </c>
      <c r="R22" s="23">
        <f t="shared" si="2"/>
        <v>39.9</v>
      </c>
      <c r="S22" s="11">
        <v>24.9</v>
      </c>
      <c r="T22" s="23">
        <f t="shared" si="3"/>
        <v>15</v>
      </c>
      <c r="U22" s="11">
        <v>57</v>
      </c>
      <c r="V22" s="11">
        <v>43</v>
      </c>
      <c r="W22" s="11">
        <f t="shared" si="4"/>
        <v>14</v>
      </c>
      <c r="X22" s="17">
        <v>242.6</v>
      </c>
      <c r="Y22" s="23">
        <v>49</v>
      </c>
      <c r="Z22" s="23">
        <v>60.58</v>
      </c>
      <c r="AA22" s="23">
        <v>50.56</v>
      </c>
      <c r="AB22" s="23">
        <v>74.180000000000007</v>
      </c>
      <c r="AC22" s="34">
        <v>63</v>
      </c>
      <c r="AD22" s="23">
        <f>Y22-Z22</f>
        <v>-11.579999999999998</v>
      </c>
      <c r="AE22" s="38">
        <f>Y22-AA22</f>
        <v>-1.5600000000000023</v>
      </c>
      <c r="AF22" s="23">
        <f>Z22-AA22</f>
        <v>10.019999999999996</v>
      </c>
      <c r="AG22" s="23">
        <f t="shared" si="5"/>
        <v>-14</v>
      </c>
      <c r="AH22" s="6">
        <f>($E22*Y22)/100</f>
        <v>1637090</v>
      </c>
      <c r="AI22" s="6">
        <f>($E22*Z22)/100</f>
        <v>2023977.8</v>
      </c>
      <c r="AJ22" s="6">
        <f>($E22*AA22)/100</f>
        <v>1689209.6</v>
      </c>
      <c r="AK22" s="42">
        <f t="shared" si="6"/>
        <v>2104830</v>
      </c>
      <c r="AL22" s="24">
        <f t="shared" si="7"/>
        <v>4.7513058842718658</v>
      </c>
      <c r="AM22" s="24">
        <f t="shared" si="8"/>
        <v>4.9352620145687425</v>
      </c>
      <c r="AN22" s="24">
        <f t="shared" si="9"/>
        <v>4.7217629766388161</v>
      </c>
      <c r="AO22" s="43">
        <f t="shared" si="10"/>
        <v>4.0508118372873048</v>
      </c>
      <c r="AP22" s="23">
        <f t="shared" si="11"/>
        <v>-0.18395613029687663</v>
      </c>
      <c r="AQ22" s="38">
        <f t="shared" si="12"/>
        <v>2.9542907633049786E-2</v>
      </c>
      <c r="AR22" s="25">
        <f t="shared" si="13"/>
        <v>0.21349903792992642</v>
      </c>
      <c r="AS22" s="21">
        <f t="shared" si="14"/>
        <v>0.70049404698456108</v>
      </c>
    </row>
    <row r="23" spans="1:45" x14ac:dyDescent="0.35">
      <c r="A23" s="4" t="s">
        <v>52</v>
      </c>
      <c r="B23" s="5" t="s">
        <v>21</v>
      </c>
      <c r="C23" s="11">
        <v>34.327692399999997</v>
      </c>
      <c r="D23" s="11">
        <v>47.077768499999998</v>
      </c>
      <c r="E23" s="6">
        <v>1999000</v>
      </c>
      <c r="F23" s="6">
        <v>457000</v>
      </c>
      <c r="G23" s="12">
        <v>0.77200000000000002</v>
      </c>
      <c r="H23" s="6">
        <v>10</v>
      </c>
      <c r="I23" s="23">
        <v>11.2</v>
      </c>
      <c r="J23" s="23">
        <v>34</v>
      </c>
      <c r="K23" s="23">
        <v>12.2</v>
      </c>
      <c r="L23" s="23">
        <v>31.1</v>
      </c>
      <c r="M23" s="23">
        <v>11.4</v>
      </c>
      <c r="N23" s="23">
        <f t="shared" si="0"/>
        <v>45.2</v>
      </c>
      <c r="O23" s="23">
        <f t="shared" si="1"/>
        <v>42.5</v>
      </c>
      <c r="P23" s="23">
        <v>8.6999999999999993</v>
      </c>
      <c r="Q23" s="23">
        <v>20.5</v>
      </c>
      <c r="R23" s="23">
        <f t="shared" si="2"/>
        <v>29.2</v>
      </c>
      <c r="S23" s="11">
        <v>29</v>
      </c>
      <c r="T23" s="23">
        <f t="shared" si="3"/>
        <v>0.19999999999999929</v>
      </c>
      <c r="U23" s="11">
        <v>41.1</v>
      </c>
      <c r="V23" s="11">
        <v>58.9</v>
      </c>
      <c r="W23" s="11">
        <f t="shared" si="4"/>
        <v>-17.799999999999997</v>
      </c>
      <c r="X23" s="17">
        <v>264.3</v>
      </c>
      <c r="Y23" s="23">
        <v>37</v>
      </c>
      <c r="Z23" s="23">
        <v>46.04</v>
      </c>
      <c r="AA23" s="23">
        <v>42.85</v>
      </c>
      <c r="AB23" s="23">
        <v>72.98</v>
      </c>
      <c r="AC23" s="34">
        <v>60</v>
      </c>
      <c r="AD23" s="23">
        <f>Y23-Z23</f>
        <v>-9.0399999999999991</v>
      </c>
      <c r="AE23" s="38">
        <f>Y23-AA23</f>
        <v>-5.8500000000000014</v>
      </c>
      <c r="AF23" s="23">
        <f>Z23-AA23</f>
        <v>3.1899999999999977</v>
      </c>
      <c r="AG23" s="23">
        <f t="shared" si="5"/>
        <v>-23</v>
      </c>
      <c r="AH23" s="6">
        <f>($E23*Y23)/100</f>
        <v>739630</v>
      </c>
      <c r="AI23" s="6">
        <f>($E23*Z23)/100</f>
        <v>920339.6</v>
      </c>
      <c r="AJ23" s="6">
        <f>($E23*AA23)/100</f>
        <v>856571.5</v>
      </c>
      <c r="AK23" s="42">
        <f t="shared" si="6"/>
        <v>1199400</v>
      </c>
      <c r="AL23" s="24">
        <f t="shared" si="7"/>
        <v>2.1466189221020224</v>
      </c>
      <c r="AM23" s="24">
        <f t="shared" si="8"/>
        <v>2.2441536010836631</v>
      </c>
      <c r="AN23" s="24">
        <f t="shared" si="9"/>
        <v>2.3943314053767963</v>
      </c>
      <c r="AO23" s="43">
        <f t="shared" si="10"/>
        <v>2.3082831951475384</v>
      </c>
      <c r="AP23" s="23">
        <f t="shared" si="11"/>
        <v>-9.7534678981640699E-2</v>
      </c>
      <c r="AQ23" s="38">
        <f t="shared" si="12"/>
        <v>-0.24771248327477391</v>
      </c>
      <c r="AR23" s="25">
        <f t="shared" si="13"/>
        <v>-0.15017780429313321</v>
      </c>
      <c r="AS23" s="21">
        <f t="shared" si="14"/>
        <v>-0.161664273045516</v>
      </c>
    </row>
    <row r="24" spans="1:45" x14ac:dyDescent="0.35">
      <c r="A24" s="4" t="s">
        <v>53</v>
      </c>
      <c r="B24" s="5" t="s">
        <v>22</v>
      </c>
      <c r="C24" s="11">
        <v>30.724585999999999</v>
      </c>
      <c r="D24" s="11">
        <v>50.845632299999998</v>
      </c>
      <c r="E24" s="6">
        <v>753000</v>
      </c>
      <c r="F24" s="6">
        <v>327000</v>
      </c>
      <c r="G24" s="12">
        <v>0.76700000000000002</v>
      </c>
      <c r="H24" s="6">
        <v>12</v>
      </c>
      <c r="I24" s="23">
        <v>15.9</v>
      </c>
      <c r="J24" s="23">
        <v>34.6</v>
      </c>
      <c r="K24" s="23">
        <v>15.9</v>
      </c>
      <c r="L24" s="23">
        <v>21.4</v>
      </c>
      <c r="M24" s="23">
        <v>12.1</v>
      </c>
      <c r="N24" s="23">
        <f t="shared" si="0"/>
        <v>50.5</v>
      </c>
      <c r="O24" s="23">
        <f t="shared" si="1"/>
        <v>33.5</v>
      </c>
      <c r="P24" s="23">
        <v>15.5</v>
      </c>
      <c r="Q24" s="23">
        <v>25.2</v>
      </c>
      <c r="R24" s="23">
        <f t="shared" si="2"/>
        <v>40.700000000000003</v>
      </c>
      <c r="S24" s="11">
        <v>26.9</v>
      </c>
      <c r="T24" s="23">
        <f t="shared" si="3"/>
        <v>13.800000000000004</v>
      </c>
      <c r="U24" s="11">
        <v>53.4</v>
      </c>
      <c r="V24" s="11">
        <v>46.6</v>
      </c>
      <c r="W24" s="11">
        <f t="shared" si="4"/>
        <v>6.7999999999999972</v>
      </c>
      <c r="X24" s="17">
        <v>256.7</v>
      </c>
      <c r="Y24" s="23">
        <v>64</v>
      </c>
      <c r="Z24" s="23">
        <v>62.59</v>
      </c>
      <c r="AA24" s="23">
        <v>70.66</v>
      </c>
      <c r="AB24" s="23">
        <v>71.22</v>
      </c>
      <c r="AC24" s="34">
        <v>80</v>
      </c>
      <c r="AD24" s="23">
        <f>Y24-Z24</f>
        <v>1.4099999999999966</v>
      </c>
      <c r="AE24" s="38">
        <f>Y24-AA24</f>
        <v>-6.6599999999999966</v>
      </c>
      <c r="AF24" s="23">
        <f>Z24-AA24</f>
        <v>-8.0699999999999932</v>
      </c>
      <c r="AG24" s="23">
        <f t="shared" si="5"/>
        <v>-16</v>
      </c>
      <c r="AH24" s="6">
        <f>($E24*Y24)/100</f>
        <v>481920</v>
      </c>
      <c r="AI24" s="6">
        <f>($E24*Z24)/100</f>
        <v>471302.7</v>
      </c>
      <c r="AJ24" s="6">
        <f>($E24*AA24)/100</f>
        <v>532069.80000000005</v>
      </c>
      <c r="AK24" s="42">
        <f t="shared" si="6"/>
        <v>602400</v>
      </c>
      <c r="AL24" s="24">
        <f t="shared" si="7"/>
        <v>1.3986704040390554</v>
      </c>
      <c r="AM24" s="24">
        <f t="shared" si="8"/>
        <v>1.1492232339078459</v>
      </c>
      <c r="AN24" s="24">
        <f t="shared" si="9"/>
        <v>1.4872680587581435</v>
      </c>
      <c r="AO24" s="43">
        <f t="shared" si="10"/>
        <v>1.1593378328805046</v>
      </c>
      <c r="AP24" s="23">
        <f t="shared" si="11"/>
        <v>0.24944717013120954</v>
      </c>
      <c r="AQ24" s="38">
        <f t="shared" si="12"/>
        <v>-8.8597654719088093E-2</v>
      </c>
      <c r="AR24" s="25">
        <f t="shared" si="13"/>
        <v>-0.33804482485029763</v>
      </c>
      <c r="AS24" s="21">
        <f t="shared" si="14"/>
        <v>0.23933257115855078</v>
      </c>
    </row>
    <row r="25" spans="1:45" x14ac:dyDescent="0.35">
      <c r="A25" s="4" t="s">
        <v>54</v>
      </c>
      <c r="B25" s="5" t="s">
        <v>23</v>
      </c>
      <c r="C25" s="11">
        <v>37.289812300000001</v>
      </c>
      <c r="D25" s="11">
        <v>55.137583399999997</v>
      </c>
      <c r="E25" s="6">
        <v>1975000</v>
      </c>
      <c r="F25" s="6">
        <v>870000</v>
      </c>
      <c r="G25" s="12">
        <v>0.752</v>
      </c>
      <c r="H25" s="6">
        <v>16</v>
      </c>
      <c r="I25" s="23">
        <v>9.3000000000000007</v>
      </c>
      <c r="J25" s="23">
        <v>31.5</v>
      </c>
      <c r="K25" s="23">
        <v>28.4</v>
      </c>
      <c r="L25" s="23">
        <v>22</v>
      </c>
      <c r="M25" s="23">
        <v>8.8000000000000007</v>
      </c>
      <c r="N25" s="23">
        <f t="shared" si="0"/>
        <v>40.799999999999997</v>
      </c>
      <c r="O25" s="23">
        <f t="shared" si="1"/>
        <v>30.8</v>
      </c>
      <c r="P25" s="23">
        <v>12.2</v>
      </c>
      <c r="Q25" s="23">
        <v>25.4</v>
      </c>
      <c r="R25" s="23">
        <f t="shared" si="2"/>
        <v>37.599999999999994</v>
      </c>
      <c r="S25" s="11">
        <v>25.9</v>
      </c>
      <c r="T25" s="23">
        <f t="shared" si="3"/>
        <v>11.699999999999996</v>
      </c>
      <c r="U25" s="11">
        <v>52.2</v>
      </c>
      <c r="V25" s="11">
        <v>47.8</v>
      </c>
      <c r="W25" s="11">
        <f t="shared" si="4"/>
        <v>4.4000000000000057</v>
      </c>
      <c r="X25" s="17">
        <v>262.5</v>
      </c>
      <c r="Y25" s="23">
        <v>55</v>
      </c>
      <c r="Z25" s="23">
        <v>61</v>
      </c>
      <c r="AA25" s="23">
        <v>57.15</v>
      </c>
      <c r="AB25" s="23">
        <v>78.47</v>
      </c>
      <c r="AC25" s="34">
        <v>81</v>
      </c>
      <c r="AD25" s="23">
        <f>Y25-Z25</f>
        <v>-6</v>
      </c>
      <c r="AE25" s="38">
        <f>Y25-AA25</f>
        <v>-2.1499999999999986</v>
      </c>
      <c r="AF25" s="23">
        <f>Z25-AA25</f>
        <v>3.8500000000000014</v>
      </c>
      <c r="AG25" s="23">
        <f t="shared" si="5"/>
        <v>-26</v>
      </c>
      <c r="AH25" s="6">
        <f>($E25*Y25)/100</f>
        <v>1086250</v>
      </c>
      <c r="AI25" s="6">
        <f>($E25*Z25)/100</f>
        <v>1204750</v>
      </c>
      <c r="AJ25" s="6">
        <f>($E25*AA25)/100</f>
        <v>1128712.5</v>
      </c>
      <c r="AK25" s="42">
        <f t="shared" si="6"/>
        <v>1599750</v>
      </c>
      <c r="AL25" s="24">
        <f t="shared" si="7"/>
        <v>3.1526098240110891</v>
      </c>
      <c r="AM25" s="24">
        <f t="shared" si="8"/>
        <v>2.9376591541921515</v>
      </c>
      <c r="AN25" s="24">
        <f t="shared" si="9"/>
        <v>3.1550335102105977</v>
      </c>
      <c r="AO25" s="43">
        <f t="shared" si="10"/>
        <v>3.0787694192406825</v>
      </c>
      <c r="AP25" s="23">
        <f t="shared" si="11"/>
        <v>0.21495066981893762</v>
      </c>
      <c r="AQ25" s="38">
        <f t="shared" si="12"/>
        <v>-2.4236861995086123E-3</v>
      </c>
      <c r="AR25" s="25">
        <f t="shared" si="13"/>
        <v>-0.21737435601844624</v>
      </c>
      <c r="AS25" s="21">
        <f t="shared" si="14"/>
        <v>7.3840404770406654E-2</v>
      </c>
    </row>
    <row r="26" spans="1:45" x14ac:dyDescent="0.35">
      <c r="A26" s="4" t="s">
        <v>55</v>
      </c>
      <c r="B26" s="5" t="s">
        <v>24</v>
      </c>
      <c r="C26" s="11">
        <v>37.280945500000001</v>
      </c>
      <c r="D26" s="11">
        <v>49.592413399999998</v>
      </c>
      <c r="E26" s="6">
        <v>2571000</v>
      </c>
      <c r="F26" s="6">
        <v>892000</v>
      </c>
      <c r="G26" s="12">
        <v>0.77900000000000003</v>
      </c>
      <c r="H26" s="6">
        <v>8</v>
      </c>
      <c r="I26" s="23">
        <v>11.1</v>
      </c>
      <c r="J26" s="23">
        <v>20.399999999999999</v>
      </c>
      <c r="K26" s="23">
        <v>19.899999999999999</v>
      </c>
      <c r="L26" s="23">
        <v>32.200000000000003</v>
      </c>
      <c r="M26" s="23">
        <v>16.3</v>
      </c>
      <c r="N26" s="23">
        <f t="shared" si="0"/>
        <v>31.5</v>
      </c>
      <c r="O26" s="23">
        <f t="shared" si="1"/>
        <v>48.5</v>
      </c>
      <c r="P26" s="23">
        <v>7.9</v>
      </c>
      <c r="Q26" s="23">
        <v>18.399999999999999</v>
      </c>
      <c r="R26" s="23">
        <f t="shared" si="2"/>
        <v>26.299999999999997</v>
      </c>
      <c r="S26" s="11">
        <v>38</v>
      </c>
      <c r="T26" s="23">
        <f t="shared" si="3"/>
        <v>-11.700000000000003</v>
      </c>
      <c r="U26" s="11">
        <v>37.1</v>
      </c>
      <c r="V26" s="11">
        <v>62.9</v>
      </c>
      <c r="W26" s="11">
        <f t="shared" si="4"/>
        <v>-25.799999999999997</v>
      </c>
      <c r="X26" s="17">
        <v>241.5</v>
      </c>
      <c r="Y26" s="23">
        <v>42</v>
      </c>
      <c r="Z26" s="23">
        <v>57.35</v>
      </c>
      <c r="AA26" s="23">
        <v>41.96</v>
      </c>
      <c r="AB26" s="23">
        <v>82.48</v>
      </c>
      <c r="AC26" s="34">
        <v>65</v>
      </c>
      <c r="AD26" s="23">
        <f>Y26-Z26</f>
        <v>-15.350000000000001</v>
      </c>
      <c r="AE26" s="38">
        <f>Y26-AA26</f>
        <v>3.9999999999999147E-2</v>
      </c>
      <c r="AF26" s="23">
        <f>Z26-AA26</f>
        <v>15.39</v>
      </c>
      <c r="AG26" s="23">
        <f t="shared" si="5"/>
        <v>-23</v>
      </c>
      <c r="AH26" s="6">
        <f>($E26*Y26)/100</f>
        <v>1079820</v>
      </c>
      <c r="AI26" s="6">
        <f>($E26*Z26)/100</f>
        <v>1474468.5</v>
      </c>
      <c r="AJ26" s="6">
        <f>($E26*AA26)/100</f>
        <v>1078791.6000000001</v>
      </c>
      <c r="AK26" s="42">
        <f t="shared" si="6"/>
        <v>1671150</v>
      </c>
      <c r="AL26" s="24">
        <f t="shared" si="7"/>
        <v>3.1339481152254582</v>
      </c>
      <c r="AM26" s="24">
        <f t="shared" si="8"/>
        <v>3.595340017923196</v>
      </c>
      <c r="AN26" s="24">
        <f t="shared" si="9"/>
        <v>3.0154921191478854</v>
      </c>
      <c r="AO26" s="43">
        <f t="shared" si="10"/>
        <v>3.2161809751299058</v>
      </c>
      <c r="AP26" s="23">
        <f t="shared" si="11"/>
        <v>-0.46139190269773778</v>
      </c>
      <c r="AQ26" s="38">
        <f t="shared" si="12"/>
        <v>0.11845599607757284</v>
      </c>
      <c r="AR26" s="25">
        <f t="shared" si="13"/>
        <v>0.57984789877531062</v>
      </c>
      <c r="AS26" s="21">
        <f t="shared" si="14"/>
        <v>-8.2232859904447508E-2</v>
      </c>
    </row>
    <row r="27" spans="1:45" x14ac:dyDescent="0.35">
      <c r="A27" s="4" t="s">
        <v>56</v>
      </c>
      <c r="B27" s="5" t="s">
        <v>25</v>
      </c>
      <c r="C27" s="11">
        <v>33.5818394</v>
      </c>
      <c r="D27" s="11">
        <v>48.398818599999998</v>
      </c>
      <c r="E27" s="6">
        <v>1801000</v>
      </c>
      <c r="F27" s="6">
        <v>611000</v>
      </c>
      <c r="G27" s="12">
        <v>0.75700000000000001</v>
      </c>
      <c r="H27" s="6">
        <v>14</v>
      </c>
      <c r="I27" s="23">
        <v>18.399999999999999</v>
      </c>
      <c r="J27" s="23">
        <v>36.299999999999997</v>
      </c>
      <c r="K27" s="23">
        <v>18.100000000000001</v>
      </c>
      <c r="L27" s="23">
        <v>19.3</v>
      </c>
      <c r="M27" s="23">
        <v>7.9</v>
      </c>
      <c r="N27" s="23">
        <f t="shared" si="0"/>
        <v>54.699999999999996</v>
      </c>
      <c r="O27" s="23">
        <f t="shared" si="1"/>
        <v>27.200000000000003</v>
      </c>
      <c r="P27" s="23">
        <v>9.9</v>
      </c>
      <c r="Q27" s="23">
        <v>28.1</v>
      </c>
      <c r="R27" s="23">
        <f t="shared" si="2"/>
        <v>38</v>
      </c>
      <c r="S27" s="11">
        <v>32.9</v>
      </c>
      <c r="T27" s="23">
        <f t="shared" si="3"/>
        <v>5.1000000000000014</v>
      </c>
      <c r="U27" s="11">
        <v>51.9</v>
      </c>
      <c r="V27" s="11">
        <v>48.1</v>
      </c>
      <c r="W27" s="11">
        <f t="shared" si="4"/>
        <v>3.7999999999999972</v>
      </c>
      <c r="X27" s="17">
        <v>280</v>
      </c>
      <c r="Y27" s="23">
        <v>47</v>
      </c>
      <c r="Z27" s="23">
        <v>48.16</v>
      </c>
      <c r="AA27" s="23">
        <v>47.58</v>
      </c>
      <c r="AB27" s="23">
        <v>60.15</v>
      </c>
      <c r="AC27" s="34">
        <v>70.59</v>
      </c>
      <c r="AD27" s="23">
        <f>Y27-Z27</f>
        <v>-1.1599999999999966</v>
      </c>
      <c r="AE27" s="38">
        <f>Y27-AA27</f>
        <v>-0.57999999999999829</v>
      </c>
      <c r="AF27" s="23">
        <f>Z27-AA27</f>
        <v>0.57999999999999829</v>
      </c>
      <c r="AG27" s="23">
        <f t="shared" si="5"/>
        <v>-23.590000000000003</v>
      </c>
      <c r="AH27" s="6">
        <f>($E27*Y27)/100</f>
        <v>846470</v>
      </c>
      <c r="AI27" s="6">
        <f>($E27*Z27)/100</f>
        <v>867361.6</v>
      </c>
      <c r="AJ27" s="6">
        <f>($E27*AA27)/100</f>
        <v>856915.8</v>
      </c>
      <c r="AK27" s="42">
        <f t="shared" si="6"/>
        <v>1271325.8999999999</v>
      </c>
      <c r="AL27" s="24">
        <f t="shared" si="7"/>
        <v>2.4566993212710395</v>
      </c>
      <c r="AM27" s="24">
        <f t="shared" si="8"/>
        <v>2.1149721886156891</v>
      </c>
      <c r="AN27" s="24">
        <f t="shared" si="9"/>
        <v>2.3952938099196408</v>
      </c>
      <c r="AO27" s="43">
        <f t="shared" si="10"/>
        <v>2.4467068622026176</v>
      </c>
      <c r="AP27" s="23">
        <f t="shared" si="11"/>
        <v>0.34172713265535037</v>
      </c>
      <c r="AQ27" s="38">
        <f t="shared" si="12"/>
        <v>6.1405511351398712E-2</v>
      </c>
      <c r="AR27" s="25">
        <f t="shared" si="13"/>
        <v>-0.28032162130395166</v>
      </c>
      <c r="AS27" s="21">
        <f t="shared" si="14"/>
        <v>9.9924590684219439E-3</v>
      </c>
    </row>
    <row r="28" spans="1:45" x14ac:dyDescent="0.35">
      <c r="A28" s="4" t="s">
        <v>57</v>
      </c>
      <c r="B28" s="5" t="s">
        <v>26</v>
      </c>
      <c r="C28" s="11">
        <v>36.226239300000003</v>
      </c>
      <c r="D28" s="11">
        <v>52.531860399999999</v>
      </c>
      <c r="E28" s="6">
        <v>3391000</v>
      </c>
      <c r="F28" s="6">
        <v>1371000</v>
      </c>
      <c r="G28" s="12">
        <v>0.79800000000000004</v>
      </c>
      <c r="H28" s="6">
        <v>4</v>
      </c>
      <c r="I28" s="23">
        <v>10.4</v>
      </c>
      <c r="J28" s="23">
        <v>28.2</v>
      </c>
      <c r="K28" s="23">
        <v>26.7</v>
      </c>
      <c r="L28" s="23">
        <v>23.9</v>
      </c>
      <c r="M28" s="23">
        <v>10.8</v>
      </c>
      <c r="N28" s="23">
        <f t="shared" si="0"/>
        <v>38.6</v>
      </c>
      <c r="O28" s="23">
        <f t="shared" si="1"/>
        <v>34.700000000000003</v>
      </c>
      <c r="P28" s="23">
        <v>12</v>
      </c>
      <c r="Q28" s="23">
        <v>24.4</v>
      </c>
      <c r="R28" s="23">
        <f t="shared" si="2"/>
        <v>36.4</v>
      </c>
      <c r="S28" s="11">
        <v>31.3</v>
      </c>
      <c r="T28" s="23">
        <f t="shared" si="3"/>
        <v>5.0999999999999979</v>
      </c>
      <c r="U28" s="11">
        <v>48.6</v>
      </c>
      <c r="V28" s="11">
        <v>51.4</v>
      </c>
      <c r="W28" s="11">
        <f t="shared" si="4"/>
        <v>-2.7999999999999972</v>
      </c>
      <c r="X28" s="17">
        <v>243.9</v>
      </c>
      <c r="Y28" s="23">
        <v>43</v>
      </c>
      <c r="Z28" s="23">
        <v>60.75</v>
      </c>
      <c r="AA28" s="23">
        <v>45.65</v>
      </c>
      <c r="AB28" s="23">
        <v>90.96</v>
      </c>
      <c r="AC28" s="34">
        <v>61</v>
      </c>
      <c r="AD28" s="23">
        <f>Y28-Z28</f>
        <v>-17.75</v>
      </c>
      <c r="AE28" s="38">
        <f>Y28-AA28</f>
        <v>-2.6499999999999986</v>
      </c>
      <c r="AF28" s="23">
        <f>Z28-AA28</f>
        <v>15.100000000000001</v>
      </c>
      <c r="AG28" s="23">
        <f t="shared" si="5"/>
        <v>-18</v>
      </c>
      <c r="AH28" s="6">
        <f>($E28*Y28)/100</f>
        <v>1458130</v>
      </c>
      <c r="AI28" s="6">
        <f>($E28*Z28)/100</f>
        <v>2060032.5</v>
      </c>
      <c r="AJ28" s="6">
        <f>($E28*AA28)/100</f>
        <v>1547991.5</v>
      </c>
      <c r="AK28" s="42">
        <f t="shared" si="6"/>
        <v>2068510</v>
      </c>
      <c r="AL28" s="24">
        <f t="shared" si="7"/>
        <v>4.2319125088011873</v>
      </c>
      <c r="AM28" s="24">
        <f t="shared" si="8"/>
        <v>5.0231776979110556</v>
      </c>
      <c r="AN28" s="24">
        <f t="shared" si="9"/>
        <v>4.3270230958026676</v>
      </c>
      <c r="AO28" s="43">
        <f t="shared" si="10"/>
        <v>3.9809128497537394</v>
      </c>
      <c r="AP28" s="23">
        <f t="shared" si="11"/>
        <v>-0.79126518910986832</v>
      </c>
      <c r="AQ28" s="38">
        <f t="shared" si="12"/>
        <v>-9.511058700148034E-2</v>
      </c>
      <c r="AR28" s="25">
        <f t="shared" si="13"/>
        <v>0.69615460210838798</v>
      </c>
      <c r="AS28" s="21">
        <f t="shared" si="14"/>
        <v>0.25099965904744792</v>
      </c>
    </row>
    <row r="29" spans="1:45" x14ac:dyDescent="0.35">
      <c r="A29" s="4" t="s">
        <v>58</v>
      </c>
      <c r="B29" s="5" t="s">
        <v>27</v>
      </c>
      <c r="C29" s="11">
        <v>34.612304999999999</v>
      </c>
      <c r="D29" s="11">
        <v>49.854726599999999</v>
      </c>
      <c r="E29" s="6">
        <v>1478000</v>
      </c>
      <c r="F29" s="6">
        <v>316000</v>
      </c>
      <c r="G29" s="12">
        <v>0.76700000000000002</v>
      </c>
      <c r="H29" s="6">
        <v>12</v>
      </c>
      <c r="I29" s="23">
        <v>6.6</v>
      </c>
      <c r="J29" s="23">
        <v>30.6</v>
      </c>
      <c r="K29" s="23">
        <v>27</v>
      </c>
      <c r="L29" s="23">
        <v>26</v>
      </c>
      <c r="M29" s="23">
        <v>9.8000000000000007</v>
      </c>
      <c r="N29" s="23">
        <f t="shared" si="0"/>
        <v>37.200000000000003</v>
      </c>
      <c r="O29" s="23">
        <f t="shared" si="1"/>
        <v>35.799999999999997</v>
      </c>
      <c r="P29" s="23">
        <v>7</v>
      </c>
      <c r="Q29" s="23">
        <v>33.299999999999997</v>
      </c>
      <c r="R29" s="23">
        <f t="shared" si="2"/>
        <v>40.299999999999997</v>
      </c>
      <c r="S29" s="11">
        <v>27.4</v>
      </c>
      <c r="T29" s="23">
        <f t="shared" si="3"/>
        <v>12.899999999999999</v>
      </c>
      <c r="U29" s="11">
        <v>55.3</v>
      </c>
      <c r="V29" s="11">
        <v>44.7</v>
      </c>
      <c r="W29" s="11">
        <f t="shared" si="4"/>
        <v>10.599999999999994</v>
      </c>
      <c r="X29" s="17">
        <v>250.5</v>
      </c>
      <c r="Y29" s="23">
        <v>36</v>
      </c>
      <c r="Z29" s="23">
        <v>48.94</v>
      </c>
      <c r="AA29" s="23">
        <v>39.71</v>
      </c>
      <c r="AB29" s="23">
        <v>75.58</v>
      </c>
      <c r="AC29" s="34">
        <v>60.2</v>
      </c>
      <c r="AD29" s="23">
        <f>Y29-Z29</f>
        <v>-12.939999999999998</v>
      </c>
      <c r="AE29" s="38">
        <f>Y29-AA29</f>
        <v>-3.7100000000000009</v>
      </c>
      <c r="AF29" s="23">
        <f>Z29-AA29</f>
        <v>9.2299999999999969</v>
      </c>
      <c r="AG29" s="23">
        <f t="shared" si="5"/>
        <v>-24.200000000000003</v>
      </c>
      <c r="AH29" s="6">
        <f>($E29*Y29)/100</f>
        <v>532080</v>
      </c>
      <c r="AI29" s="6">
        <f>($E29*Z29)/100</f>
        <v>723333.2</v>
      </c>
      <c r="AJ29" s="6">
        <f>($E29*AA29)/100</f>
        <v>586913.80000000005</v>
      </c>
      <c r="AK29" s="42">
        <f t="shared" si="6"/>
        <v>889756</v>
      </c>
      <c r="AL29" s="24">
        <f t="shared" si="7"/>
        <v>1.5442491462921246</v>
      </c>
      <c r="AM29" s="24">
        <f t="shared" si="8"/>
        <v>1.7637737260934654</v>
      </c>
      <c r="AN29" s="24">
        <f t="shared" si="9"/>
        <v>1.6405707446360707</v>
      </c>
      <c r="AO29" s="43">
        <f t="shared" si="10"/>
        <v>1.7123635339183703</v>
      </c>
      <c r="AP29" s="23">
        <f t="shared" si="11"/>
        <v>-0.21952457980134077</v>
      </c>
      <c r="AQ29" s="38">
        <f t="shared" si="12"/>
        <v>-9.6321598343946047E-2</v>
      </c>
      <c r="AR29" s="25">
        <f t="shared" si="13"/>
        <v>0.12320298145739472</v>
      </c>
      <c r="AS29" s="21">
        <f t="shared" si="14"/>
        <v>-0.16811438762624564</v>
      </c>
    </row>
    <row r="30" spans="1:45" x14ac:dyDescent="0.35">
      <c r="A30" s="4" t="s">
        <v>59</v>
      </c>
      <c r="B30" s="5" t="s">
        <v>28</v>
      </c>
      <c r="C30" s="11">
        <v>27.138722999999999</v>
      </c>
      <c r="D30" s="11">
        <v>55.137583399999997</v>
      </c>
      <c r="E30" s="6">
        <v>1942000</v>
      </c>
      <c r="F30" s="6">
        <v>838000</v>
      </c>
      <c r="G30" s="12">
        <v>0.745</v>
      </c>
      <c r="H30" s="6">
        <v>19</v>
      </c>
      <c r="I30" s="23">
        <v>8.4</v>
      </c>
      <c r="J30" s="23">
        <v>24.5</v>
      </c>
      <c r="K30" s="23">
        <v>35.700000000000003</v>
      </c>
      <c r="L30" s="23">
        <v>20.6</v>
      </c>
      <c r="M30" s="23">
        <v>10.8</v>
      </c>
      <c r="N30" s="23">
        <f t="shared" si="0"/>
        <v>32.9</v>
      </c>
      <c r="O30" s="23">
        <f t="shared" si="1"/>
        <v>31.400000000000002</v>
      </c>
      <c r="P30" s="23">
        <v>9.9</v>
      </c>
      <c r="Q30" s="23">
        <v>21.4</v>
      </c>
      <c r="R30" s="23">
        <f t="shared" si="2"/>
        <v>31.299999999999997</v>
      </c>
      <c r="S30" s="11">
        <v>27.1</v>
      </c>
      <c r="T30" s="23">
        <f t="shared" si="3"/>
        <v>4.1999999999999957</v>
      </c>
      <c r="U30" s="11">
        <v>47</v>
      </c>
      <c r="V30" s="11">
        <v>53</v>
      </c>
      <c r="W30" s="11">
        <f t="shared" si="4"/>
        <v>-6</v>
      </c>
      <c r="X30" s="17">
        <v>250.6</v>
      </c>
      <c r="Y30" s="23">
        <v>57</v>
      </c>
      <c r="Z30" s="23">
        <v>58.7</v>
      </c>
      <c r="AA30" s="23">
        <v>52.51</v>
      </c>
      <c r="AB30" s="23">
        <v>78.64</v>
      </c>
      <c r="AC30" s="34">
        <v>67</v>
      </c>
      <c r="AD30" s="23">
        <f>Y30-Z30</f>
        <v>-1.7000000000000028</v>
      </c>
      <c r="AE30" s="38">
        <f>Y30-AA30</f>
        <v>4.490000000000002</v>
      </c>
      <c r="AF30" s="23">
        <f>Z30-AA30</f>
        <v>6.1900000000000048</v>
      </c>
      <c r="AG30" s="23">
        <f t="shared" si="5"/>
        <v>-10</v>
      </c>
      <c r="AH30" s="6">
        <f>($E30*Y30)/100</f>
        <v>1106940</v>
      </c>
      <c r="AI30" s="6">
        <f>($E30*Z30)/100</f>
        <v>1139954</v>
      </c>
      <c r="AJ30" s="6">
        <f>($E30*AA30)/100</f>
        <v>1019744.2</v>
      </c>
      <c r="AK30" s="42">
        <f t="shared" si="6"/>
        <v>1301140</v>
      </c>
      <c r="AL30" s="24">
        <f t="shared" si="7"/>
        <v>3.212658152902955</v>
      </c>
      <c r="AM30" s="24">
        <f t="shared" si="8"/>
        <v>2.7796607623639429</v>
      </c>
      <c r="AN30" s="24">
        <f t="shared" si="9"/>
        <v>2.8504398798125279</v>
      </c>
      <c r="AO30" s="43">
        <f t="shared" si="10"/>
        <v>2.5040850396317058</v>
      </c>
      <c r="AP30" s="23">
        <f t="shared" si="11"/>
        <v>0.43299739053901209</v>
      </c>
      <c r="AQ30" s="38">
        <f t="shared" si="12"/>
        <v>0.36221827309042709</v>
      </c>
      <c r="AR30" s="25">
        <f t="shared" si="13"/>
        <v>-7.0779117448585005E-2</v>
      </c>
      <c r="AS30" s="21">
        <f t="shared" si="14"/>
        <v>0.70857311327124917</v>
      </c>
    </row>
    <row r="31" spans="1:45" x14ac:dyDescent="0.35">
      <c r="A31" s="4" t="s">
        <v>60</v>
      </c>
      <c r="B31" s="5" t="s">
        <v>29</v>
      </c>
      <c r="C31" s="11">
        <v>34.798857499999997</v>
      </c>
      <c r="D31" s="11">
        <v>48.515022500000001</v>
      </c>
      <c r="E31" s="6">
        <v>1778000</v>
      </c>
      <c r="F31" s="6">
        <v>620000</v>
      </c>
      <c r="G31" s="12">
        <v>0.75</v>
      </c>
      <c r="H31" s="6">
        <v>17</v>
      </c>
      <c r="I31" s="23">
        <v>10.3</v>
      </c>
      <c r="J31" s="23">
        <v>28.9</v>
      </c>
      <c r="K31" s="23">
        <v>27</v>
      </c>
      <c r="L31" s="23">
        <v>24</v>
      </c>
      <c r="M31" s="23">
        <v>9.8000000000000007</v>
      </c>
      <c r="N31" s="23">
        <f t="shared" si="0"/>
        <v>39.200000000000003</v>
      </c>
      <c r="O31" s="23">
        <f t="shared" si="1"/>
        <v>33.799999999999997</v>
      </c>
      <c r="P31" s="23">
        <v>12.9</v>
      </c>
      <c r="Q31" s="23">
        <v>23.1</v>
      </c>
      <c r="R31" s="23">
        <f t="shared" si="2"/>
        <v>36</v>
      </c>
      <c r="S31" s="11">
        <v>26.1</v>
      </c>
      <c r="T31" s="23">
        <f t="shared" si="3"/>
        <v>9.8999999999999986</v>
      </c>
      <c r="U31" s="11">
        <v>51.2</v>
      </c>
      <c r="V31" s="11">
        <v>48.8</v>
      </c>
      <c r="W31" s="11">
        <f t="shared" si="4"/>
        <v>2.4000000000000057</v>
      </c>
      <c r="X31" s="17">
        <v>260.39999999999998</v>
      </c>
      <c r="Y31" s="23">
        <v>45</v>
      </c>
      <c r="Z31" s="23">
        <v>46.48</v>
      </c>
      <c r="AA31" s="23">
        <v>44.81</v>
      </c>
      <c r="AB31" s="23">
        <v>73.8</v>
      </c>
      <c r="AC31" s="34">
        <v>58</v>
      </c>
      <c r="AD31" s="23">
        <f>Y31-Z31</f>
        <v>-1.4799999999999969</v>
      </c>
      <c r="AE31" s="38">
        <f>Y31-AA31</f>
        <v>0.18999999999999773</v>
      </c>
      <c r="AF31" s="23">
        <f>Z31-AA31</f>
        <v>1.6699999999999946</v>
      </c>
      <c r="AG31" s="23">
        <f t="shared" si="5"/>
        <v>-13</v>
      </c>
      <c r="AH31" s="6">
        <f>($E31*Y31)/100</f>
        <v>800100</v>
      </c>
      <c r="AI31" s="6">
        <f>($E31*Z31)/100</f>
        <v>826414.4</v>
      </c>
      <c r="AJ31" s="6">
        <f>($E31*AA31)/100</f>
        <v>796721.8</v>
      </c>
      <c r="AK31" s="42">
        <f t="shared" si="6"/>
        <v>1031240</v>
      </c>
      <c r="AL31" s="24">
        <f t="shared" si="7"/>
        <v>2.32212024873765</v>
      </c>
      <c r="AM31" s="24">
        <f t="shared" si="8"/>
        <v>2.0151266464546294</v>
      </c>
      <c r="AN31" s="24">
        <f t="shared" si="9"/>
        <v>2.2270365370413687</v>
      </c>
      <c r="AO31" s="43">
        <f t="shared" si="10"/>
        <v>1.9846539621176817</v>
      </c>
      <c r="AP31" s="23">
        <f t="shared" si="11"/>
        <v>0.30699360228302064</v>
      </c>
      <c r="AQ31" s="38">
        <f t="shared" si="12"/>
        <v>9.508371169628127E-2</v>
      </c>
      <c r="AR31" s="25">
        <f t="shared" si="13"/>
        <v>-0.21190989058673937</v>
      </c>
      <c r="AS31" s="21">
        <f t="shared" si="14"/>
        <v>0.33746628661996825</v>
      </c>
    </row>
    <row r="32" spans="1:45" ht="13.5" thickBot="1" x14ac:dyDescent="0.4">
      <c r="A32" s="8" t="s">
        <v>61</v>
      </c>
      <c r="B32" s="9" t="s">
        <v>30</v>
      </c>
      <c r="C32" s="13">
        <v>31.897423199999999</v>
      </c>
      <c r="D32" s="13">
        <v>54.356856200000003</v>
      </c>
      <c r="E32" s="10">
        <v>1237000</v>
      </c>
      <c r="F32" s="10">
        <v>172000</v>
      </c>
      <c r="G32" s="14">
        <v>0.79900000000000004</v>
      </c>
      <c r="H32" s="10">
        <v>3</v>
      </c>
      <c r="I32" s="26">
        <v>8.8000000000000007</v>
      </c>
      <c r="J32" s="26">
        <v>34.200000000000003</v>
      </c>
      <c r="K32" s="26">
        <v>27.3</v>
      </c>
      <c r="L32" s="26">
        <v>21.9</v>
      </c>
      <c r="M32" s="26">
        <v>7.9</v>
      </c>
      <c r="N32" s="26">
        <f t="shared" si="0"/>
        <v>43</v>
      </c>
      <c r="O32" s="26">
        <f t="shared" si="1"/>
        <v>29.799999999999997</v>
      </c>
      <c r="P32" s="26">
        <v>10.7</v>
      </c>
      <c r="Q32" s="26">
        <v>30.7</v>
      </c>
      <c r="R32" s="26">
        <f t="shared" si="2"/>
        <v>41.4</v>
      </c>
      <c r="S32" s="13">
        <v>24.9</v>
      </c>
      <c r="T32" s="26">
        <f t="shared" si="3"/>
        <v>16.5</v>
      </c>
      <c r="U32" s="13">
        <v>65.2</v>
      </c>
      <c r="V32" s="13">
        <v>34.799999999999997</v>
      </c>
      <c r="W32" s="13">
        <f t="shared" si="4"/>
        <v>30.400000000000006</v>
      </c>
      <c r="X32" s="18">
        <v>248.1</v>
      </c>
      <c r="Y32" s="26">
        <v>50</v>
      </c>
      <c r="Z32" s="26">
        <v>58.45</v>
      </c>
      <c r="AA32" s="26">
        <v>47.9</v>
      </c>
      <c r="AB32" s="26">
        <v>93.4</v>
      </c>
      <c r="AC32" s="35">
        <v>74</v>
      </c>
      <c r="AD32" s="26">
        <f>Y32-Z32</f>
        <v>-8.4500000000000028</v>
      </c>
      <c r="AE32" s="39">
        <f>Y32-AA32</f>
        <v>2.1000000000000014</v>
      </c>
      <c r="AF32" s="26">
        <f>Z32-AA32</f>
        <v>10.550000000000004</v>
      </c>
      <c r="AG32" s="23">
        <f t="shared" si="5"/>
        <v>-24</v>
      </c>
      <c r="AH32" s="10">
        <f>($E32*Y32)/100</f>
        <v>618500</v>
      </c>
      <c r="AI32" s="10">
        <f>($E32*Z32)/100</f>
        <v>723026.5</v>
      </c>
      <c r="AJ32" s="10">
        <f>($E32*AA32)/100</f>
        <v>592523</v>
      </c>
      <c r="AK32" s="42">
        <f t="shared" si="6"/>
        <v>915380</v>
      </c>
      <c r="AL32" s="27">
        <f t="shared" si="7"/>
        <v>1.7950648342010205</v>
      </c>
      <c r="AM32" s="27">
        <f t="shared" si="8"/>
        <v>1.7630258696397691</v>
      </c>
      <c r="AN32" s="27">
        <f t="shared" si="9"/>
        <v>1.6562498604122078</v>
      </c>
      <c r="AO32" s="43">
        <f t="shared" si="10"/>
        <v>1.7616777315108836</v>
      </c>
      <c r="AP32" s="26">
        <f t="shared" si="11"/>
        <v>3.2038964561251326E-2</v>
      </c>
      <c r="AQ32" s="39">
        <f t="shared" si="12"/>
        <v>0.13881497378881269</v>
      </c>
      <c r="AR32" s="28">
        <f t="shared" si="13"/>
        <v>0.10677600922756136</v>
      </c>
      <c r="AS32" s="21">
        <f t="shared" si="14"/>
        <v>3.3387102690136894E-2</v>
      </c>
    </row>
    <row r="33" spans="5:41" x14ac:dyDescent="0.35">
      <c r="E33" s="20">
        <f>SUM(E2:E32)</f>
        <v>84038000</v>
      </c>
      <c r="F33" s="20">
        <f>SUM(F2:F32)</f>
        <v>20648000</v>
      </c>
      <c r="I33" s="15">
        <f>AVERAGE(I2:I32)</f>
        <v>13.303225806451612</v>
      </c>
      <c r="J33" s="15">
        <f t="shared" ref="J33:W33" si="15">AVERAGE(J2:J32)</f>
        <v>29.529032258064515</v>
      </c>
      <c r="K33" s="15">
        <f t="shared" si="15"/>
        <v>23.187096774193545</v>
      </c>
      <c r="L33" s="15">
        <f t="shared" si="15"/>
        <v>24.025806451612905</v>
      </c>
      <c r="M33" s="15">
        <f t="shared" si="15"/>
        <v>9.9483870967741943</v>
      </c>
      <c r="N33" s="15">
        <f t="shared" si="15"/>
        <v>42.832258064516132</v>
      </c>
      <c r="O33" s="15">
        <f t="shared" si="15"/>
        <v>33.974193548387092</v>
      </c>
      <c r="P33" s="15">
        <f t="shared" si="15"/>
        <v>10.712903225806446</v>
      </c>
      <c r="Q33" s="15">
        <f t="shared" si="15"/>
        <v>26.332258064516122</v>
      </c>
      <c r="R33" s="15">
        <f t="shared" si="15"/>
        <v>37.045161290322582</v>
      </c>
      <c r="S33" s="15">
        <f t="shared" si="15"/>
        <v>28.732258064516124</v>
      </c>
      <c r="T33" s="15">
        <f t="shared" si="15"/>
        <v>8.3129032258064495</v>
      </c>
      <c r="U33" s="15">
        <f t="shared" si="15"/>
        <v>53.274193548387096</v>
      </c>
      <c r="V33" s="15">
        <f t="shared" si="15"/>
        <v>46.725806451612904</v>
      </c>
      <c r="W33" s="15">
        <f t="shared" si="15"/>
        <v>6.5483870967741948</v>
      </c>
      <c r="X33" s="19">
        <v>252.6</v>
      </c>
      <c r="Y33" s="7">
        <v>41</v>
      </c>
      <c r="Z33" s="7">
        <v>48.8</v>
      </c>
      <c r="AA33" s="7">
        <v>42.57</v>
      </c>
      <c r="AB33" s="7">
        <v>73.03</v>
      </c>
      <c r="AC33" s="36">
        <v>61.83</v>
      </c>
      <c r="AD33" s="15">
        <f>Y33-Z33</f>
        <v>-7.7999999999999972</v>
      </c>
      <c r="AE33" s="40">
        <f>Y33-AA33</f>
        <v>-1.5700000000000003</v>
      </c>
      <c r="AF33" s="15">
        <f>Z33-AA33</f>
        <v>6.2299999999999969</v>
      </c>
      <c r="AG33" s="15">
        <f>AA33-AB33</f>
        <v>-30.46</v>
      </c>
      <c r="AH33" s="20">
        <f>($E33*Y33)/100</f>
        <v>34455580</v>
      </c>
      <c r="AI33" s="20">
        <f>($E33*Z33)/100</f>
        <v>41010543.999999993</v>
      </c>
      <c r="AJ33" s="20">
        <f>($E33*AA33)/100</f>
        <v>35774976.600000001</v>
      </c>
      <c r="AK33" s="42">
        <f t="shared" si="6"/>
        <v>51960695.399999999</v>
      </c>
      <c r="AL33" s="21">
        <f t="shared" ref="AL33" si="16">(AH33*100)/$AH$33</f>
        <v>100</v>
      </c>
      <c r="AM33" s="21">
        <f t="shared" ref="AM33" si="17">(AI33*100)/$AI$33</f>
        <v>100</v>
      </c>
      <c r="AN33" s="21">
        <f t="shared" ref="AN33:AO33" si="18">(AJ33*100)/$AJ$33</f>
        <v>100</v>
      </c>
      <c r="AO33" s="43">
        <f t="shared" si="10"/>
        <v>100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6661-8EF2-4B49-BFA7-24007EB5E6D3}">
  <dimension ref="A1:AM32"/>
  <sheetViews>
    <sheetView workbookViewId="0">
      <selection activeCell="E11" sqref="E11"/>
    </sheetView>
  </sheetViews>
  <sheetFormatPr defaultRowHeight="12.75" x14ac:dyDescent="0.35"/>
  <cols>
    <col min="5" max="5" width="13.19921875" customWidth="1"/>
  </cols>
  <sheetData>
    <row r="1" spans="1:39" x14ac:dyDescent="0.3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69</v>
      </c>
      <c r="G1" t="s">
        <v>67</v>
      </c>
      <c r="H1" t="s">
        <v>68</v>
      </c>
      <c r="I1" t="s">
        <v>70</v>
      </c>
      <c r="J1" t="s">
        <v>74</v>
      </c>
      <c r="K1" t="s">
        <v>71</v>
      </c>
      <c r="L1" t="s">
        <v>72</v>
      </c>
      <c r="M1" t="s">
        <v>73</v>
      </c>
      <c r="N1" t="s">
        <v>75</v>
      </c>
      <c r="O1" t="s">
        <v>76</v>
      </c>
      <c r="P1" t="s">
        <v>78</v>
      </c>
      <c r="Q1" t="s">
        <v>77</v>
      </c>
      <c r="R1" t="s">
        <v>79</v>
      </c>
      <c r="S1" t="s">
        <v>80</v>
      </c>
      <c r="T1" t="s">
        <v>81</v>
      </c>
      <c r="U1" t="s">
        <v>84</v>
      </c>
      <c r="V1" t="s">
        <v>83</v>
      </c>
      <c r="W1" t="s">
        <v>82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99</v>
      </c>
      <c r="AD1" t="s">
        <v>100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</row>
    <row r="2" spans="1:39" x14ac:dyDescent="0.35">
      <c r="A2" t="s">
        <v>31</v>
      </c>
      <c r="B2" t="s">
        <v>0</v>
      </c>
      <c r="C2">
        <v>37.903573299999998</v>
      </c>
      <c r="D2">
        <v>46.2682109</v>
      </c>
      <c r="E2" s="29">
        <v>4051000</v>
      </c>
      <c r="F2" s="29">
        <v>1087000</v>
      </c>
      <c r="G2" s="30">
        <v>0.76100000000000001</v>
      </c>
      <c r="H2" s="29">
        <v>13</v>
      </c>
      <c r="I2" s="16">
        <v>15.6</v>
      </c>
      <c r="J2" s="16">
        <v>29.6</v>
      </c>
      <c r="K2" s="16">
        <v>32</v>
      </c>
      <c r="L2" s="16">
        <v>14.6</v>
      </c>
      <c r="M2" s="16">
        <v>8.1</v>
      </c>
      <c r="N2" s="16">
        <v>45.2</v>
      </c>
      <c r="O2" s="16">
        <v>22.7</v>
      </c>
      <c r="P2" s="16">
        <v>11.4</v>
      </c>
      <c r="Q2" s="16">
        <v>21</v>
      </c>
      <c r="R2" s="16">
        <v>32.4</v>
      </c>
      <c r="S2">
        <v>26.7</v>
      </c>
      <c r="T2" s="16">
        <v>5.6999999999999993</v>
      </c>
      <c r="U2">
        <v>56.2</v>
      </c>
      <c r="V2">
        <v>43.8</v>
      </c>
      <c r="W2">
        <v>12.400000000000006</v>
      </c>
      <c r="X2" s="31">
        <v>264.7</v>
      </c>
      <c r="Y2" s="16">
        <v>41</v>
      </c>
      <c r="Z2" s="16">
        <v>44.25</v>
      </c>
      <c r="AA2" s="16">
        <v>42.83</v>
      </c>
      <c r="AB2" s="16">
        <v>-3.25</v>
      </c>
      <c r="AC2" s="16">
        <v>-1.8299999999999983</v>
      </c>
      <c r="AD2" s="16">
        <v>1.4200000000000017</v>
      </c>
      <c r="AE2" s="29">
        <v>1660910</v>
      </c>
      <c r="AF2" s="29">
        <v>1792567.5</v>
      </c>
      <c r="AG2" s="29">
        <v>1735043.3</v>
      </c>
      <c r="AH2" s="32">
        <v>4.8204383731169234</v>
      </c>
      <c r="AI2" s="32">
        <v>4.3709917625086865</v>
      </c>
      <c r="AJ2" s="32">
        <v>4.8498796222832468</v>
      </c>
      <c r="AK2" s="16">
        <v>0.44944661060823687</v>
      </c>
      <c r="AL2" s="16">
        <v>-2.9441249166323402E-2</v>
      </c>
      <c r="AM2" s="16">
        <v>-0.47888785977456028</v>
      </c>
    </row>
    <row r="3" spans="1:39" x14ac:dyDescent="0.35">
      <c r="A3" t="s">
        <v>32</v>
      </c>
      <c r="B3" t="s">
        <v>1</v>
      </c>
      <c r="C3">
        <v>37.4550062</v>
      </c>
      <c r="D3">
        <v>45</v>
      </c>
      <c r="E3" s="29">
        <v>3439000</v>
      </c>
      <c r="F3" s="29">
        <v>1146000</v>
      </c>
      <c r="G3" s="30">
        <v>0.73599999999999999</v>
      </c>
      <c r="H3" s="29">
        <v>21</v>
      </c>
      <c r="I3" s="16">
        <v>15.2</v>
      </c>
      <c r="J3" s="16">
        <v>29.9</v>
      </c>
      <c r="K3" s="16">
        <v>25.1</v>
      </c>
      <c r="L3" s="16">
        <v>20.8</v>
      </c>
      <c r="M3" s="16">
        <v>9.1</v>
      </c>
      <c r="N3" s="16">
        <v>45.099999999999994</v>
      </c>
      <c r="O3" s="16">
        <v>29.9</v>
      </c>
      <c r="P3" s="16">
        <v>13.1</v>
      </c>
      <c r="Q3" s="16">
        <v>14.3</v>
      </c>
      <c r="R3" s="16">
        <v>27.4</v>
      </c>
      <c r="S3">
        <v>27.1</v>
      </c>
      <c r="T3" s="16">
        <v>0.29999999999999716</v>
      </c>
      <c r="U3">
        <v>47.9</v>
      </c>
      <c r="V3">
        <v>52.1</v>
      </c>
      <c r="W3">
        <v>-4.2000000000000028</v>
      </c>
      <c r="X3" s="31">
        <v>243.7</v>
      </c>
      <c r="Y3" s="16">
        <v>46</v>
      </c>
      <c r="Z3" s="16">
        <v>46.78</v>
      </c>
      <c r="AA3" s="16">
        <v>48.23</v>
      </c>
      <c r="AB3" s="16">
        <v>-0.78000000000000114</v>
      </c>
      <c r="AC3" s="16">
        <v>-2.2299999999999969</v>
      </c>
      <c r="AD3" s="16">
        <v>-1.4499999999999957</v>
      </c>
      <c r="AE3" s="29">
        <v>1581940</v>
      </c>
      <c r="AF3" s="29">
        <v>1608764.2</v>
      </c>
      <c r="AG3" s="29">
        <v>1658629.7</v>
      </c>
      <c r="AH3" s="32">
        <v>4.5912447272691388</v>
      </c>
      <c r="AI3" s="32">
        <v>3.9228062909870212</v>
      </c>
      <c r="AJ3" s="32">
        <v>4.6362845140197795</v>
      </c>
      <c r="AK3" s="16">
        <v>0.66843843628211763</v>
      </c>
      <c r="AL3" s="16">
        <v>-4.5039786750640687E-2</v>
      </c>
      <c r="AM3" s="16">
        <v>-0.71347822303275832</v>
      </c>
    </row>
    <row r="4" spans="1:39" x14ac:dyDescent="0.35">
      <c r="A4" t="s">
        <v>33</v>
      </c>
      <c r="B4" t="s">
        <v>2</v>
      </c>
      <c r="C4">
        <v>38.2537363</v>
      </c>
      <c r="D4">
        <v>48.299990100000002</v>
      </c>
      <c r="E4" s="29">
        <v>1306000</v>
      </c>
      <c r="F4" s="29">
        <v>387000</v>
      </c>
      <c r="G4" s="30">
        <v>0.73699999999999999</v>
      </c>
      <c r="H4" s="29">
        <v>20</v>
      </c>
      <c r="I4" s="16">
        <v>25.9</v>
      </c>
      <c r="J4" s="16">
        <v>26.3</v>
      </c>
      <c r="K4" s="16">
        <v>28</v>
      </c>
      <c r="L4" s="16">
        <v>14.1</v>
      </c>
      <c r="M4" s="16">
        <v>5.6</v>
      </c>
      <c r="N4" s="16">
        <v>52.2</v>
      </c>
      <c r="O4" s="16">
        <v>19.7</v>
      </c>
      <c r="P4" s="16">
        <v>16.3</v>
      </c>
      <c r="Q4" s="16">
        <v>20.8</v>
      </c>
      <c r="R4" s="16">
        <v>37.1</v>
      </c>
      <c r="S4">
        <v>31.1</v>
      </c>
      <c r="T4" s="16">
        <v>6</v>
      </c>
      <c r="U4">
        <v>52.3</v>
      </c>
      <c r="V4">
        <v>47.7</v>
      </c>
      <c r="W4">
        <v>4.5999999999999943</v>
      </c>
      <c r="X4" s="31">
        <v>246.8</v>
      </c>
      <c r="Y4" s="16">
        <v>49</v>
      </c>
      <c r="Z4" s="16">
        <v>54.93</v>
      </c>
      <c r="AA4" s="16">
        <v>50.29</v>
      </c>
      <c r="AB4" s="16">
        <v>-5.93</v>
      </c>
      <c r="AC4" s="16">
        <v>-1.2899999999999991</v>
      </c>
      <c r="AD4" s="16">
        <v>4.6400000000000006</v>
      </c>
      <c r="AE4" s="29">
        <v>639940</v>
      </c>
      <c r="AF4" s="29">
        <v>717385.8</v>
      </c>
      <c r="AG4" s="29">
        <v>656787.4</v>
      </c>
      <c r="AH4" s="32">
        <v>1.8572898787366225</v>
      </c>
      <c r="AI4" s="32">
        <v>1.7492716019568044</v>
      </c>
      <c r="AJ4" s="32">
        <v>1.835884918510331</v>
      </c>
      <c r="AK4" s="16">
        <v>0.10801827677981812</v>
      </c>
      <c r="AL4" s="16">
        <v>2.1404960226291569E-2</v>
      </c>
      <c r="AM4" s="16">
        <v>-8.6613316553526554E-2</v>
      </c>
    </row>
    <row r="5" spans="1:39" x14ac:dyDescent="0.35">
      <c r="A5" t="s">
        <v>34</v>
      </c>
      <c r="B5" t="s">
        <v>3</v>
      </c>
      <c r="C5">
        <v>32.654627499999997</v>
      </c>
      <c r="D5">
        <v>51.667982599999903</v>
      </c>
      <c r="E5" s="29">
        <v>5342000</v>
      </c>
      <c r="F5" s="29">
        <v>594000</v>
      </c>
      <c r="G5" s="30">
        <v>0.80500000000000005</v>
      </c>
      <c r="H5" s="29">
        <v>2</v>
      </c>
      <c r="I5" s="16">
        <v>13.5</v>
      </c>
      <c r="J5" s="16">
        <v>27.6</v>
      </c>
      <c r="K5" s="16">
        <v>24.9</v>
      </c>
      <c r="L5" s="16">
        <v>21.8</v>
      </c>
      <c r="M5" s="16">
        <v>12.2</v>
      </c>
      <c r="N5" s="16">
        <v>41.1</v>
      </c>
      <c r="O5" s="16">
        <v>34</v>
      </c>
      <c r="P5" s="16">
        <v>6.8</v>
      </c>
      <c r="Q5" s="16">
        <v>29.8</v>
      </c>
      <c r="R5" s="16">
        <v>36.6</v>
      </c>
      <c r="S5">
        <v>33.4</v>
      </c>
      <c r="T5" s="16">
        <v>3.2000000000000028</v>
      </c>
      <c r="U5">
        <v>49.1</v>
      </c>
      <c r="V5">
        <v>50.9</v>
      </c>
      <c r="W5">
        <v>-1.7999999999999972</v>
      </c>
      <c r="X5" s="31">
        <v>238.2</v>
      </c>
      <c r="Y5" s="16">
        <v>37</v>
      </c>
      <c r="Z5" s="16">
        <v>43.81</v>
      </c>
      <c r="AA5" s="16">
        <v>36.380000000000003</v>
      </c>
      <c r="AB5" s="16">
        <v>-6.8100000000000023</v>
      </c>
      <c r="AC5" s="16">
        <v>0.61999999999999744</v>
      </c>
      <c r="AD5" s="16">
        <v>7.43</v>
      </c>
      <c r="AE5" s="29">
        <v>1976540</v>
      </c>
      <c r="AF5" s="29">
        <v>2340330.2000000002</v>
      </c>
      <c r="AG5" s="29">
        <v>1943419.6</v>
      </c>
      <c r="AH5" s="32">
        <v>5.7364873846268152</v>
      </c>
      <c r="AI5" s="32">
        <v>5.7066548544198801</v>
      </c>
      <c r="AJ5" s="32">
        <v>5.4323434553972563</v>
      </c>
      <c r="AK5" s="16">
        <v>2.9832530206935104E-2</v>
      </c>
      <c r="AL5" s="16">
        <v>0.30414392922955891</v>
      </c>
      <c r="AM5" s="16">
        <v>0.2743113990226238</v>
      </c>
    </row>
    <row r="6" spans="1:39" x14ac:dyDescent="0.35">
      <c r="A6" t="s">
        <v>35</v>
      </c>
      <c r="B6" t="s">
        <v>4</v>
      </c>
      <c r="C6">
        <v>36.075833000000003</v>
      </c>
      <c r="D6">
        <v>51.796111000000003</v>
      </c>
      <c r="E6" s="29">
        <v>2914000</v>
      </c>
      <c r="F6" s="29">
        <v>202000</v>
      </c>
      <c r="G6" s="30">
        <v>0.81</v>
      </c>
      <c r="H6" s="29">
        <v>1</v>
      </c>
      <c r="I6" s="16">
        <v>13.1</v>
      </c>
      <c r="J6" s="16">
        <v>18.5</v>
      </c>
      <c r="K6" s="16">
        <v>19</v>
      </c>
      <c r="L6" s="16">
        <v>32.1</v>
      </c>
      <c r="M6" s="16">
        <v>17.399999999999999</v>
      </c>
      <c r="N6" s="16">
        <v>31.6</v>
      </c>
      <c r="O6" s="16">
        <v>49.5</v>
      </c>
      <c r="P6" s="16">
        <v>6.5</v>
      </c>
      <c r="Q6" s="16">
        <v>20.2</v>
      </c>
      <c r="R6" s="16">
        <v>26.7</v>
      </c>
      <c r="S6">
        <v>44.1</v>
      </c>
      <c r="T6" s="16">
        <v>-17.400000000000002</v>
      </c>
      <c r="U6">
        <v>35.200000000000003</v>
      </c>
      <c r="V6">
        <v>64.8</v>
      </c>
      <c r="W6">
        <v>-29.599999999999994</v>
      </c>
      <c r="X6" s="31">
        <v>242.5</v>
      </c>
      <c r="Y6" s="16">
        <v>28</v>
      </c>
      <c r="Z6" s="16">
        <v>41.35</v>
      </c>
      <c r="AA6" s="16">
        <v>28.41</v>
      </c>
      <c r="AB6" s="16">
        <v>-13.350000000000001</v>
      </c>
      <c r="AC6" s="16">
        <v>-0.41000000000000014</v>
      </c>
      <c r="AD6" s="16">
        <v>12.940000000000001</v>
      </c>
      <c r="AE6" s="29">
        <v>815920</v>
      </c>
      <c r="AF6" s="29">
        <v>1204939</v>
      </c>
      <c r="AG6" s="29">
        <v>827867.4</v>
      </c>
      <c r="AH6" s="32">
        <v>2.3680344373828563</v>
      </c>
      <c r="AI6" s="32">
        <v>2.9381200112829524</v>
      </c>
      <c r="AJ6" s="32">
        <v>2.3140962725325722</v>
      </c>
      <c r="AK6" s="16">
        <v>-0.57008557390009607</v>
      </c>
      <c r="AL6" s="16">
        <v>5.3938164850284132E-2</v>
      </c>
      <c r="AM6" s="16">
        <v>0.6240237387503802</v>
      </c>
    </row>
    <row r="7" spans="1:39" x14ac:dyDescent="0.35">
      <c r="A7" t="s">
        <v>36</v>
      </c>
      <c r="B7" t="s">
        <v>5</v>
      </c>
      <c r="C7">
        <v>33.634973600000002</v>
      </c>
      <c r="D7">
        <v>46.415281</v>
      </c>
      <c r="E7" s="29">
        <v>602000</v>
      </c>
      <c r="F7" s="29">
        <v>179000</v>
      </c>
      <c r="G7" s="30">
        <v>0.79</v>
      </c>
      <c r="H7" s="29">
        <v>5</v>
      </c>
      <c r="I7" s="16">
        <v>11.7</v>
      </c>
      <c r="J7" s="16">
        <v>32.5</v>
      </c>
      <c r="K7" s="16">
        <v>18.100000000000001</v>
      </c>
      <c r="L7" s="16">
        <v>25.2</v>
      </c>
      <c r="M7" s="16">
        <v>12.5</v>
      </c>
      <c r="N7" s="16">
        <v>44.2</v>
      </c>
      <c r="O7" s="16">
        <v>37.700000000000003</v>
      </c>
      <c r="P7" s="16">
        <v>5.8</v>
      </c>
      <c r="Q7" s="16">
        <v>25.6</v>
      </c>
      <c r="R7" s="16">
        <v>31.400000000000002</v>
      </c>
      <c r="S7">
        <v>41.9</v>
      </c>
      <c r="T7" s="16">
        <v>-10.499999999999996</v>
      </c>
      <c r="U7">
        <v>44.2</v>
      </c>
      <c r="V7">
        <v>55.8</v>
      </c>
      <c r="W7">
        <v>-11.599999999999994</v>
      </c>
      <c r="X7" s="31">
        <v>286.60000000000002</v>
      </c>
      <c r="Y7" s="16">
        <v>53</v>
      </c>
      <c r="Z7" s="16">
        <v>63.11</v>
      </c>
      <c r="AA7" s="16">
        <v>60.89</v>
      </c>
      <c r="AB7" s="16">
        <v>-10.11</v>
      </c>
      <c r="AC7" s="16">
        <v>-7.8900000000000006</v>
      </c>
      <c r="AD7" s="16">
        <v>2.2199999999999989</v>
      </c>
      <c r="AE7" s="29">
        <v>319060</v>
      </c>
      <c r="AF7" s="29">
        <v>379922.2</v>
      </c>
      <c r="AG7" s="29">
        <v>366557.8</v>
      </c>
      <c r="AH7" s="32">
        <v>0.92600385772057825</v>
      </c>
      <c r="AI7" s="32">
        <v>0.92640126890294372</v>
      </c>
      <c r="AJ7" s="32">
        <v>1.0246206562158868</v>
      </c>
      <c r="AK7" s="16">
        <v>-3.9741118236547024E-4</v>
      </c>
      <c r="AL7" s="16">
        <v>-9.8616798495308577E-2</v>
      </c>
      <c r="AM7" s="16">
        <v>-9.8219387312943107E-2</v>
      </c>
    </row>
    <row r="8" spans="1:39" x14ac:dyDescent="0.35">
      <c r="A8" t="s">
        <v>37</v>
      </c>
      <c r="B8" t="s">
        <v>6</v>
      </c>
      <c r="C8">
        <v>28.923383699999999</v>
      </c>
      <c r="D8">
        <v>50.820314000000003</v>
      </c>
      <c r="E8" s="29">
        <v>1250000</v>
      </c>
      <c r="F8" s="29">
        <v>334000</v>
      </c>
      <c r="G8" s="30">
        <v>0.78700000000000003</v>
      </c>
      <c r="H8" s="29">
        <v>6</v>
      </c>
      <c r="I8" s="16">
        <v>13.4</v>
      </c>
      <c r="J8" s="16">
        <v>25.4</v>
      </c>
      <c r="K8" s="16">
        <v>18</v>
      </c>
      <c r="L8" s="16">
        <v>26.3</v>
      </c>
      <c r="M8" s="16">
        <v>16.8</v>
      </c>
      <c r="N8" s="16">
        <v>38.799999999999997</v>
      </c>
      <c r="O8" s="16">
        <v>43.1</v>
      </c>
      <c r="P8" s="16">
        <v>7.8</v>
      </c>
      <c r="Q8" s="16">
        <v>26.5</v>
      </c>
      <c r="R8" s="16">
        <v>34.299999999999997</v>
      </c>
      <c r="S8">
        <v>36.799999999999997</v>
      </c>
      <c r="T8" s="16">
        <v>-2.5</v>
      </c>
      <c r="U8">
        <v>46.7</v>
      </c>
      <c r="V8">
        <v>53.3</v>
      </c>
      <c r="W8">
        <v>-6.5999999999999943</v>
      </c>
      <c r="X8" s="31">
        <v>254.5</v>
      </c>
      <c r="Y8" s="16">
        <v>45</v>
      </c>
      <c r="Z8" s="16">
        <v>57.83</v>
      </c>
      <c r="AA8" s="16">
        <v>46.81</v>
      </c>
      <c r="AB8" s="16">
        <v>-12.829999999999998</v>
      </c>
      <c r="AC8" s="16">
        <v>-1.8100000000000023</v>
      </c>
      <c r="AD8" s="16">
        <v>11.019999999999996</v>
      </c>
      <c r="AE8" s="29">
        <v>562500</v>
      </c>
      <c r="AF8" s="29">
        <v>722875</v>
      </c>
      <c r="AG8" s="29">
        <v>585125</v>
      </c>
      <c r="AH8" s="32">
        <v>1.6325367328020599</v>
      </c>
      <c r="AI8" s="32">
        <v>1.7626564524479367</v>
      </c>
      <c r="AJ8" s="32">
        <v>1.6355706016031328</v>
      </c>
      <c r="AK8" s="16">
        <v>-0.13011971964587676</v>
      </c>
      <c r="AL8" s="16">
        <v>-3.0338688010729253E-3</v>
      </c>
      <c r="AM8" s="16">
        <v>0.12708585084480384</v>
      </c>
    </row>
    <row r="9" spans="1:39" x14ac:dyDescent="0.35">
      <c r="A9" t="s">
        <v>38</v>
      </c>
      <c r="B9" t="s">
        <v>7</v>
      </c>
      <c r="C9">
        <v>35.689197499999999</v>
      </c>
      <c r="D9">
        <v>51.3889736</v>
      </c>
      <c r="E9" s="29">
        <v>13974000</v>
      </c>
      <c r="F9" s="29">
        <v>796000</v>
      </c>
      <c r="G9" s="30">
        <v>0.81</v>
      </c>
      <c r="H9" s="29">
        <v>1</v>
      </c>
      <c r="I9" s="16">
        <v>9</v>
      </c>
      <c r="J9" s="16">
        <v>24.7</v>
      </c>
      <c r="K9" s="16">
        <v>26.2</v>
      </c>
      <c r="L9" s="16">
        <v>24.9</v>
      </c>
      <c r="M9" s="16">
        <v>15.2</v>
      </c>
      <c r="N9" s="16">
        <v>33.700000000000003</v>
      </c>
      <c r="O9" s="16">
        <v>40.099999999999994</v>
      </c>
      <c r="P9" s="16">
        <v>5.9</v>
      </c>
      <c r="Q9" s="16">
        <v>26.6</v>
      </c>
      <c r="R9" s="16">
        <v>32.5</v>
      </c>
      <c r="S9">
        <v>35.200000000000003</v>
      </c>
      <c r="T9" s="16">
        <v>-2.7000000000000028</v>
      </c>
      <c r="U9">
        <v>45</v>
      </c>
      <c r="V9">
        <v>55</v>
      </c>
      <c r="W9">
        <v>-10</v>
      </c>
      <c r="X9" s="31">
        <v>258.2</v>
      </c>
      <c r="Y9" s="16">
        <v>34</v>
      </c>
      <c r="Z9" s="16">
        <v>34.39</v>
      </c>
      <c r="AA9" s="16">
        <v>26.24</v>
      </c>
      <c r="AB9" s="16">
        <v>-0.39000000000000057</v>
      </c>
      <c r="AC9" s="16">
        <v>7.7600000000000016</v>
      </c>
      <c r="AD9" s="16">
        <v>8.1500000000000021</v>
      </c>
      <c r="AE9" s="29">
        <v>4751160</v>
      </c>
      <c r="AF9" s="29">
        <v>4805658.5999999996</v>
      </c>
      <c r="AG9" s="29">
        <v>3666777.6</v>
      </c>
      <c r="AH9" s="32">
        <v>13.789232397190817</v>
      </c>
      <c r="AI9" s="32">
        <v>11.718104982952678</v>
      </c>
      <c r="AJ9" s="32">
        <v>10.249559743946834</v>
      </c>
      <c r="AK9" s="16">
        <v>2.0711274142381395</v>
      </c>
      <c r="AL9" s="16">
        <v>3.5396726532439828</v>
      </c>
      <c r="AM9" s="16">
        <v>1.4685452390058433</v>
      </c>
    </row>
    <row r="10" spans="1:39" x14ac:dyDescent="0.35">
      <c r="A10" t="s">
        <v>39</v>
      </c>
      <c r="B10" t="s">
        <v>8</v>
      </c>
      <c r="C10">
        <v>31.997041899999999</v>
      </c>
      <c r="D10">
        <v>50.661384899999902</v>
      </c>
      <c r="E10" s="29">
        <v>989000</v>
      </c>
      <c r="F10" s="29">
        <v>339000</v>
      </c>
      <c r="G10" s="30">
        <v>0.77100000000000002</v>
      </c>
      <c r="H10" s="29">
        <v>11</v>
      </c>
      <c r="I10" s="16">
        <v>14.9</v>
      </c>
      <c r="J10" s="16">
        <v>26.5</v>
      </c>
      <c r="K10" s="16">
        <v>27.2</v>
      </c>
      <c r="L10" s="16">
        <v>23.5</v>
      </c>
      <c r="M10" s="16">
        <v>7.9</v>
      </c>
      <c r="N10" s="16">
        <v>41.4</v>
      </c>
      <c r="O10" s="16">
        <v>31.4</v>
      </c>
      <c r="P10" s="16">
        <v>8</v>
      </c>
      <c r="Q10" s="16">
        <v>29.4</v>
      </c>
      <c r="R10" s="16">
        <v>37.4</v>
      </c>
      <c r="S10">
        <v>23.7</v>
      </c>
      <c r="T10" s="16">
        <v>13.7</v>
      </c>
      <c r="U10">
        <v>51.5</v>
      </c>
      <c r="V10">
        <v>48.5</v>
      </c>
      <c r="W10">
        <v>3</v>
      </c>
      <c r="X10" s="31">
        <v>279.39999999999998</v>
      </c>
      <c r="Y10" s="16">
        <v>53</v>
      </c>
      <c r="Z10" s="16">
        <v>54.38</v>
      </c>
      <c r="AA10" s="16">
        <v>52.33</v>
      </c>
      <c r="AB10" s="16">
        <v>-1.3800000000000026</v>
      </c>
      <c r="AC10" s="16">
        <v>0.67000000000000171</v>
      </c>
      <c r="AD10" s="16">
        <v>2.0500000000000043</v>
      </c>
      <c r="AE10" s="29">
        <v>524170</v>
      </c>
      <c r="AF10" s="29">
        <v>537818.19999999995</v>
      </c>
      <c r="AG10" s="29">
        <v>517543.7</v>
      </c>
      <c r="AH10" s="32">
        <v>1.5212920519695214</v>
      </c>
      <c r="AI10" s="32">
        <v>1.3114144499034199</v>
      </c>
      <c r="AJ10" s="32">
        <v>1.4466639790897864</v>
      </c>
      <c r="AK10" s="16">
        <v>0.20987760206610151</v>
      </c>
      <c r="AL10" s="16">
        <v>7.4628072879735052E-2</v>
      </c>
      <c r="AM10" s="16">
        <v>-0.13524952918636646</v>
      </c>
    </row>
    <row r="11" spans="1:39" x14ac:dyDescent="0.35">
      <c r="A11" t="s">
        <v>40</v>
      </c>
      <c r="B11" t="s">
        <v>9</v>
      </c>
      <c r="C11">
        <v>32.517564299999997</v>
      </c>
      <c r="D11">
        <v>59.1041758</v>
      </c>
      <c r="E11" s="29">
        <v>822000</v>
      </c>
      <c r="F11" s="29">
        <v>324000</v>
      </c>
      <c r="G11" s="30">
        <v>0.73299999999999998</v>
      </c>
      <c r="H11" s="29">
        <v>22</v>
      </c>
      <c r="I11" s="16">
        <v>12.1</v>
      </c>
      <c r="J11" s="16">
        <v>41.6</v>
      </c>
      <c r="K11" s="16">
        <v>23</v>
      </c>
      <c r="L11" s="16">
        <v>18.5</v>
      </c>
      <c r="M11" s="16">
        <v>4.8</v>
      </c>
      <c r="N11" s="16">
        <v>53.7</v>
      </c>
      <c r="O11" s="16">
        <v>23.3</v>
      </c>
      <c r="P11" s="16">
        <v>13.8</v>
      </c>
      <c r="Q11" s="16">
        <v>40.700000000000003</v>
      </c>
      <c r="R11" s="16">
        <v>54.5</v>
      </c>
      <c r="S11">
        <v>16.2</v>
      </c>
      <c r="T11" s="16">
        <v>38.299999999999997</v>
      </c>
      <c r="U11">
        <v>75.400000000000006</v>
      </c>
      <c r="V11">
        <v>24.599999999999994</v>
      </c>
      <c r="W11">
        <v>50.800000000000011</v>
      </c>
      <c r="X11" s="31">
        <v>267.7</v>
      </c>
      <c r="Y11" s="16">
        <v>64</v>
      </c>
      <c r="Z11" s="16">
        <v>74.38</v>
      </c>
      <c r="AA11" s="16">
        <v>66.12</v>
      </c>
      <c r="AB11" s="16">
        <v>-10.379999999999995</v>
      </c>
      <c r="AC11" s="16">
        <v>-2.1200000000000045</v>
      </c>
      <c r="AD11" s="16">
        <v>8.2599999999999909</v>
      </c>
      <c r="AE11" s="29">
        <v>526080</v>
      </c>
      <c r="AF11" s="29">
        <v>611403.6</v>
      </c>
      <c r="AG11" s="29">
        <v>543506.4</v>
      </c>
      <c r="AH11" s="32">
        <v>1.5268354211422359</v>
      </c>
      <c r="AI11" s="32">
        <v>1.4908448910114436</v>
      </c>
      <c r="AJ11" s="32">
        <v>1.5192362138400393</v>
      </c>
      <c r="AK11" s="16">
        <v>3.5990530130792342E-2</v>
      </c>
      <c r="AL11" s="16">
        <v>7.5992073021966533E-3</v>
      </c>
      <c r="AM11" s="16">
        <v>-2.8391322828595689E-2</v>
      </c>
    </row>
    <row r="12" spans="1:39" x14ac:dyDescent="0.35">
      <c r="A12" t="s">
        <v>41</v>
      </c>
      <c r="B12" t="s">
        <v>10</v>
      </c>
      <c r="C12">
        <v>35.102025300000001</v>
      </c>
      <c r="D12">
        <v>59.1041758</v>
      </c>
      <c r="E12" s="29">
        <v>6871000</v>
      </c>
      <c r="F12" s="29">
        <v>1771000</v>
      </c>
      <c r="G12" s="30">
        <v>0.75700000000000001</v>
      </c>
      <c r="H12" s="29">
        <v>14</v>
      </c>
      <c r="I12" s="16">
        <v>13.3</v>
      </c>
      <c r="J12" s="16">
        <v>26.1</v>
      </c>
      <c r="K12" s="16">
        <v>28.1</v>
      </c>
      <c r="L12" s="16">
        <v>22.4</v>
      </c>
      <c r="M12" s="16">
        <v>10.1</v>
      </c>
      <c r="N12" s="16">
        <v>39.400000000000006</v>
      </c>
      <c r="O12" s="16">
        <v>32.5</v>
      </c>
      <c r="P12" s="16">
        <v>9.4</v>
      </c>
      <c r="Q12" s="16">
        <v>36.4</v>
      </c>
      <c r="R12" s="16">
        <v>45.8</v>
      </c>
      <c r="S12">
        <v>23.1</v>
      </c>
      <c r="T12" s="16">
        <v>22.699999999999996</v>
      </c>
      <c r="U12">
        <v>63.6</v>
      </c>
      <c r="V12">
        <v>36.4</v>
      </c>
      <c r="W12">
        <v>27.200000000000003</v>
      </c>
      <c r="X12" s="31">
        <v>245.4</v>
      </c>
      <c r="Y12" s="16">
        <v>47</v>
      </c>
      <c r="Z12" s="16">
        <v>57.09</v>
      </c>
      <c r="AA12" s="16">
        <v>48.17</v>
      </c>
      <c r="AB12" s="16">
        <v>-10.090000000000003</v>
      </c>
      <c r="AC12" s="16">
        <v>-1.1700000000000017</v>
      </c>
      <c r="AD12" s="16">
        <v>8.9200000000000017</v>
      </c>
      <c r="AE12" s="29">
        <v>3229370</v>
      </c>
      <c r="AF12" s="29">
        <v>3922653.9</v>
      </c>
      <c r="AG12" s="29">
        <v>3309760.7</v>
      </c>
      <c r="AH12" s="32">
        <v>9.3725602645493122</v>
      </c>
      <c r="AI12" s="32">
        <v>9.5649887014422461</v>
      </c>
      <c r="AJ12" s="32">
        <v>9.2516082875648902</v>
      </c>
      <c r="AK12" s="16">
        <v>-0.19242843689293387</v>
      </c>
      <c r="AL12" s="16">
        <v>0.12095197698442206</v>
      </c>
      <c r="AM12" s="16">
        <v>0.31338041387735593</v>
      </c>
    </row>
    <row r="13" spans="1:39" x14ac:dyDescent="0.35">
      <c r="A13" t="s">
        <v>42</v>
      </c>
      <c r="B13" t="s">
        <v>11</v>
      </c>
      <c r="C13">
        <v>37.471035299999997</v>
      </c>
      <c r="D13">
        <v>57.101318799999902</v>
      </c>
      <c r="E13" s="29">
        <v>900000</v>
      </c>
      <c r="F13" s="29">
        <v>374000</v>
      </c>
      <c r="G13" s="30">
        <v>0.72299999999999998</v>
      </c>
      <c r="H13" s="29">
        <v>23</v>
      </c>
      <c r="I13" s="16">
        <v>10.7</v>
      </c>
      <c r="J13" s="16">
        <v>24</v>
      </c>
      <c r="K13" s="16">
        <v>25.2</v>
      </c>
      <c r="L13" s="16">
        <v>31</v>
      </c>
      <c r="M13" s="16">
        <v>9.1999999999999993</v>
      </c>
      <c r="N13" s="16">
        <v>34.700000000000003</v>
      </c>
      <c r="O13" s="16">
        <v>40.200000000000003</v>
      </c>
      <c r="P13" s="16">
        <v>8</v>
      </c>
      <c r="Q13" s="16">
        <v>28</v>
      </c>
      <c r="R13" s="16">
        <v>36</v>
      </c>
      <c r="S13">
        <v>25.5</v>
      </c>
      <c r="T13" s="16">
        <v>10.5</v>
      </c>
      <c r="U13">
        <v>54.8</v>
      </c>
      <c r="V13">
        <v>45.2</v>
      </c>
      <c r="W13">
        <v>9.5999999999999943</v>
      </c>
      <c r="X13" s="31">
        <v>277.5</v>
      </c>
      <c r="Y13" s="16">
        <v>55</v>
      </c>
      <c r="Z13" s="16">
        <v>63.97</v>
      </c>
      <c r="AA13" s="16">
        <v>57.21</v>
      </c>
      <c r="AB13" s="16">
        <v>-8.9699999999999989</v>
      </c>
      <c r="AC13" s="16">
        <v>-2.2100000000000009</v>
      </c>
      <c r="AD13" s="16">
        <v>6.759999999999998</v>
      </c>
      <c r="AE13" s="29">
        <v>495000</v>
      </c>
      <c r="AF13" s="29">
        <v>575730</v>
      </c>
      <c r="AG13" s="29">
        <v>514890</v>
      </c>
      <c r="AH13" s="32">
        <v>1.4366323248658128</v>
      </c>
      <c r="AI13" s="32">
        <v>1.4038584808823802</v>
      </c>
      <c r="AJ13" s="32">
        <v>1.4392462244126247</v>
      </c>
      <c r="AK13" s="16">
        <v>3.2773843983432638E-2</v>
      </c>
      <c r="AL13" s="16">
        <v>-2.6138995468119042E-3</v>
      </c>
      <c r="AM13" s="16">
        <v>-3.5387743530244542E-2</v>
      </c>
    </row>
    <row r="14" spans="1:39" x14ac:dyDescent="0.35">
      <c r="A14" t="s">
        <v>43</v>
      </c>
      <c r="B14" t="s">
        <v>12</v>
      </c>
      <c r="C14">
        <v>31.4360149</v>
      </c>
      <c r="D14">
        <v>49.041311999999998</v>
      </c>
      <c r="E14" s="29">
        <v>4936000</v>
      </c>
      <c r="F14" s="29">
        <v>1125000</v>
      </c>
      <c r="G14" s="30">
        <v>0.77700000000000002</v>
      </c>
      <c r="H14" s="29">
        <v>9</v>
      </c>
      <c r="I14" s="16">
        <v>24.5</v>
      </c>
      <c r="J14" s="16">
        <v>31.8</v>
      </c>
      <c r="K14" s="16">
        <v>15.8</v>
      </c>
      <c r="L14" s="16">
        <v>22.6</v>
      </c>
      <c r="M14" s="16">
        <v>5.3</v>
      </c>
      <c r="N14" s="16">
        <v>56.3</v>
      </c>
      <c r="O14" s="16">
        <v>27.900000000000002</v>
      </c>
      <c r="P14" s="16">
        <v>13.7</v>
      </c>
      <c r="Q14" s="16">
        <v>27.7</v>
      </c>
      <c r="R14" s="16">
        <v>41.4</v>
      </c>
      <c r="S14">
        <v>28.3</v>
      </c>
      <c r="T14" s="16">
        <v>13.099999999999998</v>
      </c>
      <c r="U14">
        <v>59.3</v>
      </c>
      <c r="V14">
        <v>40.700000000000003</v>
      </c>
      <c r="W14">
        <v>18.599999999999994</v>
      </c>
      <c r="X14" s="31">
        <v>254.4</v>
      </c>
      <c r="Y14" s="16">
        <v>43</v>
      </c>
      <c r="Z14" s="16">
        <v>49.98</v>
      </c>
      <c r="AA14" s="16">
        <v>42.96</v>
      </c>
      <c r="AB14" s="16">
        <v>-6.9799999999999969</v>
      </c>
      <c r="AC14" s="16">
        <v>3.9999999999999147E-2</v>
      </c>
      <c r="AD14" s="16">
        <v>7.019999999999996</v>
      </c>
      <c r="AE14" s="29">
        <v>2122480</v>
      </c>
      <c r="AF14" s="29">
        <v>2467012.7999999998</v>
      </c>
      <c r="AG14" s="29">
        <v>2120505.6</v>
      </c>
      <c r="AH14" s="32">
        <v>6.1600472260226065</v>
      </c>
      <c r="AI14" s="32">
        <v>6.0155573649547298</v>
      </c>
      <c r="AJ14" s="32">
        <v>5.9273430803585763</v>
      </c>
      <c r="AK14" s="16">
        <v>0.14448986106787665</v>
      </c>
      <c r="AL14" s="16">
        <v>0.23270414566403019</v>
      </c>
      <c r="AM14" s="16">
        <v>8.8214284596153547E-2</v>
      </c>
    </row>
    <row r="15" spans="1:39" x14ac:dyDescent="0.35">
      <c r="A15" t="s">
        <v>44</v>
      </c>
      <c r="B15" t="s">
        <v>13</v>
      </c>
      <c r="C15">
        <v>36.683004500000003</v>
      </c>
      <c r="D15">
        <v>48.5087209</v>
      </c>
      <c r="E15" s="29">
        <v>1107000</v>
      </c>
      <c r="F15" s="29">
        <v>348000</v>
      </c>
      <c r="G15" s="30">
        <v>0.748</v>
      </c>
      <c r="H15" s="29">
        <v>18</v>
      </c>
      <c r="I15" s="16">
        <v>14.9</v>
      </c>
      <c r="J15" s="16">
        <v>37.700000000000003</v>
      </c>
      <c r="K15" s="16">
        <v>19.600000000000001</v>
      </c>
      <c r="L15" s="16">
        <v>20.8</v>
      </c>
      <c r="M15" s="16">
        <v>7.1</v>
      </c>
      <c r="N15" s="16">
        <v>52.6</v>
      </c>
      <c r="O15" s="16">
        <v>27.9</v>
      </c>
      <c r="P15" s="16">
        <v>8</v>
      </c>
      <c r="Q15" s="16">
        <v>32.200000000000003</v>
      </c>
      <c r="R15" s="16">
        <v>40.200000000000003</v>
      </c>
      <c r="S15">
        <v>25.7</v>
      </c>
      <c r="T15" s="16">
        <v>14.500000000000004</v>
      </c>
      <c r="U15">
        <v>69.099999999999994</v>
      </c>
      <c r="V15">
        <v>30.900000000000006</v>
      </c>
      <c r="W15">
        <v>38.199999999999989</v>
      </c>
      <c r="X15" s="31">
        <v>245</v>
      </c>
      <c r="Y15" s="16">
        <v>49</v>
      </c>
      <c r="Z15" s="16">
        <v>53.65</v>
      </c>
      <c r="AA15" s="16">
        <v>48.63</v>
      </c>
      <c r="AB15" s="16">
        <v>-4.6499999999999986</v>
      </c>
      <c r="AC15" s="16">
        <v>0.36999999999999744</v>
      </c>
      <c r="AD15" s="16">
        <v>5.019999999999996</v>
      </c>
      <c r="AE15" s="29">
        <v>542430</v>
      </c>
      <c r="AF15" s="29">
        <v>593905.5</v>
      </c>
      <c r="AG15" s="29">
        <v>538334.1</v>
      </c>
      <c r="AH15" s="32">
        <v>1.5742878221756824</v>
      </c>
      <c r="AI15" s="32">
        <v>1.4481775711143947</v>
      </c>
      <c r="AJ15" s="32">
        <v>1.5047783427480983</v>
      </c>
      <c r="AK15" s="16">
        <v>0.1261102510612877</v>
      </c>
      <c r="AL15" s="16">
        <v>6.950947942758412E-2</v>
      </c>
      <c r="AM15" s="16">
        <v>-5.6600771633703584E-2</v>
      </c>
    </row>
    <row r="16" spans="1:39" x14ac:dyDescent="0.35">
      <c r="A16" t="s">
        <v>45</v>
      </c>
      <c r="B16" t="s">
        <v>14</v>
      </c>
      <c r="C16">
        <v>35.225558499999998</v>
      </c>
      <c r="D16">
        <v>54.434213800000002</v>
      </c>
      <c r="E16" s="29">
        <v>764000</v>
      </c>
      <c r="F16" s="29">
        <v>144000</v>
      </c>
      <c r="G16" s="30">
        <v>0.79800000000000004</v>
      </c>
      <c r="H16" s="29">
        <v>4</v>
      </c>
      <c r="I16" s="16">
        <v>8.4</v>
      </c>
      <c r="J16" s="16">
        <v>29.8</v>
      </c>
      <c r="K16" s="16">
        <v>25.3</v>
      </c>
      <c r="L16" s="16">
        <v>30.3</v>
      </c>
      <c r="M16" s="16">
        <v>6.2</v>
      </c>
      <c r="N16" s="16">
        <v>38.200000000000003</v>
      </c>
      <c r="O16" s="16">
        <v>36.5</v>
      </c>
      <c r="P16" s="16">
        <v>8.3000000000000007</v>
      </c>
      <c r="Q16" s="16">
        <v>27.9</v>
      </c>
      <c r="R16" s="16">
        <v>36.200000000000003</v>
      </c>
      <c r="S16">
        <v>24.8</v>
      </c>
      <c r="T16" s="16">
        <v>11.400000000000002</v>
      </c>
      <c r="U16">
        <v>53.7</v>
      </c>
      <c r="V16">
        <v>46.3</v>
      </c>
      <c r="W16">
        <v>7.4000000000000057</v>
      </c>
      <c r="X16" s="31">
        <v>241.8</v>
      </c>
      <c r="Y16" s="16">
        <v>48</v>
      </c>
      <c r="Z16" s="16">
        <v>54.24</v>
      </c>
      <c r="AA16" s="16">
        <v>47.45</v>
      </c>
      <c r="AB16" s="16">
        <v>-6.240000000000002</v>
      </c>
      <c r="AC16" s="16">
        <v>0.54999999999999716</v>
      </c>
      <c r="AD16" s="16">
        <v>6.7899999999999991</v>
      </c>
      <c r="AE16" s="29">
        <v>366720</v>
      </c>
      <c r="AF16" s="29">
        <v>414393.59999999998</v>
      </c>
      <c r="AG16" s="29">
        <v>362518</v>
      </c>
      <c r="AH16" s="32">
        <v>1.0643268811611937</v>
      </c>
      <c r="AI16" s="32">
        <v>1.010456237790945</v>
      </c>
      <c r="AJ16" s="32">
        <v>1.0133284056431779</v>
      </c>
      <c r="AK16" s="16">
        <v>5.3870643370248716E-2</v>
      </c>
      <c r="AL16" s="16">
        <v>5.0998475518015729E-2</v>
      </c>
      <c r="AM16" s="16">
        <v>-2.8721678522329874E-3</v>
      </c>
    </row>
    <row r="17" spans="1:39" x14ac:dyDescent="0.35">
      <c r="A17" t="s">
        <v>46</v>
      </c>
      <c r="B17" t="s">
        <v>15</v>
      </c>
      <c r="C17">
        <v>27.529990600000001</v>
      </c>
      <c r="D17">
        <v>60.582067599999903</v>
      </c>
      <c r="E17" s="29">
        <v>3045000</v>
      </c>
      <c r="F17" s="29">
        <v>1471000</v>
      </c>
      <c r="G17" s="30">
        <v>0.66500000000000004</v>
      </c>
      <c r="H17" s="29">
        <v>24</v>
      </c>
      <c r="I17" s="16">
        <v>24.4</v>
      </c>
      <c r="J17" s="16">
        <v>36.299999999999997</v>
      </c>
      <c r="K17" s="16">
        <v>15.5</v>
      </c>
      <c r="L17" s="16">
        <v>19.399999999999999</v>
      </c>
      <c r="M17" s="16">
        <v>4.4000000000000004</v>
      </c>
      <c r="N17" s="16">
        <v>60.699999999999996</v>
      </c>
      <c r="O17" s="16">
        <v>23.799999999999997</v>
      </c>
      <c r="P17" s="16">
        <v>26.7</v>
      </c>
      <c r="Q17" s="16">
        <v>28.8</v>
      </c>
      <c r="R17" s="16">
        <v>55.5</v>
      </c>
      <c r="S17">
        <v>17.899999999999999</v>
      </c>
      <c r="T17" s="16">
        <v>37.6</v>
      </c>
      <c r="U17">
        <v>73.5</v>
      </c>
      <c r="V17">
        <v>26.5</v>
      </c>
      <c r="W17">
        <v>47</v>
      </c>
      <c r="X17" s="31">
        <v>257.39999999999998</v>
      </c>
      <c r="Y17" s="16">
        <v>43</v>
      </c>
      <c r="Z17" s="16">
        <v>62.75</v>
      </c>
      <c r="AA17" s="16">
        <v>60.68</v>
      </c>
      <c r="AB17" s="16">
        <v>-19.75</v>
      </c>
      <c r="AC17" s="16">
        <v>-17.68</v>
      </c>
      <c r="AD17" s="16">
        <v>2.0700000000000003</v>
      </c>
      <c r="AE17" s="29">
        <v>1309350</v>
      </c>
      <c r="AF17" s="29">
        <v>1910737.5</v>
      </c>
      <c r="AG17" s="29">
        <v>1847706</v>
      </c>
      <c r="AH17" s="32">
        <v>3.8001101708344485</v>
      </c>
      <c r="AI17" s="32">
        <v>4.6591371721379762</v>
      </c>
      <c r="AJ17" s="32">
        <v>5.1648000239362837</v>
      </c>
      <c r="AK17" s="16">
        <v>-0.85902700130352772</v>
      </c>
      <c r="AL17" s="16">
        <v>-1.3646898531018352</v>
      </c>
      <c r="AM17" s="16">
        <v>-0.5056628517983075</v>
      </c>
    </row>
    <row r="18" spans="1:39" x14ac:dyDescent="0.35">
      <c r="A18" t="s">
        <v>47</v>
      </c>
      <c r="B18" t="s">
        <v>16</v>
      </c>
      <c r="C18">
        <v>29.1043813</v>
      </c>
      <c r="D18">
        <v>53.045893</v>
      </c>
      <c r="E18" s="29">
        <v>5052000</v>
      </c>
      <c r="F18" s="29">
        <v>1434000</v>
      </c>
      <c r="G18" s="30">
        <v>0.78300000000000003</v>
      </c>
      <c r="H18" s="29">
        <v>7</v>
      </c>
      <c r="I18" s="16">
        <v>13.4</v>
      </c>
      <c r="J18" s="16">
        <v>27.2</v>
      </c>
      <c r="K18" s="16">
        <v>24.4</v>
      </c>
      <c r="L18" s="16">
        <v>23.7</v>
      </c>
      <c r="M18" s="16">
        <v>11.3</v>
      </c>
      <c r="N18" s="16">
        <v>40.6</v>
      </c>
      <c r="O18" s="16">
        <v>35</v>
      </c>
      <c r="P18" s="16">
        <v>8.5</v>
      </c>
      <c r="Q18" s="16">
        <v>23.4</v>
      </c>
      <c r="R18" s="16">
        <v>31.9</v>
      </c>
      <c r="S18">
        <v>30.7</v>
      </c>
      <c r="T18" s="16">
        <v>1.1999999999999993</v>
      </c>
      <c r="U18">
        <v>47.5</v>
      </c>
      <c r="V18">
        <v>52.5</v>
      </c>
      <c r="W18">
        <v>-5</v>
      </c>
      <c r="X18" s="31">
        <v>240.3</v>
      </c>
      <c r="Y18" s="16">
        <v>43</v>
      </c>
      <c r="Z18" s="16">
        <v>48.73</v>
      </c>
      <c r="AA18" s="16">
        <v>45.11</v>
      </c>
      <c r="AB18" s="16">
        <v>-5.7299999999999969</v>
      </c>
      <c r="AC18" s="16">
        <v>-2.1099999999999994</v>
      </c>
      <c r="AD18" s="16">
        <v>3.6199999999999974</v>
      </c>
      <c r="AE18" s="29">
        <v>2172360</v>
      </c>
      <c r="AF18" s="29">
        <v>2461839.5999999996</v>
      </c>
      <c r="AG18" s="29">
        <v>2278957.2000000002</v>
      </c>
      <c r="AH18" s="32">
        <v>6.3048133277686809</v>
      </c>
      <c r="AI18" s="32">
        <v>6.0029430480122388</v>
      </c>
      <c r="AJ18" s="32">
        <v>6.3702549004602291</v>
      </c>
      <c r="AK18" s="16">
        <v>0.30187027975644209</v>
      </c>
      <c r="AL18" s="16">
        <v>-6.5441572691548267E-2</v>
      </c>
      <c r="AM18" s="16">
        <v>-0.36731185244799036</v>
      </c>
    </row>
    <row r="19" spans="1:39" x14ac:dyDescent="0.35">
      <c r="A19" t="s">
        <v>48</v>
      </c>
      <c r="B19" t="s">
        <v>17</v>
      </c>
      <c r="C19">
        <v>36.273658900000001</v>
      </c>
      <c r="D19">
        <v>49.998235999999999</v>
      </c>
      <c r="E19" s="29">
        <v>1336000</v>
      </c>
      <c r="F19" s="29">
        <v>302000</v>
      </c>
      <c r="G19" s="30">
        <v>0.77100000000000002</v>
      </c>
      <c r="H19" s="29">
        <v>11</v>
      </c>
      <c r="I19" s="16">
        <v>10.5</v>
      </c>
      <c r="J19" s="16">
        <v>29.6</v>
      </c>
      <c r="K19" s="16">
        <v>22.5</v>
      </c>
      <c r="L19" s="16">
        <v>25.2</v>
      </c>
      <c r="M19" s="16">
        <v>12.2</v>
      </c>
      <c r="N19" s="16">
        <v>40.1</v>
      </c>
      <c r="O19" s="16">
        <v>37.4</v>
      </c>
      <c r="P19" s="16">
        <v>10.6</v>
      </c>
      <c r="Q19" s="16">
        <v>27.4</v>
      </c>
      <c r="R19" s="16">
        <v>38</v>
      </c>
      <c r="S19">
        <v>27.1</v>
      </c>
      <c r="T19" s="16">
        <v>10.899999999999999</v>
      </c>
      <c r="U19">
        <v>55.1</v>
      </c>
      <c r="V19">
        <v>44.9</v>
      </c>
      <c r="W19">
        <v>10.200000000000003</v>
      </c>
      <c r="X19" s="31">
        <v>251</v>
      </c>
      <c r="Y19" s="16">
        <v>40</v>
      </c>
      <c r="Z19" s="16">
        <v>52.3</v>
      </c>
      <c r="AA19" s="16">
        <v>42.19</v>
      </c>
      <c r="AB19" s="16">
        <v>-12.299999999999997</v>
      </c>
      <c r="AC19" s="16">
        <v>-2.1899999999999977</v>
      </c>
      <c r="AD19" s="16">
        <v>10.11</v>
      </c>
      <c r="AE19" s="29">
        <v>534400</v>
      </c>
      <c r="AF19" s="29">
        <v>698728</v>
      </c>
      <c r="AG19" s="29">
        <v>563658.4</v>
      </c>
      <c r="AH19" s="32">
        <v>1.5509824533500816</v>
      </c>
      <c r="AI19" s="32">
        <v>1.7037764727041906</v>
      </c>
      <c r="AJ19" s="32">
        <v>1.5755660899579735</v>
      </c>
      <c r="AK19" s="16">
        <v>-0.15279401935410908</v>
      </c>
      <c r="AL19" s="16">
        <v>-2.4583636607891979E-2</v>
      </c>
      <c r="AM19" s="16">
        <v>0.1282103827462171</v>
      </c>
    </row>
    <row r="20" spans="1:39" x14ac:dyDescent="0.35">
      <c r="A20" t="s">
        <v>49</v>
      </c>
      <c r="B20" t="s">
        <v>18</v>
      </c>
      <c r="C20">
        <v>34.639944300000003</v>
      </c>
      <c r="D20">
        <v>50.875941900000001</v>
      </c>
      <c r="E20" s="29">
        <v>1397000</v>
      </c>
      <c r="F20" s="29">
        <v>64000</v>
      </c>
      <c r="G20" s="30">
        <v>0.79</v>
      </c>
      <c r="H20" s="29">
        <v>5</v>
      </c>
      <c r="I20" s="16">
        <v>13.6</v>
      </c>
      <c r="J20" s="16">
        <v>27.8</v>
      </c>
      <c r="K20" s="16">
        <v>31.3</v>
      </c>
      <c r="L20" s="16">
        <v>21</v>
      </c>
      <c r="M20" s="16">
        <v>6.2</v>
      </c>
      <c r="N20" s="16">
        <v>41.4</v>
      </c>
      <c r="O20" s="16">
        <v>27.2</v>
      </c>
      <c r="P20" s="16">
        <v>9</v>
      </c>
      <c r="Q20" s="16">
        <v>44</v>
      </c>
      <c r="R20" s="16">
        <v>53</v>
      </c>
      <c r="S20">
        <v>22.4</v>
      </c>
      <c r="T20" s="16">
        <v>30.6</v>
      </c>
      <c r="U20">
        <v>72.400000000000006</v>
      </c>
      <c r="V20">
        <v>27.599999999999994</v>
      </c>
      <c r="W20">
        <v>44.800000000000011</v>
      </c>
      <c r="X20" s="31">
        <v>233.1</v>
      </c>
      <c r="Y20" s="16">
        <v>50</v>
      </c>
      <c r="Z20" s="16">
        <v>53.17</v>
      </c>
      <c r="AA20" s="16">
        <v>43.02</v>
      </c>
      <c r="AB20" s="16">
        <v>-3.1700000000000017</v>
      </c>
      <c r="AC20" s="16">
        <v>6.9799999999999969</v>
      </c>
      <c r="AD20" s="16">
        <v>10.149999999999999</v>
      </c>
      <c r="AE20" s="29">
        <v>698500</v>
      </c>
      <c r="AF20" s="29">
        <v>742784.9</v>
      </c>
      <c r="AG20" s="29">
        <v>600989.4</v>
      </c>
      <c r="AH20" s="32">
        <v>2.0272478361995359</v>
      </c>
      <c r="AI20" s="32">
        <v>1.8112046989671733</v>
      </c>
      <c r="AJ20" s="32">
        <v>1.6799155642215011</v>
      </c>
      <c r="AK20" s="16">
        <v>0.21604313723236257</v>
      </c>
      <c r="AL20" s="16">
        <v>0.34733227197803473</v>
      </c>
      <c r="AM20" s="16">
        <v>0.13128913474567216</v>
      </c>
    </row>
    <row r="21" spans="1:39" x14ac:dyDescent="0.35">
      <c r="A21" t="s">
        <v>50</v>
      </c>
      <c r="B21" t="s">
        <v>19</v>
      </c>
      <c r="C21">
        <v>35.955357900000003</v>
      </c>
      <c r="D21">
        <v>47.136212499999999</v>
      </c>
      <c r="E21" s="29">
        <v>1675000</v>
      </c>
      <c r="F21" s="29">
        <v>459000</v>
      </c>
      <c r="G21" s="30">
        <v>0.72299999999999998</v>
      </c>
      <c r="H21" s="29">
        <v>23</v>
      </c>
      <c r="I21" s="16">
        <v>11.5</v>
      </c>
      <c r="J21" s="16">
        <v>28.8</v>
      </c>
      <c r="K21" s="16">
        <v>10.199999999999999</v>
      </c>
      <c r="L21" s="16">
        <v>35.6</v>
      </c>
      <c r="M21" s="16">
        <v>13.9</v>
      </c>
      <c r="N21" s="16">
        <v>40.299999999999997</v>
      </c>
      <c r="O21" s="16">
        <v>49.5</v>
      </c>
      <c r="P21" s="16">
        <v>15.2</v>
      </c>
      <c r="Q21" s="16">
        <v>7.8</v>
      </c>
      <c r="R21" s="16">
        <v>23</v>
      </c>
      <c r="S21">
        <v>34.6</v>
      </c>
      <c r="T21" s="16">
        <v>-11.600000000000001</v>
      </c>
      <c r="U21">
        <v>39</v>
      </c>
      <c r="V21">
        <v>61</v>
      </c>
      <c r="W21">
        <v>-22</v>
      </c>
      <c r="X21" s="31">
        <v>267.39999999999998</v>
      </c>
      <c r="Y21" s="16">
        <v>30</v>
      </c>
      <c r="Z21" s="16">
        <v>37.369999999999997</v>
      </c>
      <c r="AA21" s="16">
        <v>32.65</v>
      </c>
      <c r="AB21" s="16">
        <v>-7.3699999999999974</v>
      </c>
      <c r="AC21" s="16">
        <v>-2.6499999999999986</v>
      </c>
      <c r="AD21" s="16">
        <v>4.7199999999999989</v>
      </c>
      <c r="AE21" s="29">
        <v>502500</v>
      </c>
      <c r="AF21" s="29">
        <v>625947.49999999988</v>
      </c>
      <c r="AG21" s="29">
        <v>546887.5</v>
      </c>
      <c r="AH21" s="32">
        <v>1.4583994813031735</v>
      </c>
      <c r="AI21" s="32">
        <v>1.5263086975876252</v>
      </c>
      <c r="AJ21" s="32">
        <v>1.5286872332992665</v>
      </c>
      <c r="AK21" s="16">
        <v>-6.7909216284451679E-2</v>
      </c>
      <c r="AL21" s="16">
        <v>-7.028775199609294E-2</v>
      </c>
      <c r="AM21" s="16">
        <v>-2.3785357116412609E-3</v>
      </c>
    </row>
    <row r="22" spans="1:39" x14ac:dyDescent="0.35">
      <c r="A22" t="s">
        <v>51</v>
      </c>
      <c r="B22" t="s">
        <v>20</v>
      </c>
      <c r="C22">
        <v>30.283937900000002</v>
      </c>
      <c r="D22">
        <v>57.083362800000003</v>
      </c>
      <c r="E22" s="29">
        <v>3341000</v>
      </c>
      <c r="F22" s="29">
        <v>1294000</v>
      </c>
      <c r="G22" s="30">
        <v>0.755</v>
      </c>
      <c r="H22" s="29">
        <v>15</v>
      </c>
      <c r="I22" s="16">
        <v>12.4</v>
      </c>
      <c r="J22" s="16">
        <v>30.5</v>
      </c>
      <c r="K22" s="16">
        <v>21.2</v>
      </c>
      <c r="L22" s="16">
        <v>28.6</v>
      </c>
      <c r="M22" s="16">
        <v>7.3</v>
      </c>
      <c r="N22" s="16">
        <v>42.9</v>
      </c>
      <c r="O22" s="16">
        <v>35.9</v>
      </c>
      <c r="P22" s="16">
        <v>12.6</v>
      </c>
      <c r="Q22" s="16">
        <v>27.3</v>
      </c>
      <c r="R22" s="16">
        <v>39.9</v>
      </c>
      <c r="S22">
        <v>24.9</v>
      </c>
      <c r="T22" s="16">
        <v>15</v>
      </c>
      <c r="U22">
        <v>57</v>
      </c>
      <c r="V22">
        <v>43</v>
      </c>
      <c r="W22">
        <v>14</v>
      </c>
      <c r="X22" s="31">
        <v>242.6</v>
      </c>
      <c r="Y22" s="16">
        <v>49</v>
      </c>
      <c r="Z22" s="16">
        <v>60.58</v>
      </c>
      <c r="AA22" s="16">
        <v>50.56</v>
      </c>
      <c r="AB22" s="16">
        <v>-11.579999999999998</v>
      </c>
      <c r="AC22" s="16">
        <v>-1.5600000000000023</v>
      </c>
      <c r="AD22" s="16">
        <v>10.019999999999996</v>
      </c>
      <c r="AE22" s="29">
        <v>1637090</v>
      </c>
      <c r="AF22" s="29">
        <v>2023977.8</v>
      </c>
      <c r="AG22" s="29">
        <v>1689209.6</v>
      </c>
      <c r="AH22" s="32">
        <v>4.7513058842718658</v>
      </c>
      <c r="AI22" s="32">
        <v>4.9352620145687425</v>
      </c>
      <c r="AJ22" s="32">
        <v>4.7217629766388161</v>
      </c>
      <c r="AK22" s="16">
        <v>-0.18395613029687663</v>
      </c>
      <c r="AL22" s="16">
        <v>2.9542907633049786E-2</v>
      </c>
      <c r="AM22" s="16">
        <v>0.21349903792992642</v>
      </c>
    </row>
    <row r="23" spans="1:39" x14ac:dyDescent="0.35">
      <c r="A23" t="s">
        <v>52</v>
      </c>
      <c r="B23" t="s">
        <v>21</v>
      </c>
      <c r="C23">
        <v>34.327692399999997</v>
      </c>
      <c r="D23">
        <v>47.077768499999998</v>
      </c>
      <c r="E23" s="29">
        <v>1999000</v>
      </c>
      <c r="F23" s="29">
        <v>457000</v>
      </c>
      <c r="G23" s="30">
        <v>0.77200000000000002</v>
      </c>
      <c r="H23" s="29">
        <v>10</v>
      </c>
      <c r="I23" s="16">
        <v>11.2</v>
      </c>
      <c r="J23" s="16">
        <v>34</v>
      </c>
      <c r="K23" s="16">
        <v>12.2</v>
      </c>
      <c r="L23" s="16">
        <v>31.1</v>
      </c>
      <c r="M23" s="16">
        <v>11.4</v>
      </c>
      <c r="N23" s="16">
        <v>45.2</v>
      </c>
      <c r="O23" s="16">
        <v>42.5</v>
      </c>
      <c r="P23" s="16">
        <v>8.6999999999999993</v>
      </c>
      <c r="Q23" s="16">
        <v>20.5</v>
      </c>
      <c r="R23" s="16">
        <v>29.2</v>
      </c>
      <c r="S23">
        <v>29</v>
      </c>
      <c r="T23" s="16">
        <v>0.19999999999999929</v>
      </c>
      <c r="U23">
        <v>41.1</v>
      </c>
      <c r="V23">
        <v>58.9</v>
      </c>
      <c r="W23">
        <v>-17.799999999999997</v>
      </c>
      <c r="X23" s="31">
        <v>264.3</v>
      </c>
      <c r="Y23" s="16">
        <v>37</v>
      </c>
      <c r="Z23" s="16">
        <v>46.04</v>
      </c>
      <c r="AA23" s="16">
        <v>42.85</v>
      </c>
      <c r="AB23" s="16">
        <v>-9.0399999999999991</v>
      </c>
      <c r="AC23" s="16">
        <v>-5.8500000000000014</v>
      </c>
      <c r="AD23" s="16">
        <v>3.1899999999999977</v>
      </c>
      <c r="AE23" s="29">
        <v>739630</v>
      </c>
      <c r="AF23" s="29">
        <v>920339.6</v>
      </c>
      <c r="AG23" s="29">
        <v>856571.5</v>
      </c>
      <c r="AH23" s="32">
        <v>2.1466189221020224</v>
      </c>
      <c r="AI23" s="32">
        <v>2.2441536010836631</v>
      </c>
      <c r="AJ23" s="32">
        <v>2.3943314053767963</v>
      </c>
      <c r="AK23" s="16">
        <v>-9.7534678981640699E-2</v>
      </c>
      <c r="AL23" s="16">
        <v>-0.24771248327477391</v>
      </c>
      <c r="AM23" s="16">
        <v>-0.15017780429313321</v>
      </c>
    </row>
    <row r="24" spans="1:39" x14ac:dyDescent="0.35">
      <c r="A24" t="s">
        <v>53</v>
      </c>
      <c r="B24" t="s">
        <v>22</v>
      </c>
      <c r="C24">
        <v>30.724585999999999</v>
      </c>
      <c r="D24">
        <v>50.845632299999998</v>
      </c>
      <c r="E24" s="29">
        <v>753000</v>
      </c>
      <c r="F24" s="29">
        <v>327000</v>
      </c>
      <c r="G24" s="30">
        <v>0.76700000000000002</v>
      </c>
      <c r="H24" s="29">
        <v>12</v>
      </c>
      <c r="I24" s="16">
        <v>15.9</v>
      </c>
      <c r="J24" s="16">
        <v>34.6</v>
      </c>
      <c r="K24" s="16">
        <v>15.9</v>
      </c>
      <c r="L24" s="16">
        <v>21.4</v>
      </c>
      <c r="M24" s="16">
        <v>12.1</v>
      </c>
      <c r="N24" s="16">
        <v>50.5</v>
      </c>
      <c r="O24" s="16">
        <v>33.5</v>
      </c>
      <c r="P24" s="16">
        <v>15.5</v>
      </c>
      <c r="Q24" s="16">
        <v>25.2</v>
      </c>
      <c r="R24" s="16">
        <v>40.700000000000003</v>
      </c>
      <c r="S24">
        <v>26.9</v>
      </c>
      <c r="T24" s="16">
        <v>13.800000000000004</v>
      </c>
      <c r="U24">
        <v>53.4</v>
      </c>
      <c r="V24">
        <v>46.6</v>
      </c>
      <c r="W24">
        <v>6.7999999999999972</v>
      </c>
      <c r="X24" s="31">
        <v>256.7</v>
      </c>
      <c r="Y24" s="16">
        <v>64</v>
      </c>
      <c r="Z24" s="16">
        <v>62.59</v>
      </c>
      <c r="AA24" s="16">
        <v>70.66</v>
      </c>
      <c r="AB24" s="16">
        <v>1.4099999999999966</v>
      </c>
      <c r="AC24" s="16">
        <v>-6.6599999999999966</v>
      </c>
      <c r="AD24" s="16">
        <v>-8.0699999999999932</v>
      </c>
      <c r="AE24" s="29">
        <v>481920</v>
      </c>
      <c r="AF24" s="29">
        <v>471302.7</v>
      </c>
      <c r="AG24" s="29">
        <v>532069.80000000005</v>
      </c>
      <c r="AH24" s="32">
        <v>1.3986704040390554</v>
      </c>
      <c r="AI24" s="32">
        <v>1.1492232339078459</v>
      </c>
      <c r="AJ24" s="32">
        <v>1.4872680587581435</v>
      </c>
      <c r="AK24" s="16">
        <v>0.24944717013120954</v>
      </c>
      <c r="AL24" s="16">
        <v>-8.8597654719088093E-2</v>
      </c>
      <c r="AM24" s="16">
        <v>-0.33804482485029763</v>
      </c>
    </row>
    <row r="25" spans="1:39" x14ac:dyDescent="0.35">
      <c r="A25" t="s">
        <v>54</v>
      </c>
      <c r="B25" t="s">
        <v>23</v>
      </c>
      <c r="C25">
        <v>37.289812300000001</v>
      </c>
      <c r="D25">
        <v>55.137583399999997</v>
      </c>
      <c r="E25" s="29">
        <v>1975000</v>
      </c>
      <c r="F25" s="29">
        <v>870000</v>
      </c>
      <c r="G25" s="30">
        <v>0.752</v>
      </c>
      <c r="H25" s="29">
        <v>16</v>
      </c>
      <c r="I25" s="16">
        <v>9.3000000000000007</v>
      </c>
      <c r="J25" s="16">
        <v>31.5</v>
      </c>
      <c r="K25" s="16">
        <v>28.4</v>
      </c>
      <c r="L25" s="16">
        <v>22</v>
      </c>
      <c r="M25" s="16">
        <v>8.8000000000000007</v>
      </c>
      <c r="N25" s="16">
        <v>40.799999999999997</v>
      </c>
      <c r="O25" s="16">
        <v>30.8</v>
      </c>
      <c r="P25" s="16">
        <v>12.2</v>
      </c>
      <c r="Q25" s="16">
        <v>25.4</v>
      </c>
      <c r="R25" s="16">
        <v>37.599999999999994</v>
      </c>
      <c r="S25">
        <v>25.9</v>
      </c>
      <c r="T25" s="16">
        <v>11.699999999999996</v>
      </c>
      <c r="U25">
        <v>52.2</v>
      </c>
      <c r="V25">
        <v>47.8</v>
      </c>
      <c r="W25">
        <v>4.4000000000000057</v>
      </c>
      <c r="X25" s="31">
        <v>262.5</v>
      </c>
      <c r="Y25" s="16">
        <v>55</v>
      </c>
      <c r="Z25" s="16">
        <v>61</v>
      </c>
      <c r="AA25" s="16">
        <v>57.15</v>
      </c>
      <c r="AB25" s="16">
        <v>-6</v>
      </c>
      <c r="AC25" s="16">
        <v>-2.1499999999999986</v>
      </c>
      <c r="AD25" s="16">
        <v>3.8500000000000014</v>
      </c>
      <c r="AE25" s="29">
        <v>1086250</v>
      </c>
      <c r="AF25" s="29">
        <v>1204750</v>
      </c>
      <c r="AG25" s="29">
        <v>1128712.5</v>
      </c>
      <c r="AH25" s="32">
        <v>3.1526098240110891</v>
      </c>
      <c r="AI25" s="32">
        <v>2.9376591541921515</v>
      </c>
      <c r="AJ25" s="32">
        <v>3.1550335102105977</v>
      </c>
      <c r="AK25" s="16">
        <v>0.21495066981893762</v>
      </c>
      <c r="AL25" s="16">
        <v>-2.4236861995086123E-3</v>
      </c>
      <c r="AM25" s="16">
        <v>-0.21737435601844624</v>
      </c>
    </row>
    <row r="26" spans="1:39" x14ac:dyDescent="0.35">
      <c r="A26" t="s">
        <v>55</v>
      </c>
      <c r="B26" t="s">
        <v>24</v>
      </c>
      <c r="C26">
        <v>37.280945500000001</v>
      </c>
      <c r="D26">
        <v>49.592413399999998</v>
      </c>
      <c r="E26" s="29">
        <v>2571000</v>
      </c>
      <c r="F26" s="29">
        <v>892000</v>
      </c>
      <c r="G26" s="30">
        <v>0.77900000000000003</v>
      </c>
      <c r="H26" s="29">
        <v>8</v>
      </c>
      <c r="I26" s="16">
        <v>11.1</v>
      </c>
      <c r="J26" s="16">
        <v>20.399999999999999</v>
      </c>
      <c r="K26" s="16">
        <v>19.899999999999999</v>
      </c>
      <c r="L26" s="16">
        <v>32.200000000000003</v>
      </c>
      <c r="M26" s="16">
        <v>16.3</v>
      </c>
      <c r="N26" s="16">
        <v>31.5</v>
      </c>
      <c r="O26" s="16">
        <v>48.5</v>
      </c>
      <c r="P26" s="16">
        <v>7.9</v>
      </c>
      <c r="Q26" s="16">
        <v>18.399999999999999</v>
      </c>
      <c r="R26" s="16">
        <v>26.299999999999997</v>
      </c>
      <c r="S26">
        <v>38</v>
      </c>
      <c r="T26" s="16">
        <v>-11.700000000000003</v>
      </c>
      <c r="U26">
        <v>37.1</v>
      </c>
      <c r="V26">
        <v>62.9</v>
      </c>
      <c r="W26">
        <v>-25.799999999999997</v>
      </c>
      <c r="X26" s="31">
        <v>241.5</v>
      </c>
      <c r="Y26" s="16">
        <v>42</v>
      </c>
      <c r="Z26" s="16">
        <v>57.35</v>
      </c>
      <c r="AA26" s="16">
        <v>41.96</v>
      </c>
      <c r="AB26" s="16">
        <v>-15.350000000000001</v>
      </c>
      <c r="AC26" s="16">
        <v>3.9999999999999147E-2</v>
      </c>
      <c r="AD26" s="16">
        <v>15.39</v>
      </c>
      <c r="AE26" s="29">
        <v>1079820</v>
      </c>
      <c r="AF26" s="29">
        <v>1474468.5</v>
      </c>
      <c r="AG26" s="29">
        <v>1078791.6000000001</v>
      </c>
      <c r="AH26" s="32">
        <v>3.1339481152254582</v>
      </c>
      <c r="AI26" s="32">
        <v>3.595340017923196</v>
      </c>
      <c r="AJ26" s="32">
        <v>3.0154921191478854</v>
      </c>
      <c r="AK26" s="16">
        <v>-0.46139190269773778</v>
      </c>
      <c r="AL26" s="16">
        <v>0.11845599607757284</v>
      </c>
      <c r="AM26" s="16">
        <v>0.57984789877531062</v>
      </c>
    </row>
    <row r="27" spans="1:39" x14ac:dyDescent="0.35">
      <c r="A27" t="s">
        <v>56</v>
      </c>
      <c r="B27" t="s">
        <v>25</v>
      </c>
      <c r="C27">
        <v>33.5818394</v>
      </c>
      <c r="D27">
        <v>48.398818599999998</v>
      </c>
      <c r="E27" s="29">
        <v>1801000</v>
      </c>
      <c r="F27" s="29">
        <v>611000</v>
      </c>
      <c r="G27" s="30">
        <v>0.75700000000000001</v>
      </c>
      <c r="H27" s="29">
        <v>14</v>
      </c>
      <c r="I27" s="16">
        <v>18.399999999999999</v>
      </c>
      <c r="J27" s="16">
        <v>36.299999999999997</v>
      </c>
      <c r="K27" s="16">
        <v>18.100000000000001</v>
      </c>
      <c r="L27" s="16">
        <v>19.3</v>
      </c>
      <c r="M27" s="16">
        <v>7.9</v>
      </c>
      <c r="N27" s="16">
        <v>54.699999999999996</v>
      </c>
      <c r="O27" s="16">
        <v>27.200000000000003</v>
      </c>
      <c r="P27" s="16">
        <v>9.9</v>
      </c>
      <c r="Q27" s="16">
        <v>28.1</v>
      </c>
      <c r="R27" s="16">
        <v>38</v>
      </c>
      <c r="S27">
        <v>32.9</v>
      </c>
      <c r="T27" s="16">
        <v>5.1000000000000014</v>
      </c>
      <c r="U27">
        <v>51.9</v>
      </c>
      <c r="V27">
        <v>48.1</v>
      </c>
      <c r="W27">
        <v>3.7999999999999972</v>
      </c>
      <c r="X27" s="31">
        <v>280</v>
      </c>
      <c r="Y27" s="16">
        <v>47</v>
      </c>
      <c r="Z27" s="16">
        <v>48.16</v>
      </c>
      <c r="AA27" s="16">
        <v>47.58</v>
      </c>
      <c r="AB27" s="16">
        <v>-1.1599999999999966</v>
      </c>
      <c r="AC27" s="16">
        <v>-0.57999999999999829</v>
      </c>
      <c r="AD27" s="16">
        <v>0.57999999999999829</v>
      </c>
      <c r="AE27" s="29">
        <v>846470</v>
      </c>
      <c r="AF27" s="29">
        <v>867361.6</v>
      </c>
      <c r="AG27" s="29">
        <v>856915.8</v>
      </c>
      <c r="AH27" s="32">
        <v>2.4566993212710395</v>
      </c>
      <c r="AI27" s="32">
        <v>2.1149721886156891</v>
      </c>
      <c r="AJ27" s="32">
        <v>2.3952938099196408</v>
      </c>
      <c r="AK27" s="16">
        <v>0.34172713265535037</v>
      </c>
      <c r="AL27" s="16">
        <v>6.1405511351398712E-2</v>
      </c>
      <c r="AM27" s="16">
        <v>-0.28032162130395166</v>
      </c>
    </row>
    <row r="28" spans="1:39" x14ac:dyDescent="0.35">
      <c r="A28" t="s">
        <v>57</v>
      </c>
      <c r="B28" t="s">
        <v>26</v>
      </c>
      <c r="C28">
        <v>36.226239300000003</v>
      </c>
      <c r="D28">
        <v>52.531860399999999</v>
      </c>
      <c r="E28" s="29">
        <v>3391000</v>
      </c>
      <c r="F28" s="29">
        <v>1371000</v>
      </c>
      <c r="G28" s="30">
        <v>0.79800000000000004</v>
      </c>
      <c r="H28" s="29">
        <v>4</v>
      </c>
      <c r="I28" s="16">
        <v>10.4</v>
      </c>
      <c r="J28" s="16">
        <v>28.2</v>
      </c>
      <c r="K28" s="16">
        <v>26.7</v>
      </c>
      <c r="L28" s="16">
        <v>23.9</v>
      </c>
      <c r="M28" s="16">
        <v>10.8</v>
      </c>
      <c r="N28" s="16">
        <v>38.6</v>
      </c>
      <c r="O28" s="16">
        <v>34.700000000000003</v>
      </c>
      <c r="P28" s="16">
        <v>12</v>
      </c>
      <c r="Q28" s="16">
        <v>24.4</v>
      </c>
      <c r="R28" s="16">
        <v>36.4</v>
      </c>
      <c r="S28">
        <v>31.3</v>
      </c>
      <c r="T28" s="16">
        <v>5.0999999999999979</v>
      </c>
      <c r="U28">
        <v>48.6</v>
      </c>
      <c r="V28">
        <v>51.4</v>
      </c>
      <c r="W28">
        <v>-2.7999999999999972</v>
      </c>
      <c r="X28" s="31">
        <v>243.9</v>
      </c>
      <c r="Y28" s="16">
        <v>43</v>
      </c>
      <c r="Z28" s="16">
        <v>60.75</v>
      </c>
      <c r="AA28" s="16">
        <v>45.65</v>
      </c>
      <c r="AB28" s="16">
        <v>-17.75</v>
      </c>
      <c r="AC28" s="16">
        <v>-2.6499999999999986</v>
      </c>
      <c r="AD28" s="16">
        <v>15.100000000000001</v>
      </c>
      <c r="AE28" s="29">
        <v>1458130</v>
      </c>
      <c r="AF28" s="29">
        <v>2060032.5</v>
      </c>
      <c r="AG28" s="29">
        <v>1547991.5</v>
      </c>
      <c r="AH28" s="32">
        <v>4.2319125088011873</v>
      </c>
      <c r="AI28" s="32">
        <v>5.0231776979110556</v>
      </c>
      <c r="AJ28" s="32">
        <v>4.3270230958026676</v>
      </c>
      <c r="AK28" s="16">
        <v>-0.79126518910986832</v>
      </c>
      <c r="AL28" s="16">
        <v>-9.511058700148034E-2</v>
      </c>
      <c r="AM28" s="16">
        <v>0.69615460210838798</v>
      </c>
    </row>
    <row r="29" spans="1:39" x14ac:dyDescent="0.35">
      <c r="A29" t="s">
        <v>58</v>
      </c>
      <c r="B29" t="s">
        <v>27</v>
      </c>
      <c r="C29">
        <v>34.612304999999999</v>
      </c>
      <c r="D29">
        <v>49.854726599999999</v>
      </c>
      <c r="E29" s="29">
        <v>1478000</v>
      </c>
      <c r="F29" s="29">
        <v>316000</v>
      </c>
      <c r="G29" s="30">
        <v>0.76700000000000002</v>
      </c>
      <c r="H29" s="29">
        <v>12</v>
      </c>
      <c r="I29" s="16">
        <v>6.6</v>
      </c>
      <c r="J29" s="16">
        <v>30.6</v>
      </c>
      <c r="K29" s="16">
        <v>27</v>
      </c>
      <c r="L29" s="16">
        <v>26</v>
      </c>
      <c r="M29" s="16">
        <v>9.8000000000000007</v>
      </c>
      <c r="N29" s="16">
        <v>37.200000000000003</v>
      </c>
      <c r="O29" s="16">
        <v>35.799999999999997</v>
      </c>
      <c r="P29" s="16">
        <v>7</v>
      </c>
      <c r="Q29" s="16">
        <v>33.299999999999997</v>
      </c>
      <c r="R29" s="16">
        <v>40.299999999999997</v>
      </c>
      <c r="S29">
        <v>27.4</v>
      </c>
      <c r="T29" s="16">
        <v>12.899999999999999</v>
      </c>
      <c r="U29">
        <v>55.3</v>
      </c>
      <c r="V29">
        <v>44.7</v>
      </c>
      <c r="W29">
        <v>10.599999999999994</v>
      </c>
      <c r="X29" s="31">
        <v>250.5</v>
      </c>
      <c r="Y29" s="16">
        <v>36</v>
      </c>
      <c r="Z29" s="16">
        <v>48.94</v>
      </c>
      <c r="AA29" s="16">
        <v>39.71</v>
      </c>
      <c r="AB29" s="16">
        <v>-12.939999999999998</v>
      </c>
      <c r="AC29" s="16">
        <v>-3.7100000000000009</v>
      </c>
      <c r="AD29" s="16">
        <v>9.2299999999999969</v>
      </c>
      <c r="AE29" s="29">
        <v>532080</v>
      </c>
      <c r="AF29" s="29">
        <v>723333.2</v>
      </c>
      <c r="AG29" s="29">
        <v>586913.80000000005</v>
      </c>
      <c r="AH29" s="32">
        <v>1.5442491462921246</v>
      </c>
      <c r="AI29" s="32">
        <v>1.7637737260934654</v>
      </c>
      <c r="AJ29" s="32">
        <v>1.6405707446360707</v>
      </c>
      <c r="AK29" s="16">
        <v>-0.21952457980134077</v>
      </c>
      <c r="AL29" s="16">
        <v>-9.6321598343946047E-2</v>
      </c>
      <c r="AM29" s="16">
        <v>0.12320298145739472</v>
      </c>
    </row>
    <row r="30" spans="1:39" x14ac:dyDescent="0.35">
      <c r="A30" t="s">
        <v>59</v>
      </c>
      <c r="B30" t="s">
        <v>28</v>
      </c>
      <c r="C30">
        <v>27.138722999999999</v>
      </c>
      <c r="D30">
        <v>55.137583399999997</v>
      </c>
      <c r="E30" s="29">
        <v>1942000</v>
      </c>
      <c r="F30" s="29">
        <v>838000</v>
      </c>
      <c r="G30" s="30">
        <v>0.745</v>
      </c>
      <c r="H30" s="29">
        <v>19</v>
      </c>
      <c r="I30" s="16">
        <v>8.4</v>
      </c>
      <c r="J30" s="16">
        <v>24.5</v>
      </c>
      <c r="K30" s="16">
        <v>35.700000000000003</v>
      </c>
      <c r="L30" s="16">
        <v>20.6</v>
      </c>
      <c r="M30" s="16">
        <v>10.8</v>
      </c>
      <c r="N30" s="16">
        <v>32.9</v>
      </c>
      <c r="O30" s="16">
        <v>31.400000000000002</v>
      </c>
      <c r="P30" s="16">
        <v>9.9</v>
      </c>
      <c r="Q30" s="16">
        <v>21.4</v>
      </c>
      <c r="R30" s="16">
        <v>31.299999999999997</v>
      </c>
      <c r="S30">
        <v>27.1</v>
      </c>
      <c r="T30" s="16">
        <v>4.1999999999999957</v>
      </c>
      <c r="U30">
        <v>47</v>
      </c>
      <c r="V30">
        <v>53</v>
      </c>
      <c r="W30">
        <v>-6</v>
      </c>
      <c r="X30" s="31">
        <v>250.6</v>
      </c>
      <c r="Y30" s="16">
        <v>57</v>
      </c>
      <c r="Z30" s="16">
        <v>58.7</v>
      </c>
      <c r="AA30" s="16">
        <v>52.51</v>
      </c>
      <c r="AB30" s="16">
        <v>-1.7000000000000028</v>
      </c>
      <c r="AC30" s="16">
        <v>4.490000000000002</v>
      </c>
      <c r="AD30" s="16">
        <v>6.1900000000000048</v>
      </c>
      <c r="AE30" s="29">
        <v>1106940</v>
      </c>
      <c r="AF30" s="29">
        <v>1139954</v>
      </c>
      <c r="AG30" s="29">
        <v>1019744.2</v>
      </c>
      <c r="AH30" s="32">
        <v>3.212658152902955</v>
      </c>
      <c r="AI30" s="32">
        <v>2.7796607623639429</v>
      </c>
      <c r="AJ30" s="32">
        <v>2.8504398798125279</v>
      </c>
      <c r="AK30" s="16">
        <v>0.43299739053901209</v>
      </c>
      <c r="AL30" s="16">
        <v>0.36221827309042709</v>
      </c>
      <c r="AM30" s="16">
        <v>-7.0779117448585005E-2</v>
      </c>
    </row>
    <row r="31" spans="1:39" x14ac:dyDescent="0.35">
      <c r="A31" t="s">
        <v>60</v>
      </c>
      <c r="B31" t="s">
        <v>29</v>
      </c>
      <c r="C31">
        <v>34.798857499999997</v>
      </c>
      <c r="D31">
        <v>48.515022500000001</v>
      </c>
      <c r="E31" s="29">
        <v>1778000</v>
      </c>
      <c r="F31" s="29">
        <v>620000</v>
      </c>
      <c r="G31" s="30">
        <v>0.75</v>
      </c>
      <c r="H31" s="29">
        <v>17</v>
      </c>
      <c r="I31" s="16">
        <v>10.3</v>
      </c>
      <c r="J31" s="16">
        <v>28.9</v>
      </c>
      <c r="K31" s="16">
        <v>27</v>
      </c>
      <c r="L31" s="16">
        <v>24</v>
      </c>
      <c r="M31" s="16">
        <v>9.8000000000000007</v>
      </c>
      <c r="N31" s="16">
        <v>39.200000000000003</v>
      </c>
      <c r="O31" s="16">
        <v>33.799999999999997</v>
      </c>
      <c r="P31" s="16">
        <v>12.9</v>
      </c>
      <c r="Q31" s="16">
        <v>23.1</v>
      </c>
      <c r="R31" s="16">
        <v>36</v>
      </c>
      <c r="S31">
        <v>26.1</v>
      </c>
      <c r="T31" s="16">
        <v>9.8999999999999986</v>
      </c>
      <c r="U31">
        <v>51.2</v>
      </c>
      <c r="V31">
        <v>48.8</v>
      </c>
      <c r="W31">
        <v>2.4000000000000057</v>
      </c>
      <c r="X31" s="31">
        <v>260.39999999999998</v>
      </c>
      <c r="Y31" s="16">
        <v>45</v>
      </c>
      <c r="Z31" s="16">
        <v>46.48</v>
      </c>
      <c r="AA31" s="16">
        <v>44.81</v>
      </c>
      <c r="AB31" s="16">
        <v>-1.4799999999999969</v>
      </c>
      <c r="AC31" s="16">
        <v>0.18999999999999773</v>
      </c>
      <c r="AD31" s="16">
        <v>1.6699999999999946</v>
      </c>
      <c r="AE31" s="29">
        <v>800100</v>
      </c>
      <c r="AF31" s="29">
        <v>826414.4</v>
      </c>
      <c r="AG31" s="29">
        <v>796721.8</v>
      </c>
      <c r="AH31" s="32">
        <v>2.32212024873765</v>
      </c>
      <c r="AI31" s="32">
        <v>2.0151266464546294</v>
      </c>
      <c r="AJ31" s="32">
        <v>2.2270365370413687</v>
      </c>
      <c r="AK31" s="16">
        <v>0.30699360228302064</v>
      </c>
      <c r="AL31" s="16">
        <v>9.508371169628127E-2</v>
      </c>
      <c r="AM31" s="16">
        <v>-0.21190989058673937</v>
      </c>
    </row>
    <row r="32" spans="1:39" x14ac:dyDescent="0.35">
      <c r="A32" t="s">
        <v>61</v>
      </c>
      <c r="B32" t="s">
        <v>30</v>
      </c>
      <c r="C32">
        <v>31.897423199999999</v>
      </c>
      <c r="D32">
        <v>54.356856200000003</v>
      </c>
      <c r="E32" s="29">
        <v>1237000</v>
      </c>
      <c r="F32" s="29">
        <v>172000</v>
      </c>
      <c r="G32" s="30">
        <v>0.79900000000000004</v>
      </c>
      <c r="H32" s="29">
        <v>3</v>
      </c>
      <c r="I32" s="16">
        <v>8.8000000000000007</v>
      </c>
      <c r="J32" s="16">
        <v>34.200000000000003</v>
      </c>
      <c r="K32" s="16">
        <v>27.3</v>
      </c>
      <c r="L32" s="16">
        <v>21.9</v>
      </c>
      <c r="M32" s="16">
        <v>7.9</v>
      </c>
      <c r="N32" s="16">
        <v>43</v>
      </c>
      <c r="O32" s="16">
        <v>29.799999999999997</v>
      </c>
      <c r="P32" s="16">
        <v>10.7</v>
      </c>
      <c r="Q32" s="16">
        <v>30.7</v>
      </c>
      <c r="R32" s="16">
        <v>41.4</v>
      </c>
      <c r="S32">
        <v>24.9</v>
      </c>
      <c r="T32" s="16">
        <v>16.5</v>
      </c>
      <c r="U32">
        <v>65.2</v>
      </c>
      <c r="V32">
        <v>34.799999999999997</v>
      </c>
      <c r="W32">
        <v>30.400000000000006</v>
      </c>
      <c r="X32" s="31">
        <v>248.1</v>
      </c>
      <c r="Y32" s="16">
        <v>50</v>
      </c>
      <c r="Z32" s="16">
        <v>58.45</v>
      </c>
      <c r="AA32" s="16">
        <v>47.9</v>
      </c>
      <c r="AB32" s="16">
        <v>-8.4500000000000028</v>
      </c>
      <c r="AC32" s="16">
        <v>2.1000000000000014</v>
      </c>
      <c r="AD32" s="16">
        <v>10.550000000000004</v>
      </c>
      <c r="AE32" s="29">
        <v>618500</v>
      </c>
      <c r="AF32" s="29">
        <v>723026.5</v>
      </c>
      <c r="AG32" s="29">
        <v>592523</v>
      </c>
      <c r="AH32" s="32">
        <v>1.7950648342010205</v>
      </c>
      <c r="AI32" s="32">
        <v>1.7630258696397691</v>
      </c>
      <c r="AJ32" s="32">
        <v>1.6562498604122078</v>
      </c>
      <c r="AK32" s="16">
        <v>3.2038964561251326E-2</v>
      </c>
      <c r="AL32" s="16">
        <v>0.13881497378881269</v>
      </c>
      <c r="AM32" s="16">
        <v>0.10677600922756136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Indicators-WithTotal</vt:lpstr>
      <vt:lpstr>Indicator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Stasis Consulting</cp:lastModifiedBy>
  <dcterms:created xsi:type="dcterms:W3CDTF">2020-08-22T19:23:36Z</dcterms:created>
  <dcterms:modified xsi:type="dcterms:W3CDTF">2024-03-08T20:43:30Z</dcterms:modified>
</cp:coreProperties>
</file>