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23-Khuzestan_Judicial_Death\"/>
    </mc:Choice>
  </mc:AlternateContent>
  <xr:revisionPtr revIDLastSave="0" documentId="13_ncr:1_{F8A634C8-5FE0-4CA8-8D23-AA4DA2F702B4}" xr6:coauthVersionLast="47" xr6:coauthVersionMax="47" xr10:uidLastSave="{00000000-0000-0000-0000-000000000000}"/>
  <bookViews>
    <workbookView xWindow="-98" yWindow="-98" windowWidth="22695" windowHeight="14595" tabRatio="815" activeTab="2" xr2:uid="{00000000-000D-0000-FFFF-FFFF00000000}"/>
  </bookViews>
  <sheets>
    <sheet name="Khuzestan_Total" sheetId="50" r:id="rId1"/>
    <sheet name="Khuzestan_Death" sheetId="51" r:id="rId2"/>
    <sheet name="Khuzestan_Pivot" sheetId="52" r:id="rId3"/>
  </sheets>
  <definedNames>
    <definedName name="_xlnm._FilterDatabase" localSheetId="1" hidden="1">Khuzestan_Death!$C$1:$AA$29</definedName>
    <definedName name="_xlnm._FilterDatabase" localSheetId="2" hidden="1">Khuzestan_Pivot!$C$1:$AA$29</definedName>
    <definedName name="_xlnm._FilterDatabase" localSheetId="0" hidden="1">Khuzestan_Total!$C$1:$AA$30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" i="52" l="1"/>
  <c r="Y29" i="52" s="1"/>
  <c r="U29" i="52"/>
  <c r="V29" i="52" s="1"/>
  <c r="T29" i="52"/>
  <c r="S29" i="52"/>
  <c r="R29" i="52"/>
  <c r="Q29" i="52"/>
  <c r="P29" i="52"/>
  <c r="O29" i="52"/>
  <c r="N29" i="52"/>
  <c r="Y28" i="52"/>
  <c r="X28" i="52"/>
  <c r="U28" i="52" s="1"/>
  <c r="V28" i="52" s="1"/>
  <c r="T28" i="52"/>
  <c r="S28" i="52"/>
  <c r="R28" i="52"/>
  <c r="Q28" i="52"/>
  <c r="P28" i="52"/>
  <c r="O28" i="52"/>
  <c r="N28" i="52"/>
  <c r="X27" i="52"/>
  <c r="U27" i="52" s="1"/>
  <c r="V27" i="52" s="1"/>
  <c r="T27" i="52"/>
  <c r="S27" i="52"/>
  <c r="R27" i="52"/>
  <c r="Q27" i="52"/>
  <c r="P27" i="52"/>
  <c r="O27" i="52"/>
  <c r="N27" i="52"/>
  <c r="Y26" i="52"/>
  <c r="X26" i="52"/>
  <c r="V26" i="52"/>
  <c r="U26" i="52"/>
  <c r="T26" i="52"/>
  <c r="S26" i="52"/>
  <c r="R26" i="52"/>
  <c r="Q26" i="52"/>
  <c r="P26" i="52"/>
  <c r="O26" i="52"/>
  <c r="N26" i="52"/>
  <c r="X25" i="52"/>
  <c r="Y25" i="52" s="1"/>
  <c r="U25" i="52"/>
  <c r="V25" i="52" s="1"/>
  <c r="T25" i="52"/>
  <c r="S25" i="52"/>
  <c r="R25" i="52"/>
  <c r="Q25" i="52"/>
  <c r="P25" i="52"/>
  <c r="O25" i="52"/>
  <c r="N25" i="52"/>
  <c r="Y24" i="52"/>
  <c r="X24" i="52"/>
  <c r="U24" i="52" s="1"/>
  <c r="V24" i="52" s="1"/>
  <c r="T24" i="52"/>
  <c r="S24" i="52"/>
  <c r="R24" i="52"/>
  <c r="Q24" i="52"/>
  <c r="P24" i="52"/>
  <c r="O24" i="52"/>
  <c r="N24" i="52"/>
  <c r="T23" i="52"/>
  <c r="S23" i="52"/>
  <c r="R23" i="52"/>
  <c r="Q23" i="52"/>
  <c r="P23" i="52"/>
  <c r="O23" i="52"/>
  <c r="N23" i="52"/>
  <c r="Y22" i="52"/>
  <c r="X22" i="52"/>
  <c r="U22" i="52" s="1"/>
  <c r="V22" i="52" s="1"/>
  <c r="T22" i="52"/>
  <c r="S22" i="52"/>
  <c r="R22" i="52"/>
  <c r="Q22" i="52"/>
  <c r="P22" i="52"/>
  <c r="O22" i="52"/>
  <c r="N22" i="52"/>
  <c r="X21" i="52"/>
  <c r="Y21" i="52" s="1"/>
  <c r="U21" i="52"/>
  <c r="V21" i="52" s="1"/>
  <c r="T21" i="52"/>
  <c r="S21" i="52"/>
  <c r="R21" i="52"/>
  <c r="Q21" i="52"/>
  <c r="P21" i="52"/>
  <c r="O21" i="52"/>
  <c r="N21" i="52"/>
  <c r="Y20" i="52"/>
  <c r="X20" i="52"/>
  <c r="U20" i="52" s="1"/>
  <c r="V20" i="52" s="1"/>
  <c r="T20" i="52"/>
  <c r="S20" i="52"/>
  <c r="R20" i="52"/>
  <c r="Q20" i="52"/>
  <c r="P20" i="52"/>
  <c r="O20" i="52"/>
  <c r="N20" i="52"/>
  <c r="X19" i="52"/>
  <c r="U19" i="52" s="1"/>
  <c r="V19" i="52" s="1"/>
  <c r="T19" i="52"/>
  <c r="S19" i="52"/>
  <c r="R19" i="52"/>
  <c r="Q19" i="52"/>
  <c r="P19" i="52"/>
  <c r="O19" i="52"/>
  <c r="N19" i="52"/>
  <c r="Y18" i="52"/>
  <c r="X18" i="52"/>
  <c r="V18" i="52"/>
  <c r="U18" i="52"/>
  <c r="T18" i="52"/>
  <c r="S18" i="52"/>
  <c r="R18" i="52"/>
  <c r="Q18" i="52"/>
  <c r="P18" i="52"/>
  <c r="O18" i="52"/>
  <c r="N18" i="52"/>
  <c r="X17" i="52"/>
  <c r="Y17" i="52" s="1"/>
  <c r="U17" i="52"/>
  <c r="V17" i="52" s="1"/>
  <c r="T17" i="52"/>
  <c r="S17" i="52"/>
  <c r="R17" i="52"/>
  <c r="Q17" i="52"/>
  <c r="P17" i="52"/>
  <c r="O17" i="52"/>
  <c r="N17" i="52"/>
  <c r="Y16" i="52"/>
  <c r="X16" i="52"/>
  <c r="U16" i="52" s="1"/>
  <c r="V16" i="52" s="1"/>
  <c r="T16" i="52"/>
  <c r="S16" i="52"/>
  <c r="R16" i="52"/>
  <c r="Q16" i="52"/>
  <c r="P16" i="52"/>
  <c r="O16" i="52"/>
  <c r="N16" i="52"/>
  <c r="X15" i="52"/>
  <c r="U15" i="52" s="1"/>
  <c r="V15" i="52" s="1"/>
  <c r="T15" i="52"/>
  <c r="S15" i="52"/>
  <c r="R15" i="52"/>
  <c r="Q15" i="52"/>
  <c r="P15" i="52"/>
  <c r="O15" i="52"/>
  <c r="N15" i="52"/>
  <c r="Y14" i="52"/>
  <c r="X14" i="52"/>
  <c r="V14" i="52"/>
  <c r="U14" i="52"/>
  <c r="T14" i="52"/>
  <c r="S14" i="52"/>
  <c r="R14" i="52"/>
  <c r="Q14" i="52"/>
  <c r="P14" i="52"/>
  <c r="O14" i="52"/>
  <c r="N14" i="52"/>
  <c r="X13" i="52"/>
  <c r="Y13" i="52" s="1"/>
  <c r="U13" i="52"/>
  <c r="V13" i="52" s="1"/>
  <c r="T13" i="52"/>
  <c r="S13" i="52"/>
  <c r="R13" i="52"/>
  <c r="Q13" i="52"/>
  <c r="P13" i="52"/>
  <c r="O13" i="52"/>
  <c r="N13" i="52"/>
  <c r="Y12" i="52"/>
  <c r="X12" i="52"/>
  <c r="V12" i="52"/>
  <c r="U12" i="52"/>
  <c r="T12" i="52"/>
  <c r="S12" i="52"/>
  <c r="R12" i="52"/>
  <c r="Q12" i="52"/>
  <c r="P12" i="52"/>
  <c r="O12" i="52"/>
  <c r="N12" i="52"/>
  <c r="X11" i="52"/>
  <c r="U11" i="52" s="1"/>
  <c r="V11" i="52" s="1"/>
  <c r="T11" i="52"/>
  <c r="S11" i="52"/>
  <c r="R11" i="52"/>
  <c r="Q11" i="52"/>
  <c r="P11" i="52"/>
  <c r="O11" i="52"/>
  <c r="N11" i="52"/>
  <c r="Y10" i="52"/>
  <c r="X10" i="52"/>
  <c r="V10" i="52"/>
  <c r="U10" i="52"/>
  <c r="T10" i="52"/>
  <c r="S10" i="52"/>
  <c r="R10" i="52"/>
  <c r="Q10" i="52"/>
  <c r="P10" i="52"/>
  <c r="O10" i="52"/>
  <c r="N10" i="52"/>
  <c r="X9" i="52"/>
  <c r="Y9" i="52" s="1"/>
  <c r="U9" i="52"/>
  <c r="V9" i="52" s="1"/>
  <c r="T9" i="52"/>
  <c r="S9" i="52"/>
  <c r="R9" i="52"/>
  <c r="Q9" i="52"/>
  <c r="P9" i="52"/>
  <c r="O9" i="52"/>
  <c r="N9" i="52"/>
  <c r="Y8" i="52"/>
  <c r="X8" i="52"/>
  <c r="V8" i="52"/>
  <c r="U8" i="52"/>
  <c r="T8" i="52"/>
  <c r="S8" i="52"/>
  <c r="R8" i="52"/>
  <c r="Q8" i="52"/>
  <c r="P8" i="52"/>
  <c r="O8" i="52"/>
  <c r="N8" i="52"/>
  <c r="X7" i="52"/>
  <c r="U7" i="52" s="1"/>
  <c r="V7" i="52" s="1"/>
  <c r="T7" i="52"/>
  <c r="S7" i="52"/>
  <c r="R7" i="52"/>
  <c r="Q7" i="52"/>
  <c r="P7" i="52"/>
  <c r="O7" i="52"/>
  <c r="N7" i="52"/>
  <c r="Y6" i="52"/>
  <c r="X6" i="52"/>
  <c r="U6" i="52" s="1"/>
  <c r="V6" i="52" s="1"/>
  <c r="T6" i="52"/>
  <c r="S6" i="52"/>
  <c r="R6" i="52"/>
  <c r="Q6" i="52"/>
  <c r="P6" i="52"/>
  <c r="O6" i="52"/>
  <c r="N6" i="52"/>
  <c r="X5" i="52"/>
  <c r="Y5" i="52" s="1"/>
  <c r="U5" i="52"/>
  <c r="V5" i="52" s="1"/>
  <c r="T5" i="52"/>
  <c r="S5" i="52"/>
  <c r="R5" i="52"/>
  <c r="Q5" i="52"/>
  <c r="P5" i="52"/>
  <c r="O5" i="52"/>
  <c r="N5" i="52"/>
  <c r="Y4" i="52"/>
  <c r="X4" i="52"/>
  <c r="V4" i="52"/>
  <c r="U4" i="52"/>
  <c r="T4" i="52"/>
  <c r="S4" i="52"/>
  <c r="R4" i="52"/>
  <c r="Q4" i="52"/>
  <c r="P4" i="52"/>
  <c r="O4" i="52"/>
  <c r="N4" i="52"/>
  <c r="X3" i="52"/>
  <c r="U3" i="52" s="1"/>
  <c r="V3" i="52" s="1"/>
  <c r="T3" i="52"/>
  <c r="S3" i="52"/>
  <c r="R3" i="52"/>
  <c r="Q3" i="52"/>
  <c r="P3" i="52"/>
  <c r="O3" i="52"/>
  <c r="N3" i="52"/>
  <c r="Y2" i="52"/>
  <c r="X2" i="52"/>
  <c r="U2" i="52" s="1"/>
  <c r="V2" i="52" s="1"/>
  <c r="T2" i="52"/>
  <c r="S2" i="52"/>
  <c r="R2" i="52"/>
  <c r="Q2" i="52"/>
  <c r="P2" i="52"/>
  <c r="O2" i="52"/>
  <c r="N2" i="52"/>
  <c r="Y29" i="51"/>
  <c r="X29" i="51"/>
  <c r="U29" i="51"/>
  <c r="V29" i="51" s="1"/>
  <c r="T29" i="51"/>
  <c r="S29" i="51"/>
  <c r="R29" i="51"/>
  <c r="Q29" i="51"/>
  <c r="P29" i="51"/>
  <c r="O29" i="51"/>
  <c r="N29" i="51"/>
  <c r="X28" i="51"/>
  <c r="U28" i="51" s="1"/>
  <c r="V28" i="51" s="1"/>
  <c r="T28" i="51"/>
  <c r="S28" i="51"/>
  <c r="R28" i="51"/>
  <c r="Q28" i="51"/>
  <c r="P28" i="51"/>
  <c r="O28" i="51"/>
  <c r="N28" i="51"/>
  <c r="X27" i="51"/>
  <c r="U27" i="51" s="1"/>
  <c r="V27" i="51" s="1"/>
  <c r="T27" i="51"/>
  <c r="S27" i="51"/>
  <c r="R27" i="51"/>
  <c r="Q27" i="51"/>
  <c r="P27" i="51"/>
  <c r="O27" i="51"/>
  <c r="N27" i="51"/>
  <c r="X26" i="51"/>
  <c r="Y26" i="51" s="1"/>
  <c r="T26" i="51"/>
  <c r="S26" i="51"/>
  <c r="R26" i="51"/>
  <c r="Q26" i="51"/>
  <c r="P26" i="51"/>
  <c r="O26" i="51"/>
  <c r="N26" i="51"/>
  <c r="X25" i="51"/>
  <c r="Y25" i="51" s="1"/>
  <c r="U25" i="51"/>
  <c r="V25" i="51" s="1"/>
  <c r="T25" i="51"/>
  <c r="S25" i="51"/>
  <c r="R25" i="51"/>
  <c r="Q25" i="51"/>
  <c r="P25" i="51"/>
  <c r="O25" i="51"/>
  <c r="N25" i="51"/>
  <c r="Y24" i="51"/>
  <c r="X24" i="51"/>
  <c r="U24" i="51" s="1"/>
  <c r="V24" i="51" s="1"/>
  <c r="T24" i="51"/>
  <c r="S24" i="51"/>
  <c r="R24" i="51"/>
  <c r="Q24" i="51"/>
  <c r="P24" i="51"/>
  <c r="O24" i="51"/>
  <c r="N24" i="51"/>
  <c r="T23" i="51"/>
  <c r="S23" i="51"/>
  <c r="R23" i="51"/>
  <c r="Q23" i="51"/>
  <c r="P23" i="51"/>
  <c r="O23" i="51"/>
  <c r="N23" i="51"/>
  <c r="X22" i="51"/>
  <c r="Y22" i="51" s="1"/>
  <c r="T22" i="51"/>
  <c r="S22" i="51"/>
  <c r="R22" i="51"/>
  <c r="Q22" i="51"/>
  <c r="P22" i="51"/>
  <c r="O22" i="51"/>
  <c r="N22" i="51"/>
  <c r="X21" i="51"/>
  <c r="Y21" i="51" s="1"/>
  <c r="U21" i="51"/>
  <c r="V21" i="51" s="1"/>
  <c r="T21" i="51"/>
  <c r="S21" i="51"/>
  <c r="R21" i="51"/>
  <c r="Q21" i="51"/>
  <c r="P21" i="51"/>
  <c r="O21" i="51"/>
  <c r="N21" i="51"/>
  <c r="Y20" i="51"/>
  <c r="X20" i="51"/>
  <c r="U20" i="51" s="1"/>
  <c r="V20" i="51" s="1"/>
  <c r="T20" i="51"/>
  <c r="S20" i="51"/>
  <c r="R20" i="51"/>
  <c r="Q20" i="51"/>
  <c r="P20" i="51"/>
  <c r="O20" i="51"/>
  <c r="N20" i="51"/>
  <c r="X19" i="51"/>
  <c r="U19" i="51" s="1"/>
  <c r="V19" i="51" s="1"/>
  <c r="T19" i="51"/>
  <c r="S19" i="51"/>
  <c r="R19" i="51"/>
  <c r="Q19" i="51"/>
  <c r="P19" i="51"/>
  <c r="O19" i="51"/>
  <c r="N19" i="51"/>
  <c r="X18" i="51"/>
  <c r="Y18" i="51" s="1"/>
  <c r="U18" i="51"/>
  <c r="V18" i="51" s="1"/>
  <c r="T18" i="51"/>
  <c r="S18" i="51"/>
  <c r="R18" i="51"/>
  <c r="Q18" i="51"/>
  <c r="P18" i="51"/>
  <c r="O18" i="51"/>
  <c r="N18" i="51"/>
  <c r="X17" i="51"/>
  <c r="U17" i="51" s="1"/>
  <c r="V17" i="51" s="1"/>
  <c r="T17" i="51"/>
  <c r="S17" i="51"/>
  <c r="R17" i="51"/>
  <c r="Q17" i="51"/>
  <c r="P17" i="51"/>
  <c r="O17" i="51"/>
  <c r="N17" i="51"/>
  <c r="Y16" i="51"/>
  <c r="X16" i="51"/>
  <c r="U16" i="51" s="1"/>
  <c r="V16" i="51" s="1"/>
  <c r="T16" i="51"/>
  <c r="S16" i="51"/>
  <c r="R16" i="51"/>
  <c r="Q16" i="51"/>
  <c r="P16" i="51"/>
  <c r="O16" i="51"/>
  <c r="N16" i="51"/>
  <c r="X15" i="51"/>
  <c r="U15" i="51" s="1"/>
  <c r="V15" i="51" s="1"/>
  <c r="T15" i="51"/>
  <c r="S15" i="51"/>
  <c r="R15" i="51"/>
  <c r="Q15" i="51"/>
  <c r="P15" i="51"/>
  <c r="O15" i="51"/>
  <c r="N15" i="51"/>
  <c r="X14" i="51"/>
  <c r="Y14" i="51" s="1"/>
  <c r="U14" i="51"/>
  <c r="V14" i="51" s="1"/>
  <c r="T14" i="51"/>
  <c r="S14" i="51"/>
  <c r="R14" i="51"/>
  <c r="Q14" i="51"/>
  <c r="P14" i="51"/>
  <c r="O14" i="51"/>
  <c r="N14" i="51"/>
  <c r="Y13" i="51"/>
  <c r="X13" i="51"/>
  <c r="U13" i="51" s="1"/>
  <c r="V13" i="51" s="1"/>
  <c r="T13" i="51"/>
  <c r="S13" i="51"/>
  <c r="R13" i="51"/>
  <c r="Q13" i="51"/>
  <c r="P13" i="51"/>
  <c r="O13" i="51"/>
  <c r="N13" i="51"/>
  <c r="X12" i="51"/>
  <c r="U12" i="51" s="1"/>
  <c r="V12" i="51" s="1"/>
  <c r="T12" i="51"/>
  <c r="S12" i="51"/>
  <c r="R12" i="51"/>
  <c r="Q12" i="51"/>
  <c r="P12" i="51"/>
  <c r="O12" i="51"/>
  <c r="N12" i="51"/>
  <c r="X11" i="51"/>
  <c r="U11" i="51" s="1"/>
  <c r="V11" i="51" s="1"/>
  <c r="T11" i="51"/>
  <c r="S11" i="51"/>
  <c r="R11" i="51"/>
  <c r="Q11" i="51"/>
  <c r="P11" i="51"/>
  <c r="O11" i="51"/>
  <c r="N11" i="51"/>
  <c r="X10" i="51"/>
  <c r="Y10" i="51" s="1"/>
  <c r="T10" i="51"/>
  <c r="S10" i="51"/>
  <c r="R10" i="51"/>
  <c r="Q10" i="51"/>
  <c r="P10" i="51"/>
  <c r="O10" i="51"/>
  <c r="N10" i="51"/>
  <c r="Y9" i="51"/>
  <c r="X9" i="51"/>
  <c r="U9" i="51"/>
  <c r="V9" i="51" s="1"/>
  <c r="T9" i="51"/>
  <c r="S9" i="51"/>
  <c r="R9" i="51"/>
  <c r="Q9" i="51"/>
  <c r="P9" i="51"/>
  <c r="O9" i="51"/>
  <c r="N9" i="51"/>
  <c r="X8" i="51"/>
  <c r="U8" i="51" s="1"/>
  <c r="V8" i="51" s="1"/>
  <c r="T8" i="51"/>
  <c r="S8" i="51"/>
  <c r="R8" i="51"/>
  <c r="Q8" i="51"/>
  <c r="P8" i="51"/>
  <c r="O8" i="51"/>
  <c r="N8" i="51"/>
  <c r="X7" i="51"/>
  <c r="U7" i="51" s="1"/>
  <c r="V7" i="51" s="1"/>
  <c r="T7" i="51"/>
  <c r="S7" i="51"/>
  <c r="R7" i="51"/>
  <c r="Q7" i="51"/>
  <c r="P7" i="51"/>
  <c r="O7" i="51"/>
  <c r="N7" i="51"/>
  <c r="X6" i="51"/>
  <c r="Y6" i="51" s="1"/>
  <c r="T6" i="51"/>
  <c r="S6" i="51"/>
  <c r="R6" i="51"/>
  <c r="Q6" i="51"/>
  <c r="P6" i="51"/>
  <c r="O6" i="51"/>
  <c r="N6" i="51"/>
  <c r="X5" i="51"/>
  <c r="Y5" i="51" s="1"/>
  <c r="U5" i="51"/>
  <c r="V5" i="51" s="1"/>
  <c r="T5" i="51"/>
  <c r="S5" i="51"/>
  <c r="R5" i="51"/>
  <c r="Q5" i="51"/>
  <c r="P5" i="51"/>
  <c r="O5" i="51"/>
  <c r="N5" i="51"/>
  <c r="Y4" i="51"/>
  <c r="X4" i="51"/>
  <c r="U4" i="51" s="1"/>
  <c r="V4" i="51" s="1"/>
  <c r="T4" i="51"/>
  <c r="S4" i="51"/>
  <c r="R4" i="51"/>
  <c r="Q4" i="51"/>
  <c r="P4" i="51"/>
  <c r="O4" i="51"/>
  <c r="N4" i="51"/>
  <c r="X3" i="51"/>
  <c r="U3" i="51" s="1"/>
  <c r="V3" i="51" s="1"/>
  <c r="T3" i="51"/>
  <c r="S3" i="51"/>
  <c r="R3" i="51"/>
  <c r="Q3" i="51"/>
  <c r="P3" i="51"/>
  <c r="O3" i="51"/>
  <c r="N3" i="51"/>
  <c r="X2" i="51"/>
  <c r="Y2" i="51" s="1"/>
  <c r="U2" i="51"/>
  <c r="V2" i="51" s="1"/>
  <c r="T2" i="51"/>
  <c r="S2" i="51"/>
  <c r="R2" i="51"/>
  <c r="Q2" i="51"/>
  <c r="P2" i="51"/>
  <c r="O2" i="51"/>
  <c r="N2" i="51"/>
  <c r="X2" i="50"/>
  <c r="U2" i="50"/>
  <c r="V2" i="50" s="1"/>
  <c r="X3" i="50"/>
  <c r="U3" i="50" s="1"/>
  <c r="V3" i="50" s="1"/>
  <c r="X4" i="50"/>
  <c r="U4" i="50" s="1"/>
  <c r="V4" i="50" s="1"/>
  <c r="X5" i="50"/>
  <c r="U5" i="50" s="1"/>
  <c r="V5" i="50" s="1"/>
  <c r="X6" i="50"/>
  <c r="Y6" i="50" s="1"/>
  <c r="X7" i="50"/>
  <c r="U7" i="50" s="1"/>
  <c r="V7" i="50" s="1"/>
  <c r="X8" i="50"/>
  <c r="U8" i="50" s="1"/>
  <c r="V8" i="50" s="1"/>
  <c r="X9" i="50"/>
  <c r="U9" i="50" s="1"/>
  <c r="V9" i="50" s="1"/>
  <c r="X10" i="50"/>
  <c r="U10" i="50" s="1"/>
  <c r="V10" i="50" s="1"/>
  <c r="X11" i="50"/>
  <c r="U11" i="50" s="1"/>
  <c r="V11" i="50" s="1"/>
  <c r="X12" i="50"/>
  <c r="U12" i="50" s="1"/>
  <c r="V12" i="50" s="1"/>
  <c r="X13" i="50"/>
  <c r="U13" i="50" s="1"/>
  <c r="V13" i="50" s="1"/>
  <c r="X14" i="50"/>
  <c r="U14" i="50" s="1"/>
  <c r="V14" i="50" s="1"/>
  <c r="X15" i="50"/>
  <c r="U15" i="50" s="1"/>
  <c r="V15" i="50" s="1"/>
  <c r="X16" i="50"/>
  <c r="U16" i="50" s="1"/>
  <c r="V16" i="50" s="1"/>
  <c r="X17" i="50"/>
  <c r="U17" i="50" s="1"/>
  <c r="V17" i="50" s="1"/>
  <c r="X18" i="50"/>
  <c r="U18" i="50" s="1"/>
  <c r="V18" i="50" s="1"/>
  <c r="X19" i="50"/>
  <c r="U19" i="50" s="1"/>
  <c r="V19" i="50" s="1"/>
  <c r="X20" i="50"/>
  <c r="U20" i="50" s="1"/>
  <c r="V20" i="50" s="1"/>
  <c r="X21" i="50"/>
  <c r="U21" i="50" s="1"/>
  <c r="V21" i="50" s="1"/>
  <c r="X22" i="50"/>
  <c r="U22" i="50" s="1"/>
  <c r="V22" i="50" s="1"/>
  <c r="X24" i="50"/>
  <c r="U24" i="50" s="1"/>
  <c r="V24" i="50" s="1"/>
  <c r="X25" i="50"/>
  <c r="U25" i="50" s="1"/>
  <c r="V25" i="50" s="1"/>
  <c r="X26" i="50"/>
  <c r="U26" i="50" s="1"/>
  <c r="V26" i="50" s="1"/>
  <c r="X27" i="50"/>
  <c r="U27" i="50" s="1"/>
  <c r="V27" i="50" s="1"/>
  <c r="X28" i="50"/>
  <c r="U28" i="50" s="1"/>
  <c r="V28" i="50" s="1"/>
  <c r="X29" i="50"/>
  <c r="U29" i="50" s="1"/>
  <c r="V29" i="50" s="1"/>
  <c r="AA30" i="50"/>
  <c r="Z30" i="50"/>
  <c r="W30" i="50"/>
  <c r="T29" i="50"/>
  <c r="T28" i="50"/>
  <c r="T27" i="50"/>
  <c r="T26" i="50"/>
  <c r="T25" i="50"/>
  <c r="T24" i="50"/>
  <c r="T23" i="50"/>
  <c r="T22" i="50"/>
  <c r="T21" i="50"/>
  <c r="T20" i="50"/>
  <c r="T19" i="50"/>
  <c r="T18" i="50"/>
  <c r="T17" i="50"/>
  <c r="T16" i="50"/>
  <c r="T15" i="50"/>
  <c r="T14" i="50"/>
  <c r="T13" i="50"/>
  <c r="T12" i="50"/>
  <c r="T11" i="50"/>
  <c r="T10" i="50"/>
  <c r="T9" i="50"/>
  <c r="T8" i="50"/>
  <c r="T7" i="50"/>
  <c r="T6" i="50"/>
  <c r="T5" i="50"/>
  <c r="T4" i="50"/>
  <c r="T3" i="50"/>
  <c r="T2" i="50"/>
  <c r="S29" i="50"/>
  <c r="S28" i="50"/>
  <c r="S27" i="50"/>
  <c r="S26" i="50"/>
  <c r="S25" i="50"/>
  <c r="S24" i="50"/>
  <c r="S23" i="50"/>
  <c r="S22" i="50"/>
  <c r="S21" i="50"/>
  <c r="S20" i="50"/>
  <c r="S19" i="50"/>
  <c r="S18" i="50"/>
  <c r="S17" i="50"/>
  <c r="S16" i="50"/>
  <c r="S15" i="50"/>
  <c r="S14" i="50"/>
  <c r="S13" i="50"/>
  <c r="S12" i="50"/>
  <c r="S11" i="50"/>
  <c r="S10" i="50"/>
  <c r="S9" i="50"/>
  <c r="S8" i="50"/>
  <c r="S7" i="50"/>
  <c r="S6" i="50"/>
  <c r="S5" i="50"/>
  <c r="S4" i="50"/>
  <c r="S3" i="50"/>
  <c r="S2" i="50"/>
  <c r="R29" i="50"/>
  <c r="R28" i="50"/>
  <c r="R27" i="50"/>
  <c r="R26" i="50"/>
  <c r="R25" i="50"/>
  <c r="R24" i="50"/>
  <c r="R23" i="50"/>
  <c r="R22" i="50"/>
  <c r="R21" i="50"/>
  <c r="R20" i="50"/>
  <c r="R19" i="50"/>
  <c r="R18" i="50"/>
  <c r="R17" i="50"/>
  <c r="R16" i="50"/>
  <c r="R15" i="50"/>
  <c r="R14" i="50"/>
  <c r="R13" i="50"/>
  <c r="R12" i="50"/>
  <c r="R11" i="50"/>
  <c r="R10" i="50"/>
  <c r="R9" i="50"/>
  <c r="R8" i="50"/>
  <c r="R7" i="50"/>
  <c r="R6" i="50"/>
  <c r="R5" i="50"/>
  <c r="R4" i="50"/>
  <c r="R3" i="50"/>
  <c r="R2" i="50"/>
  <c r="Q29" i="50"/>
  <c r="Q28" i="50"/>
  <c r="Q27" i="50"/>
  <c r="Q26" i="50"/>
  <c r="Q25" i="50"/>
  <c r="Q24" i="50"/>
  <c r="Q23" i="50"/>
  <c r="Q22" i="50"/>
  <c r="Q21" i="50"/>
  <c r="Q20" i="50"/>
  <c r="Q19" i="50"/>
  <c r="Q18" i="50"/>
  <c r="Q17" i="50"/>
  <c r="Q16" i="50"/>
  <c r="Q15" i="50"/>
  <c r="Q14" i="50"/>
  <c r="Q13" i="50"/>
  <c r="Q12" i="50"/>
  <c r="Q11" i="50"/>
  <c r="Q10" i="50"/>
  <c r="Q9" i="50"/>
  <c r="Q8" i="50"/>
  <c r="Q7" i="50"/>
  <c r="Q6" i="50"/>
  <c r="Q5" i="50"/>
  <c r="Q4" i="50"/>
  <c r="Q3" i="50"/>
  <c r="Q2" i="50"/>
  <c r="P3" i="50"/>
  <c r="P4" i="50"/>
  <c r="P5" i="50"/>
  <c r="P6" i="50"/>
  <c r="P7" i="50"/>
  <c r="P8" i="50"/>
  <c r="P9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2" i="50"/>
  <c r="O3" i="50"/>
  <c r="O4" i="50"/>
  <c r="O5" i="50"/>
  <c r="O6" i="50"/>
  <c r="O7" i="50"/>
  <c r="O8" i="50"/>
  <c r="O9" i="50"/>
  <c r="O10" i="50"/>
  <c r="O11" i="50"/>
  <c r="O12" i="50"/>
  <c r="O13" i="50"/>
  <c r="O14" i="50"/>
  <c r="O15" i="50"/>
  <c r="O16" i="50"/>
  <c r="O17" i="50"/>
  <c r="O18" i="50"/>
  <c r="O19" i="50"/>
  <c r="O20" i="50"/>
  <c r="O21" i="50"/>
  <c r="O22" i="50"/>
  <c r="O23" i="50"/>
  <c r="O24" i="50"/>
  <c r="O25" i="50"/>
  <c r="O26" i="50"/>
  <c r="O27" i="50"/>
  <c r="O28" i="50"/>
  <c r="O29" i="50"/>
  <c r="O2" i="50"/>
  <c r="N29" i="50"/>
  <c r="N28" i="50"/>
  <c r="N27" i="50"/>
  <c r="N26" i="50"/>
  <c r="N25" i="50"/>
  <c r="N24" i="50"/>
  <c r="N23" i="50"/>
  <c r="N22" i="50"/>
  <c r="N21" i="50"/>
  <c r="N20" i="50"/>
  <c r="N19" i="50"/>
  <c r="N18" i="50"/>
  <c r="N17" i="50"/>
  <c r="N16" i="50"/>
  <c r="N15" i="50"/>
  <c r="N14" i="50"/>
  <c r="N13" i="50"/>
  <c r="N12" i="50"/>
  <c r="N11" i="50"/>
  <c r="N10" i="50"/>
  <c r="N9" i="50"/>
  <c r="N8" i="50"/>
  <c r="N7" i="50"/>
  <c r="N6" i="50"/>
  <c r="N5" i="50"/>
  <c r="N4" i="50"/>
  <c r="N3" i="50"/>
  <c r="N2" i="50"/>
  <c r="Y3" i="52" l="1"/>
  <c r="Y7" i="52"/>
  <c r="Y11" i="52"/>
  <c r="Y15" i="52"/>
  <c r="Y19" i="52"/>
  <c r="Y27" i="52"/>
  <c r="Y28" i="51"/>
  <c r="U6" i="51"/>
  <c r="V6" i="51" s="1"/>
  <c r="Y12" i="51"/>
  <c r="U22" i="51"/>
  <c r="V22" i="51" s="1"/>
  <c r="U26" i="51"/>
  <c r="V26" i="51" s="1"/>
  <c r="Y8" i="51"/>
  <c r="Y17" i="51"/>
  <c r="U10" i="51"/>
  <c r="V10" i="51" s="1"/>
  <c r="Y3" i="51"/>
  <c r="Y7" i="51"/>
  <c r="Y11" i="51"/>
  <c r="Y15" i="51"/>
  <c r="Y19" i="51"/>
  <c r="Y27" i="51"/>
  <c r="Y12" i="50"/>
  <c r="Y28" i="50"/>
  <c r="Y24" i="50"/>
  <c r="Y8" i="50"/>
  <c r="Y20" i="50"/>
  <c r="Y4" i="50"/>
  <c r="Y2" i="50"/>
  <c r="Y16" i="50"/>
  <c r="Y27" i="50"/>
  <c r="Y19" i="50"/>
  <c r="Y15" i="50"/>
  <c r="Y11" i="50"/>
  <c r="Y7" i="50"/>
  <c r="Y3" i="50"/>
  <c r="Y26" i="50"/>
  <c r="Y22" i="50"/>
  <c r="Y18" i="50"/>
  <c r="Y14" i="50"/>
  <c r="Y10" i="50"/>
  <c r="Y29" i="50"/>
  <c r="Y25" i="50"/>
  <c r="Y21" i="50"/>
  <c r="Y17" i="50"/>
  <c r="Y13" i="50"/>
  <c r="Y9" i="50"/>
  <c r="Y5" i="50"/>
  <c r="X30" i="50"/>
  <c r="U6" i="50"/>
  <c r="G30" i="50"/>
  <c r="Y30" i="50" l="1"/>
  <c r="U30" i="50"/>
  <c r="V30" i="50" s="1"/>
  <c r="V6" i="50"/>
</calcChain>
</file>

<file path=xl/sharedStrings.xml><?xml version="1.0" encoding="utf-8"?>
<sst xmlns="http://schemas.openxmlformats.org/spreadsheetml/2006/main" count="891" uniqueCount="107">
  <si>
    <t>آبادان</t>
  </si>
  <si>
    <t>آغاجاری</t>
  </si>
  <si>
    <t>امیدیه</t>
  </si>
  <si>
    <t>اندیکا</t>
  </si>
  <si>
    <t>اندیمشک</t>
  </si>
  <si>
    <t>اهواز</t>
  </si>
  <si>
    <t>ایذه</t>
  </si>
  <si>
    <t>باغملک</t>
  </si>
  <si>
    <t>باوی</t>
  </si>
  <si>
    <t>بندر ماهشهر</t>
  </si>
  <si>
    <t>بهبهان</t>
  </si>
  <si>
    <t>حمیدیه</t>
  </si>
  <si>
    <t>خرمشهر</t>
  </si>
  <si>
    <t>دزفول</t>
  </si>
  <si>
    <t>دشت آزادگان</t>
  </si>
  <si>
    <t>رامشیر</t>
  </si>
  <si>
    <t>رامهرمز</t>
  </si>
  <si>
    <t>شادگان</t>
  </si>
  <si>
    <t>شوش</t>
  </si>
  <si>
    <t>شوشتر</t>
  </si>
  <si>
    <t>کارون</t>
  </si>
  <si>
    <t>کرخه</t>
  </si>
  <si>
    <t>گتوند</t>
  </si>
  <si>
    <t>لالی</t>
  </si>
  <si>
    <t>مسجد سلیمان</t>
  </si>
  <si>
    <t>هفتکل</t>
  </si>
  <si>
    <t>هندیجان</t>
  </si>
  <si>
    <t>هویزه</t>
  </si>
  <si>
    <t>Abadan</t>
  </si>
  <si>
    <t>Aghajari</t>
  </si>
  <si>
    <t>Andika</t>
  </si>
  <si>
    <t>Andimeshk</t>
  </si>
  <si>
    <t>Izeh</t>
  </si>
  <si>
    <t>Baghmalek</t>
  </si>
  <si>
    <t>Bavi</t>
  </si>
  <si>
    <t>Mahshahr</t>
  </si>
  <si>
    <t>Behbahan</t>
  </si>
  <si>
    <t>Hamidieh</t>
  </si>
  <si>
    <t>Khoramshahr</t>
  </si>
  <si>
    <t>Dashte Azadegan</t>
  </si>
  <si>
    <t>Ramshir</t>
  </si>
  <si>
    <t>Ramhormoz</t>
  </si>
  <si>
    <t>Karon</t>
  </si>
  <si>
    <t>Lali</t>
  </si>
  <si>
    <t>Hendijan</t>
  </si>
  <si>
    <t>Hoveyzeh</t>
  </si>
  <si>
    <t>Omidiyeh</t>
  </si>
  <si>
    <t>Ahvaz</t>
  </si>
  <si>
    <t>Dezful</t>
  </si>
  <si>
    <t>Shadegan</t>
  </si>
  <si>
    <t>Shush</t>
  </si>
  <si>
    <t>Shushtar</t>
  </si>
  <si>
    <t>Gotvand</t>
  </si>
  <si>
    <t>Masjed Soleyman</t>
  </si>
  <si>
    <t>Latitude</t>
  </si>
  <si>
    <t>Longitude</t>
  </si>
  <si>
    <t>Haftkel</t>
  </si>
  <si>
    <t>Population</t>
  </si>
  <si>
    <t>Religion_Most</t>
  </si>
  <si>
    <t>Shia</t>
  </si>
  <si>
    <t>Mix</t>
  </si>
  <si>
    <t>shia</t>
  </si>
  <si>
    <t>No</t>
  </si>
  <si>
    <t>Yes</t>
  </si>
  <si>
    <t>Race_Arab</t>
  </si>
  <si>
    <t>Race_Lor</t>
  </si>
  <si>
    <t>Race_Fars</t>
  </si>
  <si>
    <t>County</t>
  </si>
  <si>
    <t>County_FA</t>
  </si>
  <si>
    <t>Existence of Governmental Facilities</t>
  </si>
  <si>
    <t>Existence of Governmental Facilities_Name</t>
  </si>
  <si>
    <t>پالایشگاه آبادان</t>
  </si>
  <si>
    <t>میدان نفتی آغاجاری</t>
  </si>
  <si>
    <t>-</t>
  </si>
  <si>
    <t>سد و نیروگاه کرخه</t>
  </si>
  <si>
    <t>مرکز خوزستان</t>
  </si>
  <si>
    <t>شرکت کشاورزی و دام‌پروری نگین فام خوزستان</t>
  </si>
  <si>
    <t>پتروشیمی ماهشهر و بندرامام</t>
  </si>
  <si>
    <t>سد مارون</t>
  </si>
  <si>
    <t>مناظق ویژه خرمشهر و اروند و سازمان بنادر و کشتیرانی</t>
  </si>
  <si>
    <t>نظامی</t>
  </si>
  <si>
    <t>شرکت‌های بهره‌برداری نفت و گاز آغاجاری و مارون</t>
  </si>
  <si>
    <t>راه‌آهن شوشتر</t>
  </si>
  <si>
    <t>دانشگاه صنعت نفت</t>
  </si>
  <si>
    <t>سد گتوند</t>
  </si>
  <si>
    <t>پالایشگاه نفت</t>
  </si>
  <si>
    <t>میدان نفتی هفتکل</t>
  </si>
  <si>
    <t>Country</t>
  </si>
  <si>
    <t>Province</t>
  </si>
  <si>
    <t>Iran</t>
  </si>
  <si>
    <t>Khuzestan</t>
  </si>
  <si>
    <t>Race_JustArab</t>
  </si>
  <si>
    <t>Race_JustLor</t>
  </si>
  <si>
    <t>Race_JustFars</t>
  </si>
  <si>
    <t>Race_Just-Arab-Lor</t>
  </si>
  <si>
    <t>Race_Just-Lor-Fars</t>
  </si>
  <si>
    <t>Race_Just-Arab-Fars</t>
  </si>
  <si>
    <t>Race_Mix</t>
  </si>
  <si>
    <t>مزار شهدا و آثار جنگ</t>
  </si>
  <si>
    <t>Karkheh</t>
  </si>
  <si>
    <t>Death-Total</t>
  </si>
  <si>
    <t>Death-Total_per 100K</t>
  </si>
  <si>
    <t>Death-Murder</t>
  </si>
  <si>
    <t>Death-suspicious</t>
  </si>
  <si>
    <t>Death-Suicide</t>
  </si>
  <si>
    <t>Death-Others</t>
  </si>
  <si>
    <t>Death-suspicious_per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</si>
</sst>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9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20">
    <xf numFmtId="0" fontId="0" fillId="0" borderId="0" xfId="0"/>
    <xf numFmtId="0" fontId="20" fillId="33" borderId="1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/>
    <xf numFmtId="0" fontId="20" fillId="0" borderId="10" xfId="0" applyFont="1" applyBorder="1"/>
    <xf numFmtId="3" fontId="20" fillId="0" borderId="10" xfId="0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3" fontId="20" fillId="0" borderId="10" xfId="0" applyNumberFormat="1" applyFont="1" applyBorder="1"/>
    <xf numFmtId="164" fontId="20" fillId="0" borderId="10" xfId="0" applyNumberFormat="1" applyFont="1" applyBorder="1"/>
    <xf numFmtId="3" fontId="20" fillId="34" borderId="10" xfId="0" applyNumberFormat="1" applyFont="1" applyFill="1" applyBorder="1" applyAlignment="1">
      <alignment horizontal="center" vertical="center"/>
    </xf>
    <xf numFmtId="3" fontId="21" fillId="34" borderId="10" xfId="0" applyNumberFormat="1" applyFont="1" applyFill="1" applyBorder="1" applyAlignment="1">
      <alignment horizontal="center" vertical="center"/>
    </xf>
    <xf numFmtId="0" fontId="20" fillId="0" borderId="14" xfId="0" applyFont="1" applyBorder="1"/>
    <xf numFmtId="0" fontId="20" fillId="0" borderId="15" xfId="0" applyFont="1" applyBorder="1"/>
    <xf numFmtId="3" fontId="20" fillId="0" borderId="15" xfId="0" applyNumberFormat="1" applyFont="1" applyBorder="1"/>
    <xf numFmtId="164" fontId="20" fillId="0" borderId="15" xfId="0" applyNumberFormat="1" applyFont="1" applyBorder="1"/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AA30"/>
  <sheetViews>
    <sheetView zoomScale="142" zoomScaleNormal="142" workbookViewId="0">
      <pane xSplit="4" topLeftCell="Q1" activePane="topRight" state="frozen"/>
      <selection pane="topRight" activeCell="W2" sqref="W2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20" width="13.1328125" style="4" customWidth="1"/>
    <col min="21" max="16384" width="10.6640625" style="4"/>
  </cols>
  <sheetData>
    <row r="1" spans="1:27" s="2" customFormat="1" ht="70.5" customHeight="1" x14ac:dyDescent="0.35">
      <c r="A1" s="6" t="s">
        <v>87</v>
      </c>
      <c r="B1" s="7" t="s">
        <v>88</v>
      </c>
      <c r="C1" s="7" t="s">
        <v>67</v>
      </c>
      <c r="D1" s="7" t="s">
        <v>68</v>
      </c>
      <c r="E1" s="7" t="s">
        <v>54</v>
      </c>
      <c r="F1" s="7" t="s">
        <v>55</v>
      </c>
      <c r="G1" s="7" t="s">
        <v>57</v>
      </c>
      <c r="H1" s="3" t="s">
        <v>69</v>
      </c>
      <c r="I1" s="3" t="s">
        <v>70</v>
      </c>
      <c r="J1" s="7" t="s">
        <v>58</v>
      </c>
      <c r="K1" s="7" t="s">
        <v>64</v>
      </c>
      <c r="L1" s="7" t="s">
        <v>65</v>
      </c>
      <c r="M1" s="7" t="s">
        <v>66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7" t="s">
        <v>96</v>
      </c>
      <c r="T1" s="7" t="s">
        <v>97</v>
      </c>
      <c r="U1" s="7" t="s">
        <v>100</v>
      </c>
      <c r="V1" s="1" t="s">
        <v>101</v>
      </c>
      <c r="W1" s="7" t="s">
        <v>102</v>
      </c>
      <c r="X1" s="3" t="s">
        <v>103</v>
      </c>
      <c r="Y1" s="1" t="s">
        <v>106</v>
      </c>
      <c r="Z1" s="7" t="s">
        <v>104</v>
      </c>
      <c r="AA1" s="7" t="s">
        <v>105</v>
      </c>
    </row>
    <row r="2" spans="1:27" x14ac:dyDescent="0.35">
      <c r="A2" s="8" t="s">
        <v>89</v>
      </c>
      <c r="B2" s="9" t="s">
        <v>90</v>
      </c>
      <c r="C2" s="9" t="s">
        <v>28</v>
      </c>
      <c r="D2" s="9" t="s">
        <v>0</v>
      </c>
      <c r="E2" s="5">
        <v>30.363609699708501</v>
      </c>
      <c r="F2" s="5">
        <v>48.259147499999997</v>
      </c>
      <c r="G2" s="10">
        <v>298090</v>
      </c>
      <c r="H2" s="10" t="s">
        <v>63</v>
      </c>
      <c r="I2" s="11" t="s">
        <v>71</v>
      </c>
      <c r="J2" s="10" t="s">
        <v>59</v>
      </c>
      <c r="K2" s="10" t="s">
        <v>63</v>
      </c>
      <c r="L2" s="10" t="s">
        <v>62</v>
      </c>
      <c r="M2" s="10" t="s">
        <v>63</v>
      </c>
      <c r="N2" s="10" t="str">
        <f>IF(AND($K2="Yes",$L2="No",$M2="No"),"Yes","No")</f>
        <v>No</v>
      </c>
      <c r="O2" s="10" t="str">
        <f>IF(AND($K2="No",$L2="Yes",$M2="No"),"Yes","No")</f>
        <v>No</v>
      </c>
      <c r="P2" s="10" t="str">
        <f>IF(AND($K2="No",$L2="No",$M2="Yes"),"Yes","No")</f>
        <v>No</v>
      </c>
      <c r="Q2" s="10" t="str">
        <f>IF(AND(OR($K2="Yes",$L2="Yes"),$M2="No"),"Yes","No")</f>
        <v>No</v>
      </c>
      <c r="R2" s="10" t="str">
        <f>IF(AND(OR($L2="Yes",$M2="Yes"),$K2="No"),"Yes","No")</f>
        <v>No</v>
      </c>
      <c r="S2" s="10" t="str">
        <f>IF(AND(OR($K2="Yes",$M2="Yes"),$L2="No"),"Yes","No")</f>
        <v>Yes</v>
      </c>
      <c r="T2" s="10" t="str">
        <f>IF(AND(K2="Yes",L2="Yes",M2="Yes"),"Yes","No")</f>
        <v>No</v>
      </c>
      <c r="U2" s="12">
        <f>W2+X2</f>
        <v>81</v>
      </c>
      <c r="V2" s="13">
        <f>(U2/$G2)*100000</f>
        <v>27.173001442517361</v>
      </c>
      <c r="W2" s="12">
        <v>18</v>
      </c>
      <c r="X2" s="12">
        <f>Z2+AA2</f>
        <v>63</v>
      </c>
      <c r="Y2" s="13">
        <f>(X2/$G2)*100000</f>
        <v>21.134556677513505</v>
      </c>
      <c r="Z2" s="12">
        <v>13</v>
      </c>
      <c r="AA2" s="12">
        <v>50</v>
      </c>
    </row>
    <row r="3" spans="1:27" x14ac:dyDescent="0.35">
      <c r="A3" s="8" t="s">
        <v>89</v>
      </c>
      <c r="B3" s="9" t="s">
        <v>90</v>
      </c>
      <c r="C3" s="9" t="s">
        <v>29</v>
      </c>
      <c r="D3" s="9" t="s">
        <v>1</v>
      </c>
      <c r="E3" s="5">
        <v>30.699564699682298</v>
      </c>
      <c r="F3" s="5">
        <v>49.8285336</v>
      </c>
      <c r="G3" s="10">
        <v>17654</v>
      </c>
      <c r="H3" s="10" t="s">
        <v>63</v>
      </c>
      <c r="I3" s="11" t="s">
        <v>72</v>
      </c>
      <c r="J3" s="10" t="s">
        <v>59</v>
      </c>
      <c r="K3" s="10" t="s">
        <v>63</v>
      </c>
      <c r="L3" s="10" t="s">
        <v>62</v>
      </c>
      <c r="M3" s="10" t="s">
        <v>62</v>
      </c>
      <c r="N3" s="10" t="str">
        <f t="shared" ref="N3:N29" si="0">IF(AND($K3="Yes",$L3="No",$M3="No"),"Yes","No")</f>
        <v>Yes</v>
      </c>
      <c r="O3" s="10" t="str">
        <f t="shared" ref="O3:O29" si="1">IF(AND($K3="No",$L3="Yes",$M3="No"),"Yes","No")</f>
        <v>No</v>
      </c>
      <c r="P3" s="10" t="str">
        <f t="shared" ref="P3:P29" si="2">IF(AND($K3="No",$L3="No",$M3="Yes"),"Yes","No")</f>
        <v>No</v>
      </c>
      <c r="Q3" s="10" t="str">
        <f t="shared" ref="Q3:Q29" si="3">IF(AND(OR($K3="Yes",$L3="Yes"),$M3="No"),"Yes","No")</f>
        <v>Yes</v>
      </c>
      <c r="R3" s="10" t="str">
        <f t="shared" ref="R3:R29" si="4">IF(AND(OR($L3="Yes",$M3="Yes"),$K3="No"),"Yes","No")</f>
        <v>No</v>
      </c>
      <c r="S3" s="10" t="str">
        <f t="shared" ref="S3:S29" si="5">IF(AND(OR($K3="Yes",$M3="Yes"),$L3="No"),"Yes","No")</f>
        <v>Yes</v>
      </c>
      <c r="T3" s="10" t="str">
        <f t="shared" ref="T3:T29" si="6">IF(AND(K3="Yes",L3="Yes",M3="Yes"),"Yes","No")</f>
        <v>No</v>
      </c>
      <c r="U3" s="12">
        <f t="shared" ref="U3:U29" si="7">W3+X3</f>
        <v>6</v>
      </c>
      <c r="V3" s="13">
        <f t="shared" ref="V3:V30" si="8">(U3/$G3)*100000</f>
        <v>33.986631924776255</v>
      </c>
      <c r="W3" s="12">
        <v>0</v>
      </c>
      <c r="X3" s="12">
        <f t="shared" ref="X3:X29" si="9">Z3+AA3</f>
        <v>6</v>
      </c>
      <c r="Y3" s="13">
        <f t="shared" ref="Y3:Y30" si="10">(X3/$G3)*100000</f>
        <v>33.986631924776255</v>
      </c>
      <c r="Z3" s="12">
        <v>3</v>
      </c>
      <c r="AA3" s="12">
        <v>3</v>
      </c>
    </row>
    <row r="4" spans="1:27" x14ac:dyDescent="0.35">
      <c r="A4" s="8" t="s">
        <v>89</v>
      </c>
      <c r="B4" s="9" t="s">
        <v>90</v>
      </c>
      <c r="C4" s="9" t="s">
        <v>46</v>
      </c>
      <c r="D4" s="9" t="s">
        <v>2</v>
      </c>
      <c r="E4" s="5">
        <v>30.755746331654301</v>
      </c>
      <c r="F4" s="5">
        <v>49.699293917799203</v>
      </c>
      <c r="G4" s="10">
        <v>123195</v>
      </c>
      <c r="H4" s="10" t="s">
        <v>63</v>
      </c>
      <c r="I4" s="11" t="s">
        <v>72</v>
      </c>
      <c r="J4" s="10" t="s">
        <v>59</v>
      </c>
      <c r="K4" s="10" t="s">
        <v>63</v>
      </c>
      <c r="L4" s="10" t="s">
        <v>62</v>
      </c>
      <c r="M4" s="10" t="s">
        <v>62</v>
      </c>
      <c r="N4" s="10" t="str">
        <f t="shared" si="0"/>
        <v>Yes</v>
      </c>
      <c r="O4" s="10" t="str">
        <f t="shared" si="1"/>
        <v>No</v>
      </c>
      <c r="P4" s="10" t="str">
        <f t="shared" si="2"/>
        <v>No</v>
      </c>
      <c r="Q4" s="10" t="str">
        <f t="shared" si="3"/>
        <v>Yes</v>
      </c>
      <c r="R4" s="10" t="str">
        <f t="shared" si="4"/>
        <v>No</v>
      </c>
      <c r="S4" s="10" t="str">
        <f t="shared" si="5"/>
        <v>Yes</v>
      </c>
      <c r="T4" s="10" t="str">
        <f t="shared" si="6"/>
        <v>No</v>
      </c>
      <c r="U4" s="12">
        <f t="shared" si="7"/>
        <v>20</v>
      </c>
      <c r="V4" s="13">
        <f t="shared" si="8"/>
        <v>16.234425098421202</v>
      </c>
      <c r="W4" s="12">
        <v>3</v>
      </c>
      <c r="X4" s="12">
        <f t="shared" si="9"/>
        <v>17</v>
      </c>
      <c r="Y4" s="13">
        <f t="shared" si="10"/>
        <v>13.799261333658023</v>
      </c>
      <c r="Z4" s="12">
        <v>8</v>
      </c>
      <c r="AA4" s="12">
        <v>9</v>
      </c>
    </row>
    <row r="5" spans="1:27" x14ac:dyDescent="0.35">
      <c r="A5" s="8" t="s">
        <v>89</v>
      </c>
      <c r="B5" s="9" t="s">
        <v>90</v>
      </c>
      <c r="C5" s="9" t="s">
        <v>30</v>
      </c>
      <c r="D5" s="9" t="s">
        <v>3</v>
      </c>
      <c r="E5" s="5">
        <v>32.306713841202203</v>
      </c>
      <c r="F5" s="5">
        <v>49.537875107795401</v>
      </c>
      <c r="G5" s="10">
        <v>85000</v>
      </c>
      <c r="H5" s="10" t="s">
        <v>62</v>
      </c>
      <c r="I5" s="11" t="s">
        <v>73</v>
      </c>
      <c r="J5" s="10"/>
      <c r="K5" s="10" t="s">
        <v>62</v>
      </c>
      <c r="L5" s="10" t="s">
        <v>63</v>
      </c>
      <c r="M5" s="10" t="s">
        <v>62</v>
      </c>
      <c r="N5" s="10" t="str">
        <f t="shared" si="0"/>
        <v>No</v>
      </c>
      <c r="O5" s="10" t="str">
        <f t="shared" si="1"/>
        <v>Yes</v>
      </c>
      <c r="P5" s="10" t="str">
        <f t="shared" si="2"/>
        <v>No</v>
      </c>
      <c r="Q5" s="10" t="str">
        <f t="shared" si="3"/>
        <v>Yes</v>
      </c>
      <c r="R5" s="10" t="str">
        <f t="shared" si="4"/>
        <v>Yes</v>
      </c>
      <c r="S5" s="10" t="str">
        <f t="shared" si="5"/>
        <v>No</v>
      </c>
      <c r="T5" s="10" t="str">
        <f t="shared" si="6"/>
        <v>No</v>
      </c>
      <c r="U5" s="12">
        <f t="shared" si="7"/>
        <v>18</v>
      </c>
      <c r="V5" s="13">
        <f t="shared" si="8"/>
        <v>21.176470588235293</v>
      </c>
      <c r="W5" s="12">
        <v>1</v>
      </c>
      <c r="X5" s="12">
        <f t="shared" si="9"/>
        <v>17</v>
      </c>
      <c r="Y5" s="13">
        <f t="shared" si="10"/>
        <v>20</v>
      </c>
      <c r="Z5" s="12">
        <v>6</v>
      </c>
      <c r="AA5" s="12">
        <v>11</v>
      </c>
    </row>
    <row r="6" spans="1:27" x14ac:dyDescent="0.35">
      <c r="A6" s="8" t="s">
        <v>89</v>
      </c>
      <c r="B6" s="9" t="s">
        <v>90</v>
      </c>
      <c r="C6" s="9" t="s">
        <v>31</v>
      </c>
      <c r="D6" s="9" t="s">
        <v>4</v>
      </c>
      <c r="E6" s="5">
        <v>32.458324999594801</v>
      </c>
      <c r="F6" s="5">
        <v>48.352113699999897</v>
      </c>
      <c r="G6" s="10">
        <v>171412</v>
      </c>
      <c r="H6" s="10" t="s">
        <v>63</v>
      </c>
      <c r="I6" s="11" t="s">
        <v>74</v>
      </c>
      <c r="J6" s="10"/>
      <c r="K6" s="10" t="s">
        <v>62</v>
      </c>
      <c r="L6" s="10" t="s">
        <v>63</v>
      </c>
      <c r="M6" s="10" t="s">
        <v>62</v>
      </c>
      <c r="N6" s="10" t="str">
        <f t="shared" si="0"/>
        <v>No</v>
      </c>
      <c r="O6" s="10" t="str">
        <f t="shared" si="1"/>
        <v>Yes</v>
      </c>
      <c r="P6" s="10" t="str">
        <f t="shared" si="2"/>
        <v>No</v>
      </c>
      <c r="Q6" s="10" t="str">
        <f t="shared" si="3"/>
        <v>Yes</v>
      </c>
      <c r="R6" s="10" t="str">
        <f t="shared" si="4"/>
        <v>Yes</v>
      </c>
      <c r="S6" s="10" t="str">
        <f t="shared" si="5"/>
        <v>No</v>
      </c>
      <c r="T6" s="10" t="str">
        <f t="shared" si="6"/>
        <v>No</v>
      </c>
      <c r="U6" s="12">
        <f t="shared" si="7"/>
        <v>61</v>
      </c>
      <c r="V6" s="13">
        <f t="shared" si="8"/>
        <v>35.58677338809418</v>
      </c>
      <c r="W6" s="12">
        <v>9</v>
      </c>
      <c r="X6" s="12">
        <f t="shared" si="9"/>
        <v>52</v>
      </c>
      <c r="Y6" s="13">
        <f t="shared" si="10"/>
        <v>30.336265839031107</v>
      </c>
      <c r="Z6" s="12">
        <v>7</v>
      </c>
      <c r="AA6" s="12">
        <v>45</v>
      </c>
    </row>
    <row r="7" spans="1:27" x14ac:dyDescent="0.35">
      <c r="A7" s="8" t="s">
        <v>89</v>
      </c>
      <c r="B7" s="9" t="s">
        <v>90</v>
      </c>
      <c r="C7" s="9" t="s">
        <v>47</v>
      </c>
      <c r="D7" s="9" t="s">
        <v>5</v>
      </c>
      <c r="E7" s="5">
        <v>31.292632327629601</v>
      </c>
      <c r="F7" s="5">
        <v>48.738917589429803</v>
      </c>
      <c r="G7" s="10">
        <v>1302591</v>
      </c>
      <c r="H7" s="10" t="s">
        <v>63</v>
      </c>
      <c r="I7" s="11" t="s">
        <v>75</v>
      </c>
      <c r="J7" s="10" t="s">
        <v>60</v>
      </c>
      <c r="K7" s="10" t="s">
        <v>62</v>
      </c>
      <c r="L7" s="10" t="s">
        <v>63</v>
      </c>
      <c r="M7" s="10" t="s">
        <v>63</v>
      </c>
      <c r="N7" s="10" t="str">
        <f t="shared" si="0"/>
        <v>No</v>
      </c>
      <c r="O7" s="10" t="str">
        <f t="shared" si="1"/>
        <v>No</v>
      </c>
      <c r="P7" s="10" t="str">
        <f t="shared" si="2"/>
        <v>No</v>
      </c>
      <c r="Q7" s="10" t="str">
        <f t="shared" si="3"/>
        <v>No</v>
      </c>
      <c r="R7" s="10" t="str">
        <f t="shared" si="4"/>
        <v>Yes</v>
      </c>
      <c r="S7" s="10" t="str">
        <f t="shared" si="5"/>
        <v>No</v>
      </c>
      <c r="T7" s="10" t="str">
        <f t="shared" si="6"/>
        <v>No</v>
      </c>
      <c r="U7" s="12">
        <f t="shared" si="7"/>
        <v>363</v>
      </c>
      <c r="V7" s="13">
        <f t="shared" si="8"/>
        <v>27.867534782598678</v>
      </c>
      <c r="W7" s="12">
        <v>61</v>
      </c>
      <c r="X7" s="12">
        <f t="shared" si="9"/>
        <v>302</v>
      </c>
      <c r="Y7" s="13">
        <f t="shared" si="10"/>
        <v>23.184560618029757</v>
      </c>
      <c r="Z7" s="12">
        <v>29</v>
      </c>
      <c r="AA7" s="12">
        <v>273</v>
      </c>
    </row>
    <row r="8" spans="1:27" x14ac:dyDescent="0.35">
      <c r="A8" s="8" t="s">
        <v>89</v>
      </c>
      <c r="B8" s="9" t="s">
        <v>90</v>
      </c>
      <c r="C8" s="9" t="s">
        <v>32</v>
      </c>
      <c r="D8" s="9" t="s">
        <v>6</v>
      </c>
      <c r="E8" s="5">
        <v>31.8737327491794</v>
      </c>
      <c r="F8" s="5">
        <v>49.9735166875899</v>
      </c>
      <c r="G8" s="10">
        <v>119399</v>
      </c>
      <c r="H8" s="10" t="s">
        <v>62</v>
      </c>
      <c r="I8" s="11" t="s">
        <v>73</v>
      </c>
      <c r="J8" s="9"/>
      <c r="K8" s="10" t="s">
        <v>62</v>
      </c>
      <c r="L8" s="10" t="s">
        <v>63</v>
      </c>
      <c r="M8" s="10" t="s">
        <v>62</v>
      </c>
      <c r="N8" s="10" t="str">
        <f t="shared" si="0"/>
        <v>No</v>
      </c>
      <c r="O8" s="10" t="str">
        <f t="shared" si="1"/>
        <v>Yes</v>
      </c>
      <c r="P8" s="10" t="str">
        <f t="shared" si="2"/>
        <v>No</v>
      </c>
      <c r="Q8" s="10" t="str">
        <f t="shared" si="3"/>
        <v>Yes</v>
      </c>
      <c r="R8" s="10" t="str">
        <f t="shared" si="4"/>
        <v>Yes</v>
      </c>
      <c r="S8" s="10" t="str">
        <f t="shared" si="5"/>
        <v>No</v>
      </c>
      <c r="T8" s="10" t="str">
        <f t="shared" si="6"/>
        <v>No</v>
      </c>
      <c r="U8" s="12">
        <f t="shared" si="7"/>
        <v>66</v>
      </c>
      <c r="V8" s="13">
        <f t="shared" si="8"/>
        <v>55.276844864697352</v>
      </c>
      <c r="W8" s="12">
        <v>10</v>
      </c>
      <c r="X8" s="12">
        <f t="shared" si="9"/>
        <v>56</v>
      </c>
      <c r="Y8" s="13">
        <f t="shared" si="10"/>
        <v>46.901565339743215</v>
      </c>
      <c r="Z8" s="12">
        <v>29</v>
      </c>
      <c r="AA8" s="12">
        <v>27</v>
      </c>
    </row>
    <row r="9" spans="1:27" x14ac:dyDescent="0.35">
      <c r="A9" s="8" t="s">
        <v>89</v>
      </c>
      <c r="B9" s="9" t="s">
        <v>90</v>
      </c>
      <c r="C9" s="9" t="s">
        <v>33</v>
      </c>
      <c r="D9" s="9" t="s">
        <v>7</v>
      </c>
      <c r="E9" s="5">
        <v>31.524749399629901</v>
      </c>
      <c r="F9" s="5">
        <v>49.8868966</v>
      </c>
      <c r="G9" s="10">
        <v>105384</v>
      </c>
      <c r="H9" s="10" t="s">
        <v>63</v>
      </c>
      <c r="I9" s="11" t="s">
        <v>76</v>
      </c>
      <c r="J9" s="10" t="s">
        <v>59</v>
      </c>
      <c r="K9" s="10" t="s">
        <v>62</v>
      </c>
      <c r="L9" s="10" t="s">
        <v>63</v>
      </c>
      <c r="M9" s="10" t="s">
        <v>62</v>
      </c>
      <c r="N9" s="10" t="str">
        <f t="shared" si="0"/>
        <v>No</v>
      </c>
      <c r="O9" s="10" t="str">
        <f t="shared" si="1"/>
        <v>Yes</v>
      </c>
      <c r="P9" s="10" t="str">
        <f t="shared" si="2"/>
        <v>No</v>
      </c>
      <c r="Q9" s="10" t="str">
        <f t="shared" si="3"/>
        <v>Yes</v>
      </c>
      <c r="R9" s="10" t="str">
        <f t="shared" si="4"/>
        <v>Yes</v>
      </c>
      <c r="S9" s="10" t="str">
        <f t="shared" si="5"/>
        <v>No</v>
      </c>
      <c r="T9" s="10" t="str">
        <f t="shared" si="6"/>
        <v>No</v>
      </c>
      <c r="U9" s="12">
        <f t="shared" si="7"/>
        <v>35</v>
      </c>
      <c r="V9" s="13">
        <f t="shared" si="8"/>
        <v>33.211872770059969</v>
      </c>
      <c r="W9" s="12">
        <v>3</v>
      </c>
      <c r="X9" s="12">
        <f t="shared" si="9"/>
        <v>32</v>
      </c>
      <c r="Y9" s="13">
        <f t="shared" si="10"/>
        <v>30.365140818340546</v>
      </c>
      <c r="Z9" s="12">
        <v>13</v>
      </c>
      <c r="AA9" s="12">
        <v>19</v>
      </c>
    </row>
    <row r="10" spans="1:27" x14ac:dyDescent="0.35">
      <c r="A10" s="8" t="s">
        <v>89</v>
      </c>
      <c r="B10" s="9" t="s">
        <v>90</v>
      </c>
      <c r="C10" s="9" t="s">
        <v>34</v>
      </c>
      <c r="D10" s="9" t="s">
        <v>8</v>
      </c>
      <c r="E10" s="5">
        <v>31.553514099628401</v>
      </c>
      <c r="F10" s="5">
        <v>49.007716799999997</v>
      </c>
      <c r="G10" s="10">
        <v>51665</v>
      </c>
      <c r="H10" s="10" t="s">
        <v>62</v>
      </c>
      <c r="I10" s="11" t="s">
        <v>73</v>
      </c>
      <c r="J10" s="10"/>
      <c r="K10" s="10" t="s">
        <v>63</v>
      </c>
      <c r="L10" s="10" t="s">
        <v>62</v>
      </c>
      <c r="M10" s="10" t="s">
        <v>62</v>
      </c>
      <c r="N10" s="10" t="str">
        <f t="shared" si="0"/>
        <v>Yes</v>
      </c>
      <c r="O10" s="10" t="str">
        <f t="shared" si="1"/>
        <v>No</v>
      </c>
      <c r="P10" s="10" t="str">
        <f t="shared" si="2"/>
        <v>No</v>
      </c>
      <c r="Q10" s="10" t="str">
        <f t="shared" si="3"/>
        <v>Yes</v>
      </c>
      <c r="R10" s="10" t="str">
        <f t="shared" si="4"/>
        <v>No</v>
      </c>
      <c r="S10" s="10" t="str">
        <f t="shared" si="5"/>
        <v>Yes</v>
      </c>
      <c r="T10" s="10" t="str">
        <f t="shared" si="6"/>
        <v>No</v>
      </c>
      <c r="U10" s="12">
        <f t="shared" si="7"/>
        <v>22</v>
      </c>
      <c r="V10" s="13">
        <f t="shared" si="8"/>
        <v>42.582018774799188</v>
      </c>
      <c r="W10" s="12">
        <v>4</v>
      </c>
      <c r="X10" s="12">
        <f t="shared" si="9"/>
        <v>18</v>
      </c>
      <c r="Y10" s="13">
        <f t="shared" si="10"/>
        <v>34.839833543017512</v>
      </c>
      <c r="Z10" s="12">
        <v>7</v>
      </c>
      <c r="AA10" s="12">
        <v>11</v>
      </c>
    </row>
    <row r="11" spans="1:27" x14ac:dyDescent="0.35">
      <c r="A11" s="8" t="s">
        <v>89</v>
      </c>
      <c r="B11" s="9" t="s">
        <v>90</v>
      </c>
      <c r="C11" s="9" t="s">
        <v>35</v>
      </c>
      <c r="D11" s="9" t="s">
        <v>9</v>
      </c>
      <c r="E11" s="5">
        <v>30.432790899702901</v>
      </c>
      <c r="F11" s="5">
        <v>49.079479800000001</v>
      </c>
      <c r="G11" s="10">
        <v>296271</v>
      </c>
      <c r="H11" s="10" t="s">
        <v>63</v>
      </c>
      <c r="I11" s="11" t="s">
        <v>77</v>
      </c>
      <c r="J11" s="10" t="s">
        <v>59</v>
      </c>
      <c r="K11" s="10" t="s">
        <v>63</v>
      </c>
      <c r="L11" s="10" t="s">
        <v>63</v>
      </c>
      <c r="M11" s="10" t="s">
        <v>63</v>
      </c>
      <c r="N11" s="10" t="str">
        <f t="shared" si="0"/>
        <v>No</v>
      </c>
      <c r="O11" s="10" t="str">
        <f t="shared" si="1"/>
        <v>No</v>
      </c>
      <c r="P11" s="10" t="str">
        <f t="shared" si="2"/>
        <v>No</v>
      </c>
      <c r="Q11" s="10" t="str">
        <f t="shared" si="3"/>
        <v>No</v>
      </c>
      <c r="R11" s="10" t="str">
        <f t="shared" si="4"/>
        <v>No</v>
      </c>
      <c r="S11" s="10" t="str">
        <f t="shared" si="5"/>
        <v>No</v>
      </c>
      <c r="T11" s="10" t="str">
        <f t="shared" si="6"/>
        <v>Yes</v>
      </c>
      <c r="U11" s="12">
        <f t="shared" si="7"/>
        <v>52</v>
      </c>
      <c r="V11" s="13">
        <f t="shared" si="8"/>
        <v>17.551498459180952</v>
      </c>
      <c r="W11" s="12">
        <v>15</v>
      </c>
      <c r="X11" s="12">
        <f t="shared" si="9"/>
        <v>37</v>
      </c>
      <c r="Y11" s="13">
        <f t="shared" si="10"/>
        <v>12.488566211340293</v>
      </c>
      <c r="Z11" s="12">
        <v>21</v>
      </c>
      <c r="AA11" s="12">
        <v>16</v>
      </c>
    </row>
    <row r="12" spans="1:27" x14ac:dyDescent="0.35">
      <c r="A12" s="8" t="s">
        <v>89</v>
      </c>
      <c r="B12" s="9" t="s">
        <v>90</v>
      </c>
      <c r="C12" s="9" t="s">
        <v>36</v>
      </c>
      <c r="D12" s="9" t="s">
        <v>10</v>
      </c>
      <c r="E12" s="5">
        <v>30.636905299686902</v>
      </c>
      <c r="F12" s="5">
        <v>50.121206800000003</v>
      </c>
      <c r="G12" s="14">
        <v>134795</v>
      </c>
      <c r="H12" s="14" t="s">
        <v>63</v>
      </c>
      <c r="I12" s="15" t="s">
        <v>78</v>
      </c>
      <c r="J12" s="10" t="s">
        <v>59</v>
      </c>
      <c r="K12" s="10" t="s">
        <v>62</v>
      </c>
      <c r="L12" s="10" t="s">
        <v>63</v>
      </c>
      <c r="M12" s="10" t="s">
        <v>63</v>
      </c>
      <c r="N12" s="10" t="str">
        <f t="shared" si="0"/>
        <v>No</v>
      </c>
      <c r="O12" s="10" t="str">
        <f t="shared" si="1"/>
        <v>No</v>
      </c>
      <c r="P12" s="10" t="str">
        <f t="shared" si="2"/>
        <v>No</v>
      </c>
      <c r="Q12" s="10" t="str">
        <f t="shared" si="3"/>
        <v>No</v>
      </c>
      <c r="R12" s="10" t="str">
        <f t="shared" si="4"/>
        <v>Yes</v>
      </c>
      <c r="S12" s="10" t="str">
        <f t="shared" si="5"/>
        <v>No</v>
      </c>
      <c r="T12" s="10" t="str">
        <f t="shared" si="6"/>
        <v>No</v>
      </c>
      <c r="U12" s="12">
        <f t="shared" si="7"/>
        <v>38</v>
      </c>
      <c r="V12" s="13">
        <f t="shared" si="8"/>
        <v>28.190956637857489</v>
      </c>
      <c r="W12" s="12">
        <v>4</v>
      </c>
      <c r="X12" s="12">
        <f t="shared" si="9"/>
        <v>34</v>
      </c>
      <c r="Y12" s="13">
        <f t="shared" si="10"/>
        <v>25.223487518083015</v>
      </c>
      <c r="Z12" s="12">
        <v>14</v>
      </c>
      <c r="AA12" s="12">
        <v>20</v>
      </c>
    </row>
    <row r="13" spans="1:27" x14ac:dyDescent="0.35">
      <c r="A13" s="8" t="s">
        <v>89</v>
      </c>
      <c r="B13" s="9" t="s">
        <v>90</v>
      </c>
      <c r="C13" s="9" t="s">
        <v>37</v>
      </c>
      <c r="D13" s="9" t="s">
        <v>11</v>
      </c>
      <c r="E13" s="5">
        <v>31.480821499632199</v>
      </c>
      <c r="F13" s="5">
        <v>48.435379099999899</v>
      </c>
      <c r="G13" s="10">
        <v>53762</v>
      </c>
      <c r="H13" s="10" t="s">
        <v>62</v>
      </c>
      <c r="I13" s="11" t="s">
        <v>73</v>
      </c>
      <c r="J13" s="10" t="s">
        <v>59</v>
      </c>
      <c r="K13" s="10" t="s">
        <v>63</v>
      </c>
      <c r="L13" s="10" t="s">
        <v>62</v>
      </c>
      <c r="M13" s="10" t="s">
        <v>62</v>
      </c>
      <c r="N13" s="10" t="str">
        <f t="shared" si="0"/>
        <v>Yes</v>
      </c>
      <c r="O13" s="10" t="str">
        <f t="shared" si="1"/>
        <v>No</v>
      </c>
      <c r="P13" s="10" t="str">
        <f t="shared" si="2"/>
        <v>No</v>
      </c>
      <c r="Q13" s="10" t="str">
        <f t="shared" si="3"/>
        <v>Yes</v>
      </c>
      <c r="R13" s="10" t="str">
        <f t="shared" si="4"/>
        <v>No</v>
      </c>
      <c r="S13" s="10" t="str">
        <f t="shared" si="5"/>
        <v>Yes</v>
      </c>
      <c r="T13" s="10" t="str">
        <f t="shared" si="6"/>
        <v>No</v>
      </c>
      <c r="U13" s="12">
        <f t="shared" si="7"/>
        <v>10</v>
      </c>
      <c r="V13" s="13">
        <f t="shared" si="8"/>
        <v>18.600498493359623</v>
      </c>
      <c r="W13" s="12">
        <v>4</v>
      </c>
      <c r="X13" s="12">
        <f t="shared" si="9"/>
        <v>6</v>
      </c>
      <c r="Y13" s="13">
        <f t="shared" si="10"/>
        <v>11.160299096015773</v>
      </c>
      <c r="Z13" s="12">
        <v>3</v>
      </c>
      <c r="AA13" s="12">
        <v>3</v>
      </c>
    </row>
    <row r="14" spans="1:27" x14ac:dyDescent="0.35">
      <c r="A14" s="8" t="s">
        <v>89</v>
      </c>
      <c r="B14" s="9" t="s">
        <v>90</v>
      </c>
      <c r="C14" s="9" t="s">
        <v>38</v>
      </c>
      <c r="D14" s="9" t="s">
        <v>12</v>
      </c>
      <c r="E14" s="5">
        <v>30.433310499702898</v>
      </c>
      <c r="F14" s="5">
        <v>48.177985799999902</v>
      </c>
      <c r="G14" s="10">
        <v>170976</v>
      </c>
      <c r="H14" s="10" t="s">
        <v>63</v>
      </c>
      <c r="I14" s="11" t="s">
        <v>79</v>
      </c>
      <c r="J14" s="10"/>
      <c r="K14" s="10" t="s">
        <v>63</v>
      </c>
      <c r="L14" s="10" t="s">
        <v>62</v>
      </c>
      <c r="M14" s="10" t="s">
        <v>62</v>
      </c>
      <c r="N14" s="10" t="str">
        <f t="shared" si="0"/>
        <v>Yes</v>
      </c>
      <c r="O14" s="10" t="str">
        <f t="shared" si="1"/>
        <v>No</v>
      </c>
      <c r="P14" s="10" t="str">
        <f t="shared" si="2"/>
        <v>No</v>
      </c>
      <c r="Q14" s="10" t="str">
        <f t="shared" si="3"/>
        <v>Yes</v>
      </c>
      <c r="R14" s="10" t="str">
        <f t="shared" si="4"/>
        <v>No</v>
      </c>
      <c r="S14" s="10" t="str">
        <f t="shared" si="5"/>
        <v>Yes</v>
      </c>
      <c r="T14" s="10" t="str">
        <f t="shared" si="6"/>
        <v>No</v>
      </c>
      <c r="U14" s="12">
        <f t="shared" si="7"/>
        <v>44</v>
      </c>
      <c r="V14" s="13">
        <f t="shared" si="8"/>
        <v>25.734606026576827</v>
      </c>
      <c r="W14" s="12">
        <v>6</v>
      </c>
      <c r="X14" s="12">
        <f t="shared" si="9"/>
        <v>38</v>
      </c>
      <c r="Y14" s="13">
        <f t="shared" si="10"/>
        <v>22.225341568407263</v>
      </c>
      <c r="Z14" s="12">
        <v>9</v>
      </c>
      <c r="AA14" s="12">
        <v>29</v>
      </c>
    </row>
    <row r="15" spans="1:27" x14ac:dyDescent="0.35">
      <c r="A15" s="8" t="s">
        <v>89</v>
      </c>
      <c r="B15" s="9" t="s">
        <v>90</v>
      </c>
      <c r="C15" s="9" t="s">
        <v>48</v>
      </c>
      <c r="D15" s="9" t="s">
        <v>13</v>
      </c>
      <c r="E15" s="5">
        <v>32.4074885107553</v>
      </c>
      <c r="F15" s="5">
        <v>48.404029194152898</v>
      </c>
      <c r="G15" s="10">
        <v>443971</v>
      </c>
      <c r="H15" s="10" t="s">
        <v>63</v>
      </c>
      <c r="I15" s="11" t="s">
        <v>80</v>
      </c>
      <c r="J15" s="10" t="s">
        <v>59</v>
      </c>
      <c r="K15" s="10" t="s">
        <v>62</v>
      </c>
      <c r="L15" s="10" t="s">
        <v>63</v>
      </c>
      <c r="M15" s="10" t="s">
        <v>63</v>
      </c>
      <c r="N15" s="10" t="str">
        <f t="shared" si="0"/>
        <v>No</v>
      </c>
      <c r="O15" s="10" t="str">
        <f t="shared" si="1"/>
        <v>No</v>
      </c>
      <c r="P15" s="10" t="str">
        <f t="shared" si="2"/>
        <v>No</v>
      </c>
      <c r="Q15" s="10" t="str">
        <f t="shared" si="3"/>
        <v>No</v>
      </c>
      <c r="R15" s="10" t="str">
        <f t="shared" si="4"/>
        <v>Yes</v>
      </c>
      <c r="S15" s="10" t="str">
        <f t="shared" si="5"/>
        <v>No</v>
      </c>
      <c r="T15" s="10" t="str">
        <f t="shared" si="6"/>
        <v>No</v>
      </c>
      <c r="U15" s="12">
        <f t="shared" si="7"/>
        <v>97</v>
      </c>
      <c r="V15" s="13">
        <f t="shared" si="8"/>
        <v>21.848273873744006</v>
      </c>
      <c r="W15" s="12">
        <v>24</v>
      </c>
      <c r="X15" s="12">
        <f t="shared" si="9"/>
        <v>73</v>
      </c>
      <c r="Y15" s="13">
        <f t="shared" si="10"/>
        <v>16.442515389518686</v>
      </c>
      <c r="Z15" s="12">
        <v>11</v>
      </c>
      <c r="AA15" s="12">
        <v>62</v>
      </c>
    </row>
    <row r="16" spans="1:27" x14ac:dyDescent="0.35">
      <c r="A16" s="8" t="s">
        <v>89</v>
      </c>
      <c r="B16" s="9" t="s">
        <v>90</v>
      </c>
      <c r="C16" s="9" t="s">
        <v>39</v>
      </c>
      <c r="D16" s="9" t="s">
        <v>14</v>
      </c>
      <c r="E16" s="5">
        <v>31.556580099628199</v>
      </c>
      <c r="F16" s="5">
        <v>48.188062599999903</v>
      </c>
      <c r="G16" s="10">
        <v>245904</v>
      </c>
      <c r="H16" s="10" t="s">
        <v>62</v>
      </c>
      <c r="I16" s="11" t="s">
        <v>73</v>
      </c>
      <c r="J16" s="10" t="s">
        <v>59</v>
      </c>
      <c r="K16" s="10" t="s">
        <v>63</v>
      </c>
      <c r="L16" s="10" t="s">
        <v>62</v>
      </c>
      <c r="M16" s="10" t="s">
        <v>62</v>
      </c>
      <c r="N16" s="10" t="str">
        <f t="shared" si="0"/>
        <v>Yes</v>
      </c>
      <c r="O16" s="10" t="str">
        <f t="shared" si="1"/>
        <v>No</v>
      </c>
      <c r="P16" s="10" t="str">
        <f t="shared" si="2"/>
        <v>No</v>
      </c>
      <c r="Q16" s="10" t="str">
        <f t="shared" si="3"/>
        <v>Yes</v>
      </c>
      <c r="R16" s="10" t="str">
        <f t="shared" si="4"/>
        <v>No</v>
      </c>
      <c r="S16" s="10" t="str">
        <f t="shared" si="5"/>
        <v>Yes</v>
      </c>
      <c r="T16" s="10" t="str">
        <f t="shared" si="6"/>
        <v>No</v>
      </c>
      <c r="U16" s="12">
        <f t="shared" si="7"/>
        <v>37</v>
      </c>
      <c r="V16" s="13">
        <f t="shared" si="8"/>
        <v>15.046522220053355</v>
      </c>
      <c r="W16" s="12">
        <v>11</v>
      </c>
      <c r="X16" s="12">
        <f t="shared" si="9"/>
        <v>26</v>
      </c>
      <c r="Y16" s="13">
        <f t="shared" si="10"/>
        <v>10.573231830307762</v>
      </c>
      <c r="Z16" s="12">
        <v>5</v>
      </c>
      <c r="AA16" s="12">
        <v>21</v>
      </c>
    </row>
    <row r="17" spans="1:27" x14ac:dyDescent="0.35">
      <c r="A17" s="8" t="s">
        <v>89</v>
      </c>
      <c r="B17" s="9" t="s">
        <v>90</v>
      </c>
      <c r="C17" s="9" t="s">
        <v>40</v>
      </c>
      <c r="D17" s="9" t="s">
        <v>15</v>
      </c>
      <c r="E17" s="5">
        <v>30.893951799668301</v>
      </c>
      <c r="F17" s="5">
        <v>49.4093497</v>
      </c>
      <c r="G17" s="10">
        <v>54004</v>
      </c>
      <c r="H17" s="10" t="s">
        <v>63</v>
      </c>
      <c r="I17" s="11" t="s">
        <v>81</v>
      </c>
      <c r="J17" s="10" t="s">
        <v>61</v>
      </c>
      <c r="K17" s="10" t="s">
        <v>63</v>
      </c>
      <c r="L17" s="10" t="s">
        <v>63</v>
      </c>
      <c r="M17" s="10" t="s">
        <v>62</v>
      </c>
      <c r="N17" s="10" t="str">
        <f t="shared" si="0"/>
        <v>No</v>
      </c>
      <c r="O17" s="10" t="str">
        <f t="shared" si="1"/>
        <v>No</v>
      </c>
      <c r="P17" s="10" t="str">
        <f t="shared" si="2"/>
        <v>No</v>
      </c>
      <c r="Q17" s="10" t="str">
        <f t="shared" si="3"/>
        <v>Yes</v>
      </c>
      <c r="R17" s="10" t="str">
        <f t="shared" si="4"/>
        <v>No</v>
      </c>
      <c r="S17" s="10" t="str">
        <f t="shared" si="5"/>
        <v>No</v>
      </c>
      <c r="T17" s="10" t="str">
        <f t="shared" si="6"/>
        <v>No</v>
      </c>
      <c r="U17" s="12">
        <f t="shared" si="7"/>
        <v>11</v>
      </c>
      <c r="V17" s="13">
        <f t="shared" si="8"/>
        <v>20.36886156580994</v>
      </c>
      <c r="W17" s="12">
        <v>1</v>
      </c>
      <c r="X17" s="12">
        <f t="shared" si="9"/>
        <v>10</v>
      </c>
      <c r="Y17" s="13">
        <f t="shared" si="10"/>
        <v>18.517146878009036</v>
      </c>
      <c r="Z17" s="12">
        <v>4</v>
      </c>
      <c r="AA17" s="12">
        <v>6</v>
      </c>
    </row>
    <row r="18" spans="1:27" x14ac:dyDescent="0.35">
      <c r="A18" s="8" t="s">
        <v>89</v>
      </c>
      <c r="B18" s="9" t="s">
        <v>90</v>
      </c>
      <c r="C18" s="9" t="s">
        <v>41</v>
      </c>
      <c r="D18" s="9" t="s">
        <v>16</v>
      </c>
      <c r="E18" s="5">
        <v>31.2780253996436</v>
      </c>
      <c r="F18" s="5">
        <v>49.602015199999897</v>
      </c>
      <c r="G18" s="10">
        <v>113776</v>
      </c>
      <c r="H18" s="10" t="s">
        <v>62</v>
      </c>
      <c r="I18" s="11" t="s">
        <v>73</v>
      </c>
      <c r="J18" s="10" t="s">
        <v>59</v>
      </c>
      <c r="K18" s="10" t="s">
        <v>63</v>
      </c>
      <c r="L18" s="10" t="s">
        <v>63</v>
      </c>
      <c r="M18" s="10" t="s">
        <v>63</v>
      </c>
      <c r="N18" s="10" t="str">
        <f t="shared" si="0"/>
        <v>No</v>
      </c>
      <c r="O18" s="10" t="str">
        <f t="shared" si="1"/>
        <v>No</v>
      </c>
      <c r="P18" s="10" t="str">
        <f t="shared" si="2"/>
        <v>No</v>
      </c>
      <c r="Q18" s="10" t="str">
        <f t="shared" si="3"/>
        <v>No</v>
      </c>
      <c r="R18" s="10" t="str">
        <f t="shared" si="4"/>
        <v>No</v>
      </c>
      <c r="S18" s="10" t="str">
        <f t="shared" si="5"/>
        <v>No</v>
      </c>
      <c r="T18" s="10" t="str">
        <f t="shared" si="6"/>
        <v>Yes</v>
      </c>
      <c r="U18" s="12">
        <f t="shared" si="7"/>
        <v>23</v>
      </c>
      <c r="V18" s="13">
        <f t="shared" si="8"/>
        <v>20.215159611868934</v>
      </c>
      <c r="W18" s="12">
        <v>1</v>
      </c>
      <c r="X18" s="12">
        <f t="shared" si="9"/>
        <v>22</v>
      </c>
      <c r="Y18" s="13">
        <f t="shared" si="10"/>
        <v>19.336239628744199</v>
      </c>
      <c r="Z18" s="12">
        <v>14</v>
      </c>
      <c r="AA18" s="12">
        <v>8</v>
      </c>
    </row>
    <row r="19" spans="1:27" x14ac:dyDescent="0.35">
      <c r="A19" s="8" t="s">
        <v>89</v>
      </c>
      <c r="B19" s="9" t="s">
        <v>90</v>
      </c>
      <c r="C19" s="9" t="s">
        <v>49</v>
      </c>
      <c r="D19" s="9" t="s">
        <v>17</v>
      </c>
      <c r="E19" s="5">
        <v>30.631526430935502</v>
      </c>
      <c r="F19" s="5">
        <v>48.630360673764301</v>
      </c>
      <c r="G19" s="10">
        <v>138480</v>
      </c>
      <c r="H19" s="10" t="s">
        <v>62</v>
      </c>
      <c r="I19" s="11" t="s">
        <v>73</v>
      </c>
      <c r="J19" s="10" t="s">
        <v>59</v>
      </c>
      <c r="K19" s="10" t="s">
        <v>63</v>
      </c>
      <c r="L19" s="10" t="s">
        <v>62</v>
      </c>
      <c r="M19" s="10" t="s">
        <v>63</v>
      </c>
      <c r="N19" s="10" t="str">
        <f t="shared" si="0"/>
        <v>No</v>
      </c>
      <c r="O19" s="10" t="str">
        <f t="shared" si="1"/>
        <v>No</v>
      </c>
      <c r="P19" s="10" t="str">
        <f t="shared" si="2"/>
        <v>No</v>
      </c>
      <c r="Q19" s="10" t="str">
        <f t="shared" si="3"/>
        <v>No</v>
      </c>
      <c r="R19" s="10" t="str">
        <f t="shared" si="4"/>
        <v>No</v>
      </c>
      <c r="S19" s="10" t="str">
        <f t="shared" si="5"/>
        <v>Yes</v>
      </c>
      <c r="T19" s="10" t="str">
        <f t="shared" si="6"/>
        <v>No</v>
      </c>
      <c r="U19" s="12">
        <f t="shared" si="7"/>
        <v>30</v>
      </c>
      <c r="V19" s="13">
        <f t="shared" si="8"/>
        <v>21.663778162911612</v>
      </c>
      <c r="W19" s="12">
        <v>11</v>
      </c>
      <c r="X19" s="12">
        <f t="shared" si="9"/>
        <v>19</v>
      </c>
      <c r="Y19" s="13">
        <f t="shared" si="10"/>
        <v>13.720392836510687</v>
      </c>
      <c r="Z19" s="12">
        <v>4</v>
      </c>
      <c r="AA19" s="12">
        <v>15</v>
      </c>
    </row>
    <row r="20" spans="1:27" x14ac:dyDescent="0.35">
      <c r="A20" s="8" t="s">
        <v>89</v>
      </c>
      <c r="B20" s="9" t="s">
        <v>90</v>
      </c>
      <c r="C20" s="9" t="s">
        <v>50</v>
      </c>
      <c r="D20" s="9" t="s">
        <v>18</v>
      </c>
      <c r="E20" s="5">
        <v>32.200368699601697</v>
      </c>
      <c r="F20" s="5">
        <v>48.248983899999899</v>
      </c>
      <c r="G20" s="10">
        <v>136389</v>
      </c>
      <c r="H20" s="10" t="s">
        <v>62</v>
      </c>
      <c r="I20" s="11" t="s">
        <v>73</v>
      </c>
      <c r="J20" s="10" t="s">
        <v>59</v>
      </c>
      <c r="K20" s="10" t="s">
        <v>63</v>
      </c>
      <c r="L20" s="10" t="s">
        <v>63</v>
      </c>
      <c r="M20" s="10" t="s">
        <v>62</v>
      </c>
      <c r="N20" s="10" t="str">
        <f t="shared" si="0"/>
        <v>No</v>
      </c>
      <c r="O20" s="10" t="str">
        <f t="shared" si="1"/>
        <v>No</v>
      </c>
      <c r="P20" s="10" t="str">
        <f t="shared" si="2"/>
        <v>No</v>
      </c>
      <c r="Q20" s="10" t="str">
        <f t="shared" si="3"/>
        <v>Yes</v>
      </c>
      <c r="R20" s="10" t="str">
        <f t="shared" si="4"/>
        <v>No</v>
      </c>
      <c r="S20" s="10" t="str">
        <f t="shared" si="5"/>
        <v>No</v>
      </c>
      <c r="T20" s="10" t="str">
        <f t="shared" si="6"/>
        <v>No</v>
      </c>
      <c r="U20" s="12">
        <f t="shared" si="7"/>
        <v>77</v>
      </c>
      <c r="V20" s="13">
        <f t="shared" si="8"/>
        <v>56.456165819824179</v>
      </c>
      <c r="W20" s="12">
        <v>19</v>
      </c>
      <c r="X20" s="12">
        <f t="shared" si="9"/>
        <v>58</v>
      </c>
      <c r="Y20" s="13">
        <f t="shared" si="10"/>
        <v>42.525423604542887</v>
      </c>
      <c r="Z20" s="12">
        <v>17</v>
      </c>
      <c r="AA20" s="12">
        <v>41</v>
      </c>
    </row>
    <row r="21" spans="1:27" x14ac:dyDescent="0.35">
      <c r="A21" s="8" t="s">
        <v>89</v>
      </c>
      <c r="B21" s="9" t="s">
        <v>90</v>
      </c>
      <c r="C21" s="9" t="s">
        <v>51</v>
      </c>
      <c r="D21" s="9" t="s">
        <v>19</v>
      </c>
      <c r="E21" s="5">
        <v>32.054787399606496</v>
      </c>
      <c r="F21" s="5">
        <v>48.845666600000001</v>
      </c>
      <c r="G21" s="10">
        <v>192028</v>
      </c>
      <c r="H21" s="10" t="s">
        <v>63</v>
      </c>
      <c r="I21" s="11" t="s">
        <v>82</v>
      </c>
      <c r="J21" s="10"/>
      <c r="K21" s="10" t="s">
        <v>62</v>
      </c>
      <c r="L21" s="10" t="s">
        <v>62</v>
      </c>
      <c r="M21" s="10" t="s">
        <v>63</v>
      </c>
      <c r="N21" s="10" t="str">
        <f t="shared" si="0"/>
        <v>No</v>
      </c>
      <c r="O21" s="10" t="str">
        <f t="shared" si="1"/>
        <v>No</v>
      </c>
      <c r="P21" s="10" t="str">
        <f t="shared" si="2"/>
        <v>Yes</v>
      </c>
      <c r="Q21" s="10" t="str">
        <f t="shared" si="3"/>
        <v>No</v>
      </c>
      <c r="R21" s="10" t="str">
        <f t="shared" si="4"/>
        <v>Yes</v>
      </c>
      <c r="S21" s="10" t="str">
        <f t="shared" si="5"/>
        <v>Yes</v>
      </c>
      <c r="T21" s="10" t="str">
        <f t="shared" si="6"/>
        <v>No</v>
      </c>
      <c r="U21" s="12">
        <f t="shared" si="7"/>
        <v>49</v>
      </c>
      <c r="V21" s="13">
        <f t="shared" si="8"/>
        <v>25.517112087820529</v>
      </c>
      <c r="W21" s="12">
        <v>15</v>
      </c>
      <c r="X21" s="12">
        <f t="shared" si="9"/>
        <v>34</v>
      </c>
      <c r="Y21" s="13">
        <f t="shared" si="10"/>
        <v>17.705751244610159</v>
      </c>
      <c r="Z21" s="12">
        <v>9</v>
      </c>
      <c r="AA21" s="12">
        <v>25</v>
      </c>
    </row>
    <row r="22" spans="1:27" x14ac:dyDescent="0.35">
      <c r="A22" s="8" t="s">
        <v>89</v>
      </c>
      <c r="B22" s="9" t="s">
        <v>90</v>
      </c>
      <c r="C22" s="9" t="s">
        <v>42</v>
      </c>
      <c r="D22" s="9" t="s">
        <v>20</v>
      </c>
      <c r="E22" s="5">
        <v>31.321864999641001</v>
      </c>
      <c r="F22" s="5">
        <v>48.686805499999998</v>
      </c>
      <c r="G22" s="10">
        <v>100000</v>
      </c>
      <c r="H22" s="10" t="s">
        <v>63</v>
      </c>
      <c r="I22" s="11" t="s">
        <v>83</v>
      </c>
      <c r="J22" s="10" t="s">
        <v>59</v>
      </c>
      <c r="K22" s="10" t="s">
        <v>62</v>
      </c>
      <c r="L22" s="10" t="s">
        <v>62</v>
      </c>
      <c r="M22" s="10" t="s">
        <v>63</v>
      </c>
      <c r="N22" s="10" t="str">
        <f t="shared" si="0"/>
        <v>No</v>
      </c>
      <c r="O22" s="10" t="str">
        <f t="shared" si="1"/>
        <v>No</v>
      </c>
      <c r="P22" s="10" t="str">
        <f t="shared" si="2"/>
        <v>Yes</v>
      </c>
      <c r="Q22" s="10" t="str">
        <f t="shared" si="3"/>
        <v>No</v>
      </c>
      <c r="R22" s="10" t="str">
        <f t="shared" si="4"/>
        <v>Yes</v>
      </c>
      <c r="S22" s="10" t="str">
        <f t="shared" si="5"/>
        <v>Yes</v>
      </c>
      <c r="T22" s="10" t="str">
        <f t="shared" si="6"/>
        <v>No</v>
      </c>
      <c r="U22" s="12">
        <f t="shared" si="7"/>
        <v>49</v>
      </c>
      <c r="V22" s="13">
        <f t="shared" si="8"/>
        <v>49</v>
      </c>
      <c r="W22" s="12">
        <v>10</v>
      </c>
      <c r="X22" s="12">
        <f t="shared" si="9"/>
        <v>39</v>
      </c>
      <c r="Y22" s="13">
        <f t="shared" si="10"/>
        <v>39</v>
      </c>
      <c r="Z22" s="12">
        <v>10</v>
      </c>
      <c r="AA22" s="12">
        <v>29</v>
      </c>
    </row>
    <row r="23" spans="1:27" x14ac:dyDescent="0.35">
      <c r="A23" s="8" t="s">
        <v>89</v>
      </c>
      <c r="B23" s="9" t="s">
        <v>90</v>
      </c>
      <c r="C23" s="9" t="s">
        <v>99</v>
      </c>
      <c r="D23" s="9" t="s">
        <v>21</v>
      </c>
      <c r="E23" s="5">
        <v>32.025605168413598</v>
      </c>
      <c r="F23" s="5">
        <v>48.243064865851402</v>
      </c>
      <c r="G23" s="10">
        <v>69331</v>
      </c>
      <c r="H23" s="10" t="s">
        <v>62</v>
      </c>
      <c r="I23" s="11" t="s">
        <v>73</v>
      </c>
      <c r="J23" s="10" t="s">
        <v>59</v>
      </c>
      <c r="K23" s="10" t="s">
        <v>63</v>
      </c>
      <c r="L23" s="10" t="s">
        <v>62</v>
      </c>
      <c r="M23" s="10" t="s">
        <v>62</v>
      </c>
      <c r="N23" s="10" t="str">
        <f t="shared" si="0"/>
        <v>Yes</v>
      </c>
      <c r="O23" s="10" t="str">
        <f t="shared" si="1"/>
        <v>No</v>
      </c>
      <c r="P23" s="10" t="str">
        <f t="shared" si="2"/>
        <v>No</v>
      </c>
      <c r="Q23" s="10" t="str">
        <f t="shared" si="3"/>
        <v>Yes</v>
      </c>
      <c r="R23" s="10" t="str">
        <f t="shared" si="4"/>
        <v>No</v>
      </c>
      <c r="S23" s="10" t="str">
        <f t="shared" si="5"/>
        <v>Yes</v>
      </c>
      <c r="T23" s="10" t="str">
        <f t="shared" si="6"/>
        <v>No</v>
      </c>
      <c r="U23" s="12"/>
      <c r="V23" s="13"/>
      <c r="W23" s="12"/>
      <c r="X23" s="12"/>
      <c r="Y23" s="13"/>
      <c r="Z23" s="12"/>
      <c r="AA23" s="12"/>
    </row>
    <row r="24" spans="1:27" x14ac:dyDescent="0.35">
      <c r="A24" s="8" t="s">
        <v>89</v>
      </c>
      <c r="B24" s="9" t="s">
        <v>90</v>
      </c>
      <c r="C24" s="9" t="s">
        <v>52</v>
      </c>
      <c r="D24" s="9" t="s">
        <v>22</v>
      </c>
      <c r="E24" s="5">
        <v>32.2449182996003</v>
      </c>
      <c r="F24" s="5">
        <v>48.812603599999903</v>
      </c>
      <c r="G24" s="10">
        <v>65468</v>
      </c>
      <c r="H24" s="10" t="s">
        <v>63</v>
      </c>
      <c r="I24" s="11" t="s">
        <v>84</v>
      </c>
      <c r="J24" s="10" t="s">
        <v>59</v>
      </c>
      <c r="K24" s="10" t="s">
        <v>62</v>
      </c>
      <c r="L24" s="10" t="s">
        <v>63</v>
      </c>
      <c r="M24" s="10" t="s">
        <v>63</v>
      </c>
      <c r="N24" s="10" t="str">
        <f t="shared" si="0"/>
        <v>No</v>
      </c>
      <c r="O24" s="10" t="str">
        <f t="shared" si="1"/>
        <v>No</v>
      </c>
      <c r="P24" s="10" t="str">
        <f t="shared" si="2"/>
        <v>No</v>
      </c>
      <c r="Q24" s="10" t="str">
        <f t="shared" si="3"/>
        <v>No</v>
      </c>
      <c r="R24" s="10" t="str">
        <f t="shared" si="4"/>
        <v>Yes</v>
      </c>
      <c r="S24" s="10" t="str">
        <f t="shared" si="5"/>
        <v>No</v>
      </c>
      <c r="T24" s="10" t="str">
        <f t="shared" si="6"/>
        <v>No</v>
      </c>
      <c r="U24" s="12">
        <f t="shared" si="7"/>
        <v>14</v>
      </c>
      <c r="V24" s="13">
        <f t="shared" si="8"/>
        <v>21.384493187511456</v>
      </c>
      <c r="W24" s="12">
        <v>1</v>
      </c>
      <c r="X24" s="12">
        <f t="shared" si="9"/>
        <v>13</v>
      </c>
      <c r="Y24" s="13">
        <f t="shared" si="10"/>
        <v>19.857029388403493</v>
      </c>
      <c r="Z24" s="12">
        <v>4</v>
      </c>
      <c r="AA24" s="12">
        <v>9</v>
      </c>
    </row>
    <row r="25" spans="1:27" x14ac:dyDescent="0.35">
      <c r="A25" s="8" t="s">
        <v>89</v>
      </c>
      <c r="B25" s="9" t="s">
        <v>90</v>
      </c>
      <c r="C25" s="9" t="s">
        <v>43</v>
      </c>
      <c r="D25" s="9" t="s">
        <v>23</v>
      </c>
      <c r="E25" s="5">
        <v>32.429031142893002</v>
      </c>
      <c r="F25" s="5">
        <v>49.175448534799997</v>
      </c>
      <c r="G25" s="10">
        <v>70963</v>
      </c>
      <c r="H25" s="10" t="s">
        <v>62</v>
      </c>
      <c r="I25" s="11" t="s">
        <v>73</v>
      </c>
      <c r="J25" s="10"/>
      <c r="K25" s="10" t="s">
        <v>62</v>
      </c>
      <c r="L25" s="10" t="s">
        <v>63</v>
      </c>
      <c r="M25" s="10" t="s">
        <v>62</v>
      </c>
      <c r="N25" s="10" t="str">
        <f t="shared" si="0"/>
        <v>No</v>
      </c>
      <c r="O25" s="10" t="str">
        <f t="shared" si="1"/>
        <v>Yes</v>
      </c>
      <c r="P25" s="10" t="str">
        <f t="shared" si="2"/>
        <v>No</v>
      </c>
      <c r="Q25" s="10" t="str">
        <f t="shared" si="3"/>
        <v>Yes</v>
      </c>
      <c r="R25" s="10" t="str">
        <f t="shared" si="4"/>
        <v>Yes</v>
      </c>
      <c r="S25" s="10" t="str">
        <f t="shared" si="5"/>
        <v>No</v>
      </c>
      <c r="T25" s="10" t="str">
        <f t="shared" si="6"/>
        <v>No</v>
      </c>
      <c r="U25" s="12">
        <f t="shared" si="7"/>
        <v>11</v>
      </c>
      <c r="V25" s="13">
        <f t="shared" si="8"/>
        <v>15.501035751025181</v>
      </c>
      <c r="W25" s="12">
        <v>2</v>
      </c>
      <c r="X25" s="12">
        <f t="shared" si="9"/>
        <v>9</v>
      </c>
      <c r="Y25" s="13">
        <f t="shared" si="10"/>
        <v>12.682665614475148</v>
      </c>
      <c r="Z25" s="12">
        <v>4</v>
      </c>
      <c r="AA25" s="12">
        <v>5</v>
      </c>
    </row>
    <row r="26" spans="1:27" x14ac:dyDescent="0.35">
      <c r="A26" s="8" t="s">
        <v>89</v>
      </c>
      <c r="B26" s="9" t="s">
        <v>90</v>
      </c>
      <c r="C26" s="9" t="s">
        <v>53</v>
      </c>
      <c r="D26" s="9" t="s">
        <v>24</v>
      </c>
      <c r="E26" s="5">
        <v>32.027615042643198</v>
      </c>
      <c r="F26" s="5">
        <v>49.399296668340902</v>
      </c>
      <c r="G26" s="10">
        <v>113419</v>
      </c>
      <c r="H26" s="10" t="s">
        <v>63</v>
      </c>
      <c r="I26" s="11" t="s">
        <v>85</v>
      </c>
      <c r="J26" s="10"/>
      <c r="K26" s="10" t="s">
        <v>62</v>
      </c>
      <c r="L26" s="10" t="s">
        <v>63</v>
      </c>
      <c r="M26" s="10" t="s">
        <v>62</v>
      </c>
      <c r="N26" s="10" t="str">
        <f t="shared" si="0"/>
        <v>No</v>
      </c>
      <c r="O26" s="10" t="str">
        <f t="shared" si="1"/>
        <v>Yes</v>
      </c>
      <c r="P26" s="10" t="str">
        <f t="shared" si="2"/>
        <v>No</v>
      </c>
      <c r="Q26" s="10" t="str">
        <f t="shared" si="3"/>
        <v>Yes</v>
      </c>
      <c r="R26" s="10" t="str">
        <f t="shared" si="4"/>
        <v>Yes</v>
      </c>
      <c r="S26" s="10" t="str">
        <f t="shared" si="5"/>
        <v>No</v>
      </c>
      <c r="T26" s="10" t="str">
        <f t="shared" si="6"/>
        <v>No</v>
      </c>
      <c r="U26" s="12">
        <f t="shared" si="7"/>
        <v>49</v>
      </c>
      <c r="V26" s="13">
        <f t="shared" si="8"/>
        <v>43.202638005977839</v>
      </c>
      <c r="W26" s="12">
        <v>6</v>
      </c>
      <c r="X26" s="12">
        <f t="shared" si="9"/>
        <v>43</v>
      </c>
      <c r="Y26" s="13">
        <f t="shared" si="10"/>
        <v>37.912519066470345</v>
      </c>
      <c r="Z26" s="12">
        <v>19</v>
      </c>
      <c r="AA26" s="12">
        <v>24</v>
      </c>
    </row>
    <row r="27" spans="1:27" x14ac:dyDescent="0.35">
      <c r="A27" s="8" t="s">
        <v>89</v>
      </c>
      <c r="B27" s="9" t="s">
        <v>90</v>
      </c>
      <c r="C27" s="9" t="s">
        <v>56</v>
      </c>
      <c r="D27" s="9" t="s">
        <v>25</v>
      </c>
      <c r="E27" s="5">
        <v>31.446270299634001</v>
      </c>
      <c r="F27" s="5">
        <v>49.528855199999903</v>
      </c>
      <c r="G27" s="10">
        <v>22119</v>
      </c>
      <c r="H27" s="10" t="s">
        <v>63</v>
      </c>
      <c r="I27" s="11" t="s">
        <v>86</v>
      </c>
      <c r="J27" s="10" t="s">
        <v>59</v>
      </c>
      <c r="K27" s="10" t="s">
        <v>63</v>
      </c>
      <c r="L27" s="10" t="s">
        <v>63</v>
      </c>
      <c r="M27" s="10" t="s">
        <v>62</v>
      </c>
      <c r="N27" s="10" t="str">
        <f t="shared" si="0"/>
        <v>No</v>
      </c>
      <c r="O27" s="10" t="str">
        <f t="shared" si="1"/>
        <v>No</v>
      </c>
      <c r="P27" s="10" t="str">
        <f t="shared" si="2"/>
        <v>No</v>
      </c>
      <c r="Q27" s="10" t="str">
        <f t="shared" si="3"/>
        <v>Yes</v>
      </c>
      <c r="R27" s="10" t="str">
        <f t="shared" si="4"/>
        <v>No</v>
      </c>
      <c r="S27" s="10" t="str">
        <f t="shared" si="5"/>
        <v>No</v>
      </c>
      <c r="T27" s="10" t="str">
        <f t="shared" si="6"/>
        <v>No</v>
      </c>
      <c r="U27" s="12">
        <f t="shared" si="7"/>
        <v>5</v>
      </c>
      <c r="V27" s="13">
        <f t="shared" si="8"/>
        <v>22.605000226050002</v>
      </c>
      <c r="W27" s="12">
        <v>0</v>
      </c>
      <c r="X27" s="12">
        <f t="shared" si="9"/>
        <v>5</v>
      </c>
      <c r="Y27" s="13">
        <f t="shared" si="10"/>
        <v>22.605000226050002</v>
      </c>
      <c r="Z27" s="12">
        <v>4</v>
      </c>
      <c r="AA27" s="12">
        <v>1</v>
      </c>
    </row>
    <row r="28" spans="1:27" x14ac:dyDescent="0.35">
      <c r="A28" s="8" t="s">
        <v>89</v>
      </c>
      <c r="B28" s="9" t="s">
        <v>90</v>
      </c>
      <c r="C28" s="9" t="s">
        <v>44</v>
      </c>
      <c r="D28" s="9" t="s">
        <v>26</v>
      </c>
      <c r="E28" s="5">
        <v>30.2363223997191</v>
      </c>
      <c r="F28" s="5">
        <v>49.712288600000001</v>
      </c>
      <c r="G28" s="10">
        <v>49724</v>
      </c>
      <c r="H28" s="10" t="s">
        <v>62</v>
      </c>
      <c r="I28" s="11" t="s">
        <v>73</v>
      </c>
      <c r="J28" s="10"/>
      <c r="K28" s="10" t="s">
        <v>62</v>
      </c>
      <c r="L28" s="10" t="s">
        <v>63</v>
      </c>
      <c r="M28" s="10" t="s">
        <v>63</v>
      </c>
      <c r="N28" s="10" t="str">
        <f t="shared" si="0"/>
        <v>No</v>
      </c>
      <c r="O28" s="10" t="str">
        <f t="shared" si="1"/>
        <v>No</v>
      </c>
      <c r="P28" s="10" t="str">
        <f t="shared" si="2"/>
        <v>No</v>
      </c>
      <c r="Q28" s="10" t="str">
        <f t="shared" si="3"/>
        <v>No</v>
      </c>
      <c r="R28" s="10" t="str">
        <f t="shared" si="4"/>
        <v>Yes</v>
      </c>
      <c r="S28" s="10" t="str">
        <f t="shared" si="5"/>
        <v>No</v>
      </c>
      <c r="T28" s="10" t="str">
        <f t="shared" si="6"/>
        <v>No</v>
      </c>
      <c r="U28" s="12">
        <f t="shared" si="7"/>
        <v>14</v>
      </c>
      <c r="V28" s="13">
        <f t="shared" si="8"/>
        <v>28.155417906845788</v>
      </c>
      <c r="W28" s="12">
        <v>1</v>
      </c>
      <c r="X28" s="12">
        <f t="shared" si="9"/>
        <v>13</v>
      </c>
      <c r="Y28" s="13">
        <f t="shared" si="10"/>
        <v>26.144316627785379</v>
      </c>
      <c r="Z28" s="12">
        <v>3</v>
      </c>
      <c r="AA28" s="12">
        <v>10</v>
      </c>
    </row>
    <row r="29" spans="1:27" x14ac:dyDescent="0.35">
      <c r="A29" s="8" t="s">
        <v>89</v>
      </c>
      <c r="B29" s="9" t="s">
        <v>90</v>
      </c>
      <c r="C29" s="9" t="s">
        <v>45</v>
      </c>
      <c r="D29" s="9" t="s">
        <v>27</v>
      </c>
      <c r="E29" s="5">
        <v>31.4627779996332</v>
      </c>
      <c r="F29" s="5">
        <v>48.075569699999903</v>
      </c>
      <c r="G29" s="10">
        <v>30750</v>
      </c>
      <c r="H29" s="10" t="s">
        <v>63</v>
      </c>
      <c r="I29" s="11" t="s">
        <v>98</v>
      </c>
      <c r="J29" s="10"/>
      <c r="K29" s="10" t="s">
        <v>63</v>
      </c>
      <c r="L29" s="10" t="s">
        <v>62</v>
      </c>
      <c r="M29" s="10" t="s">
        <v>62</v>
      </c>
      <c r="N29" s="10" t="str">
        <f t="shared" si="0"/>
        <v>Yes</v>
      </c>
      <c r="O29" s="10" t="str">
        <f t="shared" si="1"/>
        <v>No</v>
      </c>
      <c r="P29" s="10" t="str">
        <f t="shared" si="2"/>
        <v>No</v>
      </c>
      <c r="Q29" s="10" t="str">
        <f t="shared" si="3"/>
        <v>Yes</v>
      </c>
      <c r="R29" s="10" t="str">
        <f t="shared" si="4"/>
        <v>No</v>
      </c>
      <c r="S29" s="10" t="str">
        <f t="shared" si="5"/>
        <v>Yes</v>
      </c>
      <c r="T29" s="10" t="str">
        <f t="shared" si="6"/>
        <v>No</v>
      </c>
      <c r="U29" s="12">
        <f t="shared" si="7"/>
        <v>9</v>
      </c>
      <c r="V29" s="13">
        <f t="shared" si="8"/>
        <v>29.268292682926827</v>
      </c>
      <c r="W29" s="12">
        <v>0</v>
      </c>
      <c r="X29" s="12">
        <f t="shared" si="9"/>
        <v>9</v>
      </c>
      <c r="Y29" s="13">
        <f t="shared" si="10"/>
        <v>29.268292682926827</v>
      </c>
      <c r="Z29" s="12">
        <v>3</v>
      </c>
      <c r="AA29" s="12">
        <v>6</v>
      </c>
    </row>
    <row r="30" spans="1:27" ht="12" thickBot="1" x14ac:dyDescent="0.4">
      <c r="A30" s="16"/>
      <c r="B30" s="17"/>
      <c r="C30" s="17"/>
      <c r="D30" s="17"/>
      <c r="E30" s="17"/>
      <c r="F30" s="17"/>
      <c r="G30" s="18">
        <f>SUM(G2:G29)</f>
        <v>4776520</v>
      </c>
      <c r="H30" s="18"/>
      <c r="I30" s="18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8">
        <f>SUM(U2:U29)</f>
        <v>1291</v>
      </c>
      <c r="V30" s="19">
        <f t="shared" si="8"/>
        <v>27.028045522681786</v>
      </c>
      <c r="W30" s="18">
        <f>SUM(W2:W29)</f>
        <v>240</v>
      </c>
      <c r="X30" s="18">
        <f t="shared" ref="X30:AA30" si="11">SUM(X2:X29)</f>
        <v>1051</v>
      </c>
      <c r="Y30" s="19">
        <f t="shared" si="10"/>
        <v>22.003466959208797</v>
      </c>
      <c r="Z30" s="18">
        <f t="shared" si="11"/>
        <v>273</v>
      </c>
      <c r="AA30" s="18">
        <f t="shared" si="11"/>
        <v>778</v>
      </c>
    </row>
  </sheetData>
  <autoFilter ref="C1:AA30" xr:uid="{96DF5C02-FE60-364B-9B9C-B0D399BD92DF}"/>
  <pageMargins left="0.7" right="0.7" top="0.75" bottom="0.75" header="0.3" footer="0.3"/>
  <pageSetup orientation="portrait" horizontalDpi="1200" verticalDpi="1200" r:id="rId1"/>
  <ignoredErrors>
    <ignoredError sqref="U3:U22 Y30 V30 U24:U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987B-C1AF-4FEE-81DD-C916D2CFC851}">
  <dimension ref="A1:AA29"/>
  <sheetViews>
    <sheetView zoomScale="142" zoomScaleNormal="142" workbookViewId="0">
      <pane xSplit="4" topLeftCell="R1" activePane="topRight" state="frozen"/>
      <selection pane="topRight" activeCell="R1" sqref="R1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20" width="13.1328125" style="4" customWidth="1"/>
    <col min="21" max="16384" width="10.6640625" style="4"/>
  </cols>
  <sheetData>
    <row r="1" spans="1:27" s="2" customFormat="1" ht="70.5" customHeight="1" x14ac:dyDescent="0.35">
      <c r="A1" s="6" t="s">
        <v>87</v>
      </c>
      <c r="B1" s="7" t="s">
        <v>88</v>
      </c>
      <c r="C1" s="7" t="s">
        <v>67</v>
      </c>
      <c r="D1" s="7" t="s">
        <v>68</v>
      </c>
      <c r="E1" s="7" t="s">
        <v>54</v>
      </c>
      <c r="F1" s="7" t="s">
        <v>55</v>
      </c>
      <c r="G1" s="7" t="s">
        <v>57</v>
      </c>
      <c r="H1" s="3" t="s">
        <v>69</v>
      </c>
      <c r="I1" s="3" t="s">
        <v>70</v>
      </c>
      <c r="J1" s="7" t="s">
        <v>58</v>
      </c>
      <c r="K1" s="7" t="s">
        <v>64</v>
      </c>
      <c r="L1" s="7" t="s">
        <v>65</v>
      </c>
      <c r="M1" s="7" t="s">
        <v>66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7" t="s">
        <v>96</v>
      </c>
      <c r="T1" s="7" t="s">
        <v>97</v>
      </c>
      <c r="U1" s="7" t="s">
        <v>100</v>
      </c>
      <c r="V1" s="1" t="s">
        <v>101</v>
      </c>
      <c r="W1" s="7" t="s">
        <v>102</v>
      </c>
      <c r="X1" s="3" t="s">
        <v>103</v>
      </c>
      <c r="Y1" s="1" t="s">
        <v>106</v>
      </c>
      <c r="Z1" s="7" t="s">
        <v>104</v>
      </c>
      <c r="AA1" s="7" t="s">
        <v>105</v>
      </c>
    </row>
    <row r="2" spans="1:27" x14ac:dyDescent="0.35">
      <c r="A2" s="8" t="s">
        <v>89</v>
      </c>
      <c r="B2" s="9" t="s">
        <v>90</v>
      </c>
      <c r="C2" s="9" t="s">
        <v>28</v>
      </c>
      <c r="D2" s="9" t="s">
        <v>0</v>
      </c>
      <c r="E2" s="5">
        <v>30.363609699708501</v>
      </c>
      <c r="F2" s="5">
        <v>48.259147499999997</v>
      </c>
      <c r="G2" s="10">
        <v>298090</v>
      </c>
      <c r="H2" s="10" t="s">
        <v>63</v>
      </c>
      <c r="I2" s="11" t="s">
        <v>71</v>
      </c>
      <c r="J2" s="10" t="s">
        <v>59</v>
      </c>
      <c r="K2" s="10" t="s">
        <v>63</v>
      </c>
      <c r="L2" s="10" t="s">
        <v>62</v>
      </c>
      <c r="M2" s="10" t="s">
        <v>63</v>
      </c>
      <c r="N2" s="10" t="str">
        <f>IF(AND($K2="Yes",$L2="No",$M2="No"),"Yes","No")</f>
        <v>No</v>
      </c>
      <c r="O2" s="10" t="str">
        <f>IF(AND($K2="No",$L2="Yes",$M2="No"),"Yes","No")</f>
        <v>No</v>
      </c>
      <c r="P2" s="10" t="str">
        <f>IF(AND($K2="No",$L2="No",$M2="Yes"),"Yes","No")</f>
        <v>No</v>
      </c>
      <c r="Q2" s="10" t="str">
        <f>IF(AND(OR($K2="Yes",$L2="Yes"),$M2="No"),"Yes","No")</f>
        <v>No</v>
      </c>
      <c r="R2" s="10" t="str">
        <f>IF(AND(OR($L2="Yes",$M2="Yes"),$K2="No"),"Yes","No")</f>
        <v>No</v>
      </c>
      <c r="S2" s="10" t="str">
        <f>IF(AND(OR($K2="Yes",$M2="Yes"),$L2="No"),"Yes","No")</f>
        <v>Yes</v>
      </c>
      <c r="T2" s="10" t="str">
        <f>IF(AND(K2="Yes",L2="Yes",M2="Yes"),"Yes","No")</f>
        <v>No</v>
      </c>
      <c r="U2" s="12">
        <f>W2+X2</f>
        <v>81</v>
      </c>
      <c r="V2" s="13">
        <f>(U2/$G2)*100000</f>
        <v>27.173001442517361</v>
      </c>
      <c r="W2" s="12">
        <v>18</v>
      </c>
      <c r="X2" s="12">
        <f>Z2+AA2</f>
        <v>63</v>
      </c>
      <c r="Y2" s="13">
        <f>(X2/$G2)*100000</f>
        <v>21.134556677513505</v>
      </c>
      <c r="Z2" s="12">
        <v>13</v>
      </c>
      <c r="AA2" s="12">
        <v>50</v>
      </c>
    </row>
    <row r="3" spans="1:27" x14ac:dyDescent="0.35">
      <c r="A3" s="8" t="s">
        <v>89</v>
      </c>
      <c r="B3" s="9" t="s">
        <v>90</v>
      </c>
      <c r="C3" s="9" t="s">
        <v>29</v>
      </c>
      <c r="D3" s="9" t="s">
        <v>1</v>
      </c>
      <c r="E3" s="5">
        <v>30.699564699682298</v>
      </c>
      <c r="F3" s="5">
        <v>49.8285336</v>
      </c>
      <c r="G3" s="10">
        <v>17654</v>
      </c>
      <c r="H3" s="10" t="s">
        <v>63</v>
      </c>
      <c r="I3" s="11" t="s">
        <v>72</v>
      </c>
      <c r="J3" s="10" t="s">
        <v>59</v>
      </c>
      <c r="K3" s="10" t="s">
        <v>63</v>
      </c>
      <c r="L3" s="10" t="s">
        <v>62</v>
      </c>
      <c r="M3" s="10" t="s">
        <v>62</v>
      </c>
      <c r="N3" s="10" t="str">
        <f t="shared" ref="N3:N29" si="0">IF(AND($K3="Yes",$L3="No",$M3="No"),"Yes","No")</f>
        <v>Yes</v>
      </c>
      <c r="O3" s="10" t="str">
        <f t="shared" ref="O3:O29" si="1">IF(AND($K3="No",$L3="Yes",$M3="No"),"Yes","No")</f>
        <v>No</v>
      </c>
      <c r="P3" s="10" t="str">
        <f t="shared" ref="P3:P29" si="2">IF(AND($K3="No",$L3="No",$M3="Yes"),"Yes","No")</f>
        <v>No</v>
      </c>
      <c r="Q3" s="10" t="str">
        <f t="shared" ref="Q3:Q29" si="3">IF(AND(OR($K3="Yes",$L3="Yes"),$M3="No"),"Yes","No")</f>
        <v>Yes</v>
      </c>
      <c r="R3" s="10" t="str">
        <f t="shared" ref="R3:R29" si="4">IF(AND(OR($L3="Yes",$M3="Yes"),$K3="No"),"Yes","No")</f>
        <v>No</v>
      </c>
      <c r="S3" s="10" t="str">
        <f t="shared" ref="S3:S29" si="5">IF(AND(OR($K3="Yes",$M3="Yes"),$L3="No"),"Yes","No")</f>
        <v>Yes</v>
      </c>
      <c r="T3" s="10" t="str">
        <f t="shared" ref="T3:T29" si="6">IF(AND(K3="Yes",L3="Yes",M3="Yes"),"Yes","No")</f>
        <v>No</v>
      </c>
      <c r="U3" s="12">
        <f t="shared" ref="U3:U29" si="7">W3+X3</f>
        <v>6</v>
      </c>
      <c r="V3" s="13">
        <f t="shared" ref="V3:V29" si="8">(U3/$G3)*100000</f>
        <v>33.986631924776255</v>
      </c>
      <c r="W3" s="12">
        <v>0</v>
      </c>
      <c r="X3" s="12">
        <f t="shared" ref="X3:X29" si="9">Z3+AA3</f>
        <v>6</v>
      </c>
      <c r="Y3" s="13">
        <f t="shared" ref="Y3:Y29" si="10">(X3/$G3)*100000</f>
        <v>33.986631924776255</v>
      </c>
      <c r="Z3" s="12">
        <v>3</v>
      </c>
      <c r="AA3" s="12">
        <v>3</v>
      </c>
    </row>
    <row r="4" spans="1:27" x14ac:dyDescent="0.35">
      <c r="A4" s="8" t="s">
        <v>89</v>
      </c>
      <c r="B4" s="9" t="s">
        <v>90</v>
      </c>
      <c r="C4" s="9" t="s">
        <v>46</v>
      </c>
      <c r="D4" s="9" t="s">
        <v>2</v>
      </c>
      <c r="E4" s="5">
        <v>30.755746331654301</v>
      </c>
      <c r="F4" s="5">
        <v>49.699293917799203</v>
      </c>
      <c r="G4" s="10">
        <v>123195</v>
      </c>
      <c r="H4" s="10" t="s">
        <v>63</v>
      </c>
      <c r="I4" s="11" t="s">
        <v>72</v>
      </c>
      <c r="J4" s="10" t="s">
        <v>59</v>
      </c>
      <c r="K4" s="10" t="s">
        <v>63</v>
      </c>
      <c r="L4" s="10" t="s">
        <v>62</v>
      </c>
      <c r="M4" s="10" t="s">
        <v>62</v>
      </c>
      <c r="N4" s="10" t="str">
        <f t="shared" si="0"/>
        <v>Yes</v>
      </c>
      <c r="O4" s="10" t="str">
        <f t="shared" si="1"/>
        <v>No</v>
      </c>
      <c r="P4" s="10" t="str">
        <f t="shared" si="2"/>
        <v>No</v>
      </c>
      <c r="Q4" s="10" t="str">
        <f t="shared" si="3"/>
        <v>Yes</v>
      </c>
      <c r="R4" s="10" t="str">
        <f t="shared" si="4"/>
        <v>No</v>
      </c>
      <c r="S4" s="10" t="str">
        <f t="shared" si="5"/>
        <v>Yes</v>
      </c>
      <c r="T4" s="10" t="str">
        <f t="shared" si="6"/>
        <v>No</v>
      </c>
      <c r="U4" s="12">
        <f t="shared" si="7"/>
        <v>20</v>
      </c>
      <c r="V4" s="13">
        <f t="shared" si="8"/>
        <v>16.234425098421202</v>
      </c>
      <c r="W4" s="12">
        <v>3</v>
      </c>
      <c r="X4" s="12">
        <f t="shared" si="9"/>
        <v>17</v>
      </c>
      <c r="Y4" s="13">
        <f t="shared" si="10"/>
        <v>13.799261333658023</v>
      </c>
      <c r="Z4" s="12">
        <v>8</v>
      </c>
      <c r="AA4" s="12">
        <v>9</v>
      </c>
    </row>
    <row r="5" spans="1:27" x14ac:dyDescent="0.35">
      <c r="A5" s="8" t="s">
        <v>89</v>
      </c>
      <c r="B5" s="9" t="s">
        <v>90</v>
      </c>
      <c r="C5" s="9" t="s">
        <v>30</v>
      </c>
      <c r="D5" s="9" t="s">
        <v>3</v>
      </c>
      <c r="E5" s="5">
        <v>32.306713841202203</v>
      </c>
      <c r="F5" s="5">
        <v>49.537875107795401</v>
      </c>
      <c r="G5" s="10">
        <v>85000</v>
      </c>
      <c r="H5" s="10" t="s">
        <v>62</v>
      </c>
      <c r="I5" s="11" t="s">
        <v>73</v>
      </c>
      <c r="J5" s="10"/>
      <c r="K5" s="10" t="s">
        <v>62</v>
      </c>
      <c r="L5" s="10" t="s">
        <v>63</v>
      </c>
      <c r="M5" s="10" t="s">
        <v>62</v>
      </c>
      <c r="N5" s="10" t="str">
        <f t="shared" si="0"/>
        <v>No</v>
      </c>
      <c r="O5" s="10" t="str">
        <f t="shared" si="1"/>
        <v>Yes</v>
      </c>
      <c r="P5" s="10" t="str">
        <f t="shared" si="2"/>
        <v>No</v>
      </c>
      <c r="Q5" s="10" t="str">
        <f t="shared" si="3"/>
        <v>Yes</v>
      </c>
      <c r="R5" s="10" t="str">
        <f t="shared" si="4"/>
        <v>Yes</v>
      </c>
      <c r="S5" s="10" t="str">
        <f t="shared" si="5"/>
        <v>No</v>
      </c>
      <c r="T5" s="10" t="str">
        <f t="shared" si="6"/>
        <v>No</v>
      </c>
      <c r="U5" s="12">
        <f t="shared" si="7"/>
        <v>18</v>
      </c>
      <c r="V5" s="13">
        <f t="shared" si="8"/>
        <v>21.176470588235293</v>
      </c>
      <c r="W5" s="12">
        <v>1</v>
      </c>
      <c r="X5" s="12">
        <f t="shared" si="9"/>
        <v>17</v>
      </c>
      <c r="Y5" s="13">
        <f t="shared" si="10"/>
        <v>20</v>
      </c>
      <c r="Z5" s="12">
        <v>6</v>
      </c>
      <c r="AA5" s="12">
        <v>11</v>
      </c>
    </row>
    <row r="6" spans="1:27" x14ac:dyDescent="0.35">
      <c r="A6" s="8" t="s">
        <v>89</v>
      </c>
      <c r="B6" s="9" t="s">
        <v>90</v>
      </c>
      <c r="C6" s="9" t="s">
        <v>31</v>
      </c>
      <c r="D6" s="9" t="s">
        <v>4</v>
      </c>
      <c r="E6" s="5">
        <v>32.458324999594801</v>
      </c>
      <c r="F6" s="5">
        <v>48.352113699999897</v>
      </c>
      <c r="G6" s="10">
        <v>171412</v>
      </c>
      <c r="H6" s="10" t="s">
        <v>63</v>
      </c>
      <c r="I6" s="11" t="s">
        <v>74</v>
      </c>
      <c r="J6" s="10"/>
      <c r="K6" s="10" t="s">
        <v>62</v>
      </c>
      <c r="L6" s="10" t="s">
        <v>63</v>
      </c>
      <c r="M6" s="10" t="s">
        <v>62</v>
      </c>
      <c r="N6" s="10" t="str">
        <f t="shared" si="0"/>
        <v>No</v>
      </c>
      <c r="O6" s="10" t="str">
        <f t="shared" si="1"/>
        <v>Yes</v>
      </c>
      <c r="P6" s="10" t="str">
        <f t="shared" si="2"/>
        <v>No</v>
      </c>
      <c r="Q6" s="10" t="str">
        <f t="shared" si="3"/>
        <v>Yes</v>
      </c>
      <c r="R6" s="10" t="str">
        <f t="shared" si="4"/>
        <v>Yes</v>
      </c>
      <c r="S6" s="10" t="str">
        <f t="shared" si="5"/>
        <v>No</v>
      </c>
      <c r="T6" s="10" t="str">
        <f t="shared" si="6"/>
        <v>No</v>
      </c>
      <c r="U6" s="12">
        <f t="shared" si="7"/>
        <v>61</v>
      </c>
      <c r="V6" s="13">
        <f t="shared" si="8"/>
        <v>35.58677338809418</v>
      </c>
      <c r="W6" s="12">
        <v>9</v>
      </c>
      <c r="X6" s="12">
        <f t="shared" si="9"/>
        <v>52</v>
      </c>
      <c r="Y6" s="13">
        <f t="shared" si="10"/>
        <v>30.336265839031107</v>
      </c>
      <c r="Z6" s="12">
        <v>7</v>
      </c>
      <c r="AA6" s="12">
        <v>45</v>
      </c>
    </row>
    <row r="7" spans="1:27" x14ac:dyDescent="0.35">
      <c r="A7" s="8" t="s">
        <v>89</v>
      </c>
      <c r="B7" s="9" t="s">
        <v>90</v>
      </c>
      <c r="C7" s="9" t="s">
        <v>47</v>
      </c>
      <c r="D7" s="9" t="s">
        <v>5</v>
      </c>
      <c r="E7" s="5">
        <v>31.292632327629601</v>
      </c>
      <c r="F7" s="5">
        <v>48.738917589429803</v>
      </c>
      <c r="G7" s="10">
        <v>1302591</v>
      </c>
      <c r="H7" s="10" t="s">
        <v>63</v>
      </c>
      <c r="I7" s="11" t="s">
        <v>75</v>
      </c>
      <c r="J7" s="10" t="s">
        <v>60</v>
      </c>
      <c r="K7" s="10" t="s">
        <v>62</v>
      </c>
      <c r="L7" s="10" t="s">
        <v>63</v>
      </c>
      <c r="M7" s="10" t="s">
        <v>63</v>
      </c>
      <c r="N7" s="10" t="str">
        <f t="shared" si="0"/>
        <v>No</v>
      </c>
      <c r="O7" s="10" t="str">
        <f t="shared" si="1"/>
        <v>No</v>
      </c>
      <c r="P7" s="10" t="str">
        <f t="shared" si="2"/>
        <v>No</v>
      </c>
      <c r="Q7" s="10" t="str">
        <f t="shared" si="3"/>
        <v>No</v>
      </c>
      <c r="R7" s="10" t="str">
        <f t="shared" si="4"/>
        <v>Yes</v>
      </c>
      <c r="S7" s="10" t="str">
        <f t="shared" si="5"/>
        <v>No</v>
      </c>
      <c r="T7" s="10" t="str">
        <f t="shared" si="6"/>
        <v>No</v>
      </c>
      <c r="U7" s="12">
        <f t="shared" si="7"/>
        <v>363</v>
      </c>
      <c r="V7" s="13">
        <f t="shared" si="8"/>
        <v>27.867534782598678</v>
      </c>
      <c r="W7" s="12">
        <v>61</v>
      </c>
      <c r="X7" s="12">
        <f t="shared" si="9"/>
        <v>302</v>
      </c>
      <c r="Y7" s="13">
        <f t="shared" si="10"/>
        <v>23.184560618029757</v>
      </c>
      <c r="Z7" s="12">
        <v>29</v>
      </c>
      <c r="AA7" s="12">
        <v>273</v>
      </c>
    </row>
    <row r="8" spans="1:27" x14ac:dyDescent="0.35">
      <c r="A8" s="8" t="s">
        <v>89</v>
      </c>
      <c r="B8" s="9" t="s">
        <v>90</v>
      </c>
      <c r="C8" s="9" t="s">
        <v>32</v>
      </c>
      <c r="D8" s="9" t="s">
        <v>6</v>
      </c>
      <c r="E8" s="5">
        <v>31.8737327491794</v>
      </c>
      <c r="F8" s="5">
        <v>49.9735166875899</v>
      </c>
      <c r="G8" s="10">
        <v>119399</v>
      </c>
      <c r="H8" s="10" t="s">
        <v>62</v>
      </c>
      <c r="I8" s="11" t="s">
        <v>73</v>
      </c>
      <c r="J8" s="9"/>
      <c r="K8" s="10" t="s">
        <v>62</v>
      </c>
      <c r="L8" s="10" t="s">
        <v>63</v>
      </c>
      <c r="M8" s="10" t="s">
        <v>62</v>
      </c>
      <c r="N8" s="10" t="str">
        <f t="shared" si="0"/>
        <v>No</v>
      </c>
      <c r="O8" s="10" t="str">
        <f t="shared" si="1"/>
        <v>Yes</v>
      </c>
      <c r="P8" s="10" t="str">
        <f t="shared" si="2"/>
        <v>No</v>
      </c>
      <c r="Q8" s="10" t="str">
        <f t="shared" si="3"/>
        <v>Yes</v>
      </c>
      <c r="R8" s="10" t="str">
        <f t="shared" si="4"/>
        <v>Yes</v>
      </c>
      <c r="S8" s="10" t="str">
        <f t="shared" si="5"/>
        <v>No</v>
      </c>
      <c r="T8" s="10" t="str">
        <f t="shared" si="6"/>
        <v>No</v>
      </c>
      <c r="U8" s="12">
        <f t="shared" si="7"/>
        <v>66</v>
      </c>
      <c r="V8" s="13">
        <f t="shared" si="8"/>
        <v>55.276844864697352</v>
      </c>
      <c r="W8" s="12">
        <v>10</v>
      </c>
      <c r="X8" s="12">
        <f t="shared" si="9"/>
        <v>56</v>
      </c>
      <c r="Y8" s="13">
        <f t="shared" si="10"/>
        <v>46.901565339743215</v>
      </c>
      <c r="Z8" s="12">
        <v>29</v>
      </c>
      <c r="AA8" s="12">
        <v>27</v>
      </c>
    </row>
    <row r="9" spans="1:27" x14ac:dyDescent="0.35">
      <c r="A9" s="8" t="s">
        <v>89</v>
      </c>
      <c r="B9" s="9" t="s">
        <v>90</v>
      </c>
      <c r="C9" s="9" t="s">
        <v>33</v>
      </c>
      <c r="D9" s="9" t="s">
        <v>7</v>
      </c>
      <c r="E9" s="5">
        <v>31.524749399629901</v>
      </c>
      <c r="F9" s="5">
        <v>49.8868966</v>
      </c>
      <c r="G9" s="10">
        <v>105384</v>
      </c>
      <c r="H9" s="10" t="s">
        <v>63</v>
      </c>
      <c r="I9" s="11" t="s">
        <v>76</v>
      </c>
      <c r="J9" s="10" t="s">
        <v>59</v>
      </c>
      <c r="K9" s="10" t="s">
        <v>62</v>
      </c>
      <c r="L9" s="10" t="s">
        <v>63</v>
      </c>
      <c r="M9" s="10" t="s">
        <v>62</v>
      </c>
      <c r="N9" s="10" t="str">
        <f t="shared" si="0"/>
        <v>No</v>
      </c>
      <c r="O9" s="10" t="str">
        <f t="shared" si="1"/>
        <v>Yes</v>
      </c>
      <c r="P9" s="10" t="str">
        <f t="shared" si="2"/>
        <v>No</v>
      </c>
      <c r="Q9" s="10" t="str">
        <f t="shared" si="3"/>
        <v>Yes</v>
      </c>
      <c r="R9" s="10" t="str">
        <f t="shared" si="4"/>
        <v>Yes</v>
      </c>
      <c r="S9" s="10" t="str">
        <f t="shared" si="5"/>
        <v>No</v>
      </c>
      <c r="T9" s="10" t="str">
        <f t="shared" si="6"/>
        <v>No</v>
      </c>
      <c r="U9" s="12">
        <f t="shared" si="7"/>
        <v>35</v>
      </c>
      <c r="V9" s="13">
        <f t="shared" si="8"/>
        <v>33.211872770059969</v>
      </c>
      <c r="W9" s="12">
        <v>3</v>
      </c>
      <c r="X9" s="12">
        <f t="shared" si="9"/>
        <v>32</v>
      </c>
      <c r="Y9" s="13">
        <f t="shared" si="10"/>
        <v>30.365140818340546</v>
      </c>
      <c r="Z9" s="12">
        <v>13</v>
      </c>
      <c r="AA9" s="12">
        <v>19</v>
      </c>
    </row>
    <row r="10" spans="1:27" x14ac:dyDescent="0.35">
      <c r="A10" s="8" t="s">
        <v>89</v>
      </c>
      <c r="B10" s="9" t="s">
        <v>90</v>
      </c>
      <c r="C10" s="9" t="s">
        <v>34</v>
      </c>
      <c r="D10" s="9" t="s">
        <v>8</v>
      </c>
      <c r="E10" s="5">
        <v>31.553514099628401</v>
      </c>
      <c r="F10" s="5">
        <v>49.007716799999997</v>
      </c>
      <c r="G10" s="10">
        <v>51665</v>
      </c>
      <c r="H10" s="10" t="s">
        <v>62</v>
      </c>
      <c r="I10" s="11" t="s">
        <v>73</v>
      </c>
      <c r="J10" s="10"/>
      <c r="K10" s="10" t="s">
        <v>63</v>
      </c>
      <c r="L10" s="10" t="s">
        <v>62</v>
      </c>
      <c r="M10" s="10" t="s">
        <v>62</v>
      </c>
      <c r="N10" s="10" t="str">
        <f t="shared" si="0"/>
        <v>Yes</v>
      </c>
      <c r="O10" s="10" t="str">
        <f t="shared" si="1"/>
        <v>No</v>
      </c>
      <c r="P10" s="10" t="str">
        <f t="shared" si="2"/>
        <v>No</v>
      </c>
      <c r="Q10" s="10" t="str">
        <f t="shared" si="3"/>
        <v>Yes</v>
      </c>
      <c r="R10" s="10" t="str">
        <f t="shared" si="4"/>
        <v>No</v>
      </c>
      <c r="S10" s="10" t="str">
        <f t="shared" si="5"/>
        <v>Yes</v>
      </c>
      <c r="T10" s="10" t="str">
        <f t="shared" si="6"/>
        <v>No</v>
      </c>
      <c r="U10" s="12">
        <f t="shared" si="7"/>
        <v>22</v>
      </c>
      <c r="V10" s="13">
        <f t="shared" si="8"/>
        <v>42.582018774799188</v>
      </c>
      <c r="W10" s="12">
        <v>4</v>
      </c>
      <c r="X10" s="12">
        <f t="shared" si="9"/>
        <v>18</v>
      </c>
      <c r="Y10" s="13">
        <f t="shared" si="10"/>
        <v>34.839833543017512</v>
      </c>
      <c r="Z10" s="12">
        <v>7</v>
      </c>
      <c r="AA10" s="12">
        <v>11</v>
      </c>
    </row>
    <row r="11" spans="1:27" x14ac:dyDescent="0.35">
      <c r="A11" s="8" t="s">
        <v>89</v>
      </c>
      <c r="B11" s="9" t="s">
        <v>90</v>
      </c>
      <c r="C11" s="9" t="s">
        <v>35</v>
      </c>
      <c r="D11" s="9" t="s">
        <v>9</v>
      </c>
      <c r="E11" s="5">
        <v>30.432790899702901</v>
      </c>
      <c r="F11" s="5">
        <v>49.079479800000001</v>
      </c>
      <c r="G11" s="10">
        <v>296271</v>
      </c>
      <c r="H11" s="10" t="s">
        <v>63</v>
      </c>
      <c r="I11" s="11" t="s">
        <v>77</v>
      </c>
      <c r="J11" s="10" t="s">
        <v>59</v>
      </c>
      <c r="K11" s="10" t="s">
        <v>63</v>
      </c>
      <c r="L11" s="10" t="s">
        <v>63</v>
      </c>
      <c r="M11" s="10" t="s">
        <v>63</v>
      </c>
      <c r="N11" s="10" t="str">
        <f t="shared" si="0"/>
        <v>No</v>
      </c>
      <c r="O11" s="10" t="str">
        <f t="shared" si="1"/>
        <v>No</v>
      </c>
      <c r="P11" s="10" t="str">
        <f t="shared" si="2"/>
        <v>No</v>
      </c>
      <c r="Q11" s="10" t="str">
        <f t="shared" si="3"/>
        <v>No</v>
      </c>
      <c r="R11" s="10" t="str">
        <f t="shared" si="4"/>
        <v>No</v>
      </c>
      <c r="S11" s="10" t="str">
        <f t="shared" si="5"/>
        <v>No</v>
      </c>
      <c r="T11" s="10" t="str">
        <f t="shared" si="6"/>
        <v>Yes</v>
      </c>
      <c r="U11" s="12">
        <f t="shared" si="7"/>
        <v>52</v>
      </c>
      <c r="V11" s="13">
        <f t="shared" si="8"/>
        <v>17.551498459180952</v>
      </c>
      <c r="W11" s="12">
        <v>15</v>
      </c>
      <c r="X11" s="12">
        <f t="shared" si="9"/>
        <v>37</v>
      </c>
      <c r="Y11" s="13">
        <f t="shared" si="10"/>
        <v>12.488566211340293</v>
      </c>
      <c r="Z11" s="12">
        <v>21</v>
      </c>
      <c r="AA11" s="12">
        <v>16</v>
      </c>
    </row>
    <row r="12" spans="1:27" x14ac:dyDescent="0.35">
      <c r="A12" s="8" t="s">
        <v>89</v>
      </c>
      <c r="B12" s="9" t="s">
        <v>90</v>
      </c>
      <c r="C12" s="9" t="s">
        <v>36</v>
      </c>
      <c r="D12" s="9" t="s">
        <v>10</v>
      </c>
      <c r="E12" s="5">
        <v>30.636905299686902</v>
      </c>
      <c r="F12" s="5">
        <v>50.121206800000003</v>
      </c>
      <c r="G12" s="14">
        <v>134795</v>
      </c>
      <c r="H12" s="14" t="s">
        <v>63</v>
      </c>
      <c r="I12" s="15" t="s">
        <v>78</v>
      </c>
      <c r="J12" s="10" t="s">
        <v>59</v>
      </c>
      <c r="K12" s="10" t="s">
        <v>62</v>
      </c>
      <c r="L12" s="10" t="s">
        <v>63</v>
      </c>
      <c r="M12" s="10" t="s">
        <v>63</v>
      </c>
      <c r="N12" s="10" t="str">
        <f t="shared" si="0"/>
        <v>No</v>
      </c>
      <c r="O12" s="10" t="str">
        <f t="shared" si="1"/>
        <v>No</v>
      </c>
      <c r="P12" s="10" t="str">
        <f t="shared" si="2"/>
        <v>No</v>
      </c>
      <c r="Q12" s="10" t="str">
        <f t="shared" si="3"/>
        <v>No</v>
      </c>
      <c r="R12" s="10" t="str">
        <f t="shared" si="4"/>
        <v>Yes</v>
      </c>
      <c r="S12" s="10" t="str">
        <f t="shared" si="5"/>
        <v>No</v>
      </c>
      <c r="T12" s="10" t="str">
        <f t="shared" si="6"/>
        <v>No</v>
      </c>
      <c r="U12" s="12">
        <f t="shared" si="7"/>
        <v>38</v>
      </c>
      <c r="V12" s="13">
        <f t="shared" si="8"/>
        <v>28.190956637857489</v>
      </c>
      <c r="W12" s="12">
        <v>4</v>
      </c>
      <c r="X12" s="12">
        <f t="shared" si="9"/>
        <v>34</v>
      </c>
      <c r="Y12" s="13">
        <f t="shared" si="10"/>
        <v>25.223487518083015</v>
      </c>
      <c r="Z12" s="12">
        <v>14</v>
      </c>
      <c r="AA12" s="12">
        <v>20</v>
      </c>
    </row>
    <row r="13" spans="1:27" x14ac:dyDescent="0.35">
      <c r="A13" s="8" t="s">
        <v>89</v>
      </c>
      <c r="B13" s="9" t="s">
        <v>90</v>
      </c>
      <c r="C13" s="9" t="s">
        <v>37</v>
      </c>
      <c r="D13" s="9" t="s">
        <v>11</v>
      </c>
      <c r="E13" s="5">
        <v>31.480821499632199</v>
      </c>
      <c r="F13" s="5">
        <v>48.435379099999899</v>
      </c>
      <c r="G13" s="10">
        <v>53762</v>
      </c>
      <c r="H13" s="10" t="s">
        <v>62</v>
      </c>
      <c r="I13" s="11" t="s">
        <v>73</v>
      </c>
      <c r="J13" s="10" t="s">
        <v>59</v>
      </c>
      <c r="K13" s="10" t="s">
        <v>63</v>
      </c>
      <c r="L13" s="10" t="s">
        <v>62</v>
      </c>
      <c r="M13" s="10" t="s">
        <v>62</v>
      </c>
      <c r="N13" s="10" t="str">
        <f t="shared" si="0"/>
        <v>Yes</v>
      </c>
      <c r="O13" s="10" t="str">
        <f t="shared" si="1"/>
        <v>No</v>
      </c>
      <c r="P13" s="10" t="str">
        <f t="shared" si="2"/>
        <v>No</v>
      </c>
      <c r="Q13" s="10" t="str">
        <f t="shared" si="3"/>
        <v>Yes</v>
      </c>
      <c r="R13" s="10" t="str">
        <f t="shared" si="4"/>
        <v>No</v>
      </c>
      <c r="S13" s="10" t="str">
        <f t="shared" si="5"/>
        <v>Yes</v>
      </c>
      <c r="T13" s="10" t="str">
        <f t="shared" si="6"/>
        <v>No</v>
      </c>
      <c r="U13" s="12">
        <f t="shared" si="7"/>
        <v>10</v>
      </c>
      <c r="V13" s="13">
        <f t="shared" si="8"/>
        <v>18.600498493359623</v>
      </c>
      <c r="W13" s="12">
        <v>4</v>
      </c>
      <c r="X13" s="12">
        <f t="shared" si="9"/>
        <v>6</v>
      </c>
      <c r="Y13" s="13">
        <f t="shared" si="10"/>
        <v>11.160299096015773</v>
      </c>
      <c r="Z13" s="12">
        <v>3</v>
      </c>
      <c r="AA13" s="12">
        <v>3</v>
      </c>
    </row>
    <row r="14" spans="1:27" x14ac:dyDescent="0.35">
      <c r="A14" s="8" t="s">
        <v>89</v>
      </c>
      <c r="B14" s="9" t="s">
        <v>90</v>
      </c>
      <c r="C14" s="9" t="s">
        <v>38</v>
      </c>
      <c r="D14" s="9" t="s">
        <v>12</v>
      </c>
      <c r="E14" s="5">
        <v>30.433310499702898</v>
      </c>
      <c r="F14" s="5">
        <v>48.177985799999902</v>
      </c>
      <c r="G14" s="10">
        <v>170976</v>
      </c>
      <c r="H14" s="10" t="s">
        <v>63</v>
      </c>
      <c r="I14" s="11" t="s">
        <v>79</v>
      </c>
      <c r="J14" s="10"/>
      <c r="K14" s="10" t="s">
        <v>63</v>
      </c>
      <c r="L14" s="10" t="s">
        <v>62</v>
      </c>
      <c r="M14" s="10" t="s">
        <v>62</v>
      </c>
      <c r="N14" s="10" t="str">
        <f t="shared" si="0"/>
        <v>Yes</v>
      </c>
      <c r="O14" s="10" t="str">
        <f t="shared" si="1"/>
        <v>No</v>
      </c>
      <c r="P14" s="10" t="str">
        <f t="shared" si="2"/>
        <v>No</v>
      </c>
      <c r="Q14" s="10" t="str">
        <f t="shared" si="3"/>
        <v>Yes</v>
      </c>
      <c r="R14" s="10" t="str">
        <f t="shared" si="4"/>
        <v>No</v>
      </c>
      <c r="S14" s="10" t="str">
        <f t="shared" si="5"/>
        <v>Yes</v>
      </c>
      <c r="T14" s="10" t="str">
        <f t="shared" si="6"/>
        <v>No</v>
      </c>
      <c r="U14" s="12">
        <f t="shared" si="7"/>
        <v>44</v>
      </c>
      <c r="V14" s="13">
        <f t="shared" si="8"/>
        <v>25.734606026576827</v>
      </c>
      <c r="W14" s="12">
        <v>6</v>
      </c>
      <c r="X14" s="12">
        <f t="shared" si="9"/>
        <v>38</v>
      </c>
      <c r="Y14" s="13">
        <f t="shared" si="10"/>
        <v>22.225341568407263</v>
      </c>
      <c r="Z14" s="12">
        <v>9</v>
      </c>
      <c r="AA14" s="12">
        <v>29</v>
      </c>
    </row>
    <row r="15" spans="1:27" x14ac:dyDescent="0.35">
      <c r="A15" s="8" t="s">
        <v>89</v>
      </c>
      <c r="B15" s="9" t="s">
        <v>90</v>
      </c>
      <c r="C15" s="9" t="s">
        <v>48</v>
      </c>
      <c r="D15" s="9" t="s">
        <v>13</v>
      </c>
      <c r="E15" s="5">
        <v>32.4074885107553</v>
      </c>
      <c r="F15" s="5">
        <v>48.404029194152898</v>
      </c>
      <c r="G15" s="10">
        <v>443971</v>
      </c>
      <c r="H15" s="10" t="s">
        <v>63</v>
      </c>
      <c r="I15" s="11" t="s">
        <v>80</v>
      </c>
      <c r="J15" s="10" t="s">
        <v>59</v>
      </c>
      <c r="K15" s="10" t="s">
        <v>62</v>
      </c>
      <c r="L15" s="10" t="s">
        <v>63</v>
      </c>
      <c r="M15" s="10" t="s">
        <v>63</v>
      </c>
      <c r="N15" s="10" t="str">
        <f t="shared" si="0"/>
        <v>No</v>
      </c>
      <c r="O15" s="10" t="str">
        <f t="shared" si="1"/>
        <v>No</v>
      </c>
      <c r="P15" s="10" t="str">
        <f t="shared" si="2"/>
        <v>No</v>
      </c>
      <c r="Q15" s="10" t="str">
        <f t="shared" si="3"/>
        <v>No</v>
      </c>
      <c r="R15" s="10" t="str">
        <f t="shared" si="4"/>
        <v>Yes</v>
      </c>
      <c r="S15" s="10" t="str">
        <f t="shared" si="5"/>
        <v>No</v>
      </c>
      <c r="T15" s="10" t="str">
        <f t="shared" si="6"/>
        <v>No</v>
      </c>
      <c r="U15" s="12">
        <f t="shared" si="7"/>
        <v>97</v>
      </c>
      <c r="V15" s="13">
        <f t="shared" si="8"/>
        <v>21.848273873744006</v>
      </c>
      <c r="W15" s="12">
        <v>24</v>
      </c>
      <c r="X15" s="12">
        <f t="shared" si="9"/>
        <v>73</v>
      </c>
      <c r="Y15" s="13">
        <f t="shared" si="10"/>
        <v>16.442515389518686</v>
      </c>
      <c r="Z15" s="12">
        <v>11</v>
      </c>
      <c r="AA15" s="12">
        <v>62</v>
      </c>
    </row>
    <row r="16" spans="1:27" x14ac:dyDescent="0.35">
      <c r="A16" s="8" t="s">
        <v>89</v>
      </c>
      <c r="B16" s="9" t="s">
        <v>90</v>
      </c>
      <c r="C16" s="9" t="s">
        <v>39</v>
      </c>
      <c r="D16" s="9" t="s">
        <v>14</v>
      </c>
      <c r="E16" s="5">
        <v>31.556580099628199</v>
      </c>
      <c r="F16" s="5">
        <v>48.188062599999903</v>
      </c>
      <c r="G16" s="10">
        <v>245904</v>
      </c>
      <c r="H16" s="10" t="s">
        <v>62</v>
      </c>
      <c r="I16" s="11" t="s">
        <v>73</v>
      </c>
      <c r="J16" s="10" t="s">
        <v>59</v>
      </c>
      <c r="K16" s="10" t="s">
        <v>63</v>
      </c>
      <c r="L16" s="10" t="s">
        <v>62</v>
      </c>
      <c r="M16" s="10" t="s">
        <v>62</v>
      </c>
      <c r="N16" s="10" t="str">
        <f t="shared" si="0"/>
        <v>Yes</v>
      </c>
      <c r="O16" s="10" t="str">
        <f t="shared" si="1"/>
        <v>No</v>
      </c>
      <c r="P16" s="10" t="str">
        <f t="shared" si="2"/>
        <v>No</v>
      </c>
      <c r="Q16" s="10" t="str">
        <f t="shared" si="3"/>
        <v>Yes</v>
      </c>
      <c r="R16" s="10" t="str">
        <f t="shared" si="4"/>
        <v>No</v>
      </c>
      <c r="S16" s="10" t="str">
        <f t="shared" si="5"/>
        <v>Yes</v>
      </c>
      <c r="T16" s="10" t="str">
        <f t="shared" si="6"/>
        <v>No</v>
      </c>
      <c r="U16" s="12">
        <f t="shared" si="7"/>
        <v>37</v>
      </c>
      <c r="V16" s="13">
        <f t="shared" si="8"/>
        <v>15.046522220053355</v>
      </c>
      <c r="W16" s="12">
        <v>11</v>
      </c>
      <c r="X16" s="12">
        <f t="shared" si="9"/>
        <v>26</v>
      </c>
      <c r="Y16" s="13">
        <f t="shared" si="10"/>
        <v>10.573231830307762</v>
      </c>
      <c r="Z16" s="12">
        <v>5</v>
      </c>
      <c r="AA16" s="12">
        <v>21</v>
      </c>
    </row>
    <row r="17" spans="1:27" x14ac:dyDescent="0.35">
      <c r="A17" s="8" t="s">
        <v>89</v>
      </c>
      <c r="B17" s="9" t="s">
        <v>90</v>
      </c>
      <c r="C17" s="9" t="s">
        <v>40</v>
      </c>
      <c r="D17" s="9" t="s">
        <v>15</v>
      </c>
      <c r="E17" s="5">
        <v>30.893951799668301</v>
      </c>
      <c r="F17" s="5">
        <v>49.4093497</v>
      </c>
      <c r="G17" s="10">
        <v>54004</v>
      </c>
      <c r="H17" s="10" t="s">
        <v>63</v>
      </c>
      <c r="I17" s="11" t="s">
        <v>81</v>
      </c>
      <c r="J17" s="10" t="s">
        <v>61</v>
      </c>
      <c r="K17" s="10" t="s">
        <v>63</v>
      </c>
      <c r="L17" s="10" t="s">
        <v>63</v>
      </c>
      <c r="M17" s="10" t="s">
        <v>62</v>
      </c>
      <c r="N17" s="10" t="str">
        <f t="shared" si="0"/>
        <v>No</v>
      </c>
      <c r="O17" s="10" t="str">
        <f t="shared" si="1"/>
        <v>No</v>
      </c>
      <c r="P17" s="10" t="str">
        <f t="shared" si="2"/>
        <v>No</v>
      </c>
      <c r="Q17" s="10" t="str">
        <f t="shared" si="3"/>
        <v>Yes</v>
      </c>
      <c r="R17" s="10" t="str">
        <f t="shared" si="4"/>
        <v>No</v>
      </c>
      <c r="S17" s="10" t="str">
        <f t="shared" si="5"/>
        <v>No</v>
      </c>
      <c r="T17" s="10" t="str">
        <f t="shared" si="6"/>
        <v>No</v>
      </c>
      <c r="U17" s="12">
        <f t="shared" si="7"/>
        <v>11</v>
      </c>
      <c r="V17" s="13">
        <f t="shared" si="8"/>
        <v>20.36886156580994</v>
      </c>
      <c r="W17" s="12">
        <v>1</v>
      </c>
      <c r="X17" s="12">
        <f t="shared" si="9"/>
        <v>10</v>
      </c>
      <c r="Y17" s="13">
        <f t="shared" si="10"/>
        <v>18.517146878009036</v>
      </c>
      <c r="Z17" s="12">
        <v>4</v>
      </c>
      <c r="AA17" s="12">
        <v>6</v>
      </c>
    </row>
    <row r="18" spans="1:27" x14ac:dyDescent="0.35">
      <c r="A18" s="8" t="s">
        <v>89</v>
      </c>
      <c r="B18" s="9" t="s">
        <v>90</v>
      </c>
      <c r="C18" s="9" t="s">
        <v>41</v>
      </c>
      <c r="D18" s="9" t="s">
        <v>16</v>
      </c>
      <c r="E18" s="5">
        <v>31.2780253996436</v>
      </c>
      <c r="F18" s="5">
        <v>49.602015199999897</v>
      </c>
      <c r="G18" s="10">
        <v>113776</v>
      </c>
      <c r="H18" s="10" t="s">
        <v>62</v>
      </c>
      <c r="I18" s="11" t="s">
        <v>73</v>
      </c>
      <c r="J18" s="10" t="s">
        <v>59</v>
      </c>
      <c r="K18" s="10" t="s">
        <v>63</v>
      </c>
      <c r="L18" s="10" t="s">
        <v>63</v>
      </c>
      <c r="M18" s="10" t="s">
        <v>63</v>
      </c>
      <c r="N18" s="10" t="str">
        <f t="shared" si="0"/>
        <v>No</v>
      </c>
      <c r="O18" s="10" t="str">
        <f t="shared" si="1"/>
        <v>No</v>
      </c>
      <c r="P18" s="10" t="str">
        <f t="shared" si="2"/>
        <v>No</v>
      </c>
      <c r="Q18" s="10" t="str">
        <f t="shared" si="3"/>
        <v>No</v>
      </c>
      <c r="R18" s="10" t="str">
        <f t="shared" si="4"/>
        <v>No</v>
      </c>
      <c r="S18" s="10" t="str">
        <f t="shared" si="5"/>
        <v>No</v>
      </c>
      <c r="T18" s="10" t="str">
        <f t="shared" si="6"/>
        <v>Yes</v>
      </c>
      <c r="U18" s="12">
        <f t="shared" si="7"/>
        <v>23</v>
      </c>
      <c r="V18" s="13">
        <f t="shared" si="8"/>
        <v>20.215159611868934</v>
      </c>
      <c r="W18" s="12">
        <v>1</v>
      </c>
      <c r="X18" s="12">
        <f t="shared" si="9"/>
        <v>22</v>
      </c>
      <c r="Y18" s="13">
        <f t="shared" si="10"/>
        <v>19.336239628744199</v>
      </c>
      <c r="Z18" s="12">
        <v>14</v>
      </c>
      <c r="AA18" s="12">
        <v>8</v>
      </c>
    </row>
    <row r="19" spans="1:27" x14ac:dyDescent="0.35">
      <c r="A19" s="8" t="s">
        <v>89</v>
      </c>
      <c r="B19" s="9" t="s">
        <v>90</v>
      </c>
      <c r="C19" s="9" t="s">
        <v>49</v>
      </c>
      <c r="D19" s="9" t="s">
        <v>17</v>
      </c>
      <c r="E19" s="5">
        <v>30.631526430935502</v>
      </c>
      <c r="F19" s="5">
        <v>48.630360673764301</v>
      </c>
      <c r="G19" s="10">
        <v>138480</v>
      </c>
      <c r="H19" s="10" t="s">
        <v>62</v>
      </c>
      <c r="I19" s="11" t="s">
        <v>73</v>
      </c>
      <c r="J19" s="10" t="s">
        <v>59</v>
      </c>
      <c r="K19" s="10" t="s">
        <v>63</v>
      </c>
      <c r="L19" s="10" t="s">
        <v>62</v>
      </c>
      <c r="M19" s="10" t="s">
        <v>63</v>
      </c>
      <c r="N19" s="10" t="str">
        <f t="shared" si="0"/>
        <v>No</v>
      </c>
      <c r="O19" s="10" t="str">
        <f t="shared" si="1"/>
        <v>No</v>
      </c>
      <c r="P19" s="10" t="str">
        <f t="shared" si="2"/>
        <v>No</v>
      </c>
      <c r="Q19" s="10" t="str">
        <f t="shared" si="3"/>
        <v>No</v>
      </c>
      <c r="R19" s="10" t="str">
        <f t="shared" si="4"/>
        <v>No</v>
      </c>
      <c r="S19" s="10" t="str">
        <f t="shared" si="5"/>
        <v>Yes</v>
      </c>
      <c r="T19" s="10" t="str">
        <f t="shared" si="6"/>
        <v>No</v>
      </c>
      <c r="U19" s="12">
        <f t="shared" si="7"/>
        <v>30</v>
      </c>
      <c r="V19" s="13">
        <f t="shared" si="8"/>
        <v>21.663778162911612</v>
      </c>
      <c r="W19" s="12">
        <v>11</v>
      </c>
      <c r="X19" s="12">
        <f t="shared" si="9"/>
        <v>19</v>
      </c>
      <c r="Y19" s="13">
        <f t="shared" si="10"/>
        <v>13.720392836510687</v>
      </c>
      <c r="Z19" s="12">
        <v>4</v>
      </c>
      <c r="AA19" s="12">
        <v>15</v>
      </c>
    </row>
    <row r="20" spans="1:27" x14ac:dyDescent="0.35">
      <c r="A20" s="8" t="s">
        <v>89</v>
      </c>
      <c r="B20" s="9" t="s">
        <v>90</v>
      </c>
      <c r="C20" s="9" t="s">
        <v>50</v>
      </c>
      <c r="D20" s="9" t="s">
        <v>18</v>
      </c>
      <c r="E20" s="5">
        <v>32.200368699601697</v>
      </c>
      <c r="F20" s="5">
        <v>48.248983899999899</v>
      </c>
      <c r="G20" s="10">
        <v>136389</v>
      </c>
      <c r="H20" s="10" t="s">
        <v>62</v>
      </c>
      <c r="I20" s="11" t="s">
        <v>73</v>
      </c>
      <c r="J20" s="10" t="s">
        <v>59</v>
      </c>
      <c r="K20" s="10" t="s">
        <v>63</v>
      </c>
      <c r="L20" s="10" t="s">
        <v>63</v>
      </c>
      <c r="M20" s="10" t="s">
        <v>62</v>
      </c>
      <c r="N20" s="10" t="str">
        <f t="shared" si="0"/>
        <v>No</v>
      </c>
      <c r="O20" s="10" t="str">
        <f t="shared" si="1"/>
        <v>No</v>
      </c>
      <c r="P20" s="10" t="str">
        <f t="shared" si="2"/>
        <v>No</v>
      </c>
      <c r="Q20" s="10" t="str">
        <f t="shared" si="3"/>
        <v>Yes</v>
      </c>
      <c r="R20" s="10" t="str">
        <f t="shared" si="4"/>
        <v>No</v>
      </c>
      <c r="S20" s="10" t="str">
        <f t="shared" si="5"/>
        <v>No</v>
      </c>
      <c r="T20" s="10" t="str">
        <f t="shared" si="6"/>
        <v>No</v>
      </c>
      <c r="U20" s="12">
        <f t="shared" si="7"/>
        <v>77</v>
      </c>
      <c r="V20" s="13">
        <f t="shared" si="8"/>
        <v>56.456165819824179</v>
      </c>
      <c r="W20" s="12">
        <v>19</v>
      </c>
      <c r="X20" s="12">
        <f t="shared" si="9"/>
        <v>58</v>
      </c>
      <c r="Y20" s="13">
        <f t="shared" si="10"/>
        <v>42.525423604542887</v>
      </c>
      <c r="Z20" s="12">
        <v>17</v>
      </c>
      <c r="AA20" s="12">
        <v>41</v>
      </c>
    </row>
    <row r="21" spans="1:27" x14ac:dyDescent="0.35">
      <c r="A21" s="8" t="s">
        <v>89</v>
      </c>
      <c r="B21" s="9" t="s">
        <v>90</v>
      </c>
      <c r="C21" s="9" t="s">
        <v>51</v>
      </c>
      <c r="D21" s="9" t="s">
        <v>19</v>
      </c>
      <c r="E21" s="5">
        <v>32.054787399606496</v>
      </c>
      <c r="F21" s="5">
        <v>48.845666600000001</v>
      </c>
      <c r="G21" s="10">
        <v>192028</v>
      </c>
      <c r="H21" s="10" t="s">
        <v>63</v>
      </c>
      <c r="I21" s="11" t="s">
        <v>82</v>
      </c>
      <c r="J21" s="10"/>
      <c r="K21" s="10" t="s">
        <v>62</v>
      </c>
      <c r="L21" s="10" t="s">
        <v>62</v>
      </c>
      <c r="M21" s="10" t="s">
        <v>63</v>
      </c>
      <c r="N21" s="10" t="str">
        <f t="shared" si="0"/>
        <v>No</v>
      </c>
      <c r="O21" s="10" t="str">
        <f t="shared" si="1"/>
        <v>No</v>
      </c>
      <c r="P21" s="10" t="str">
        <f t="shared" si="2"/>
        <v>Yes</v>
      </c>
      <c r="Q21" s="10" t="str">
        <f t="shared" si="3"/>
        <v>No</v>
      </c>
      <c r="R21" s="10" t="str">
        <f t="shared" si="4"/>
        <v>Yes</v>
      </c>
      <c r="S21" s="10" t="str">
        <f t="shared" si="5"/>
        <v>Yes</v>
      </c>
      <c r="T21" s="10" t="str">
        <f t="shared" si="6"/>
        <v>No</v>
      </c>
      <c r="U21" s="12">
        <f t="shared" si="7"/>
        <v>49</v>
      </c>
      <c r="V21" s="13">
        <f t="shared" si="8"/>
        <v>25.517112087820529</v>
      </c>
      <c r="W21" s="12">
        <v>15</v>
      </c>
      <c r="X21" s="12">
        <f t="shared" si="9"/>
        <v>34</v>
      </c>
      <c r="Y21" s="13">
        <f t="shared" si="10"/>
        <v>17.705751244610159</v>
      </c>
      <c r="Z21" s="12">
        <v>9</v>
      </c>
      <c r="AA21" s="12">
        <v>25</v>
      </c>
    </row>
    <row r="22" spans="1:27" x14ac:dyDescent="0.35">
      <c r="A22" s="8" t="s">
        <v>89</v>
      </c>
      <c r="B22" s="9" t="s">
        <v>90</v>
      </c>
      <c r="C22" s="9" t="s">
        <v>42</v>
      </c>
      <c r="D22" s="9" t="s">
        <v>20</v>
      </c>
      <c r="E22" s="5">
        <v>31.321864999641001</v>
      </c>
      <c r="F22" s="5">
        <v>48.686805499999998</v>
      </c>
      <c r="G22" s="10">
        <v>100000</v>
      </c>
      <c r="H22" s="10" t="s">
        <v>63</v>
      </c>
      <c r="I22" s="11" t="s">
        <v>83</v>
      </c>
      <c r="J22" s="10" t="s">
        <v>59</v>
      </c>
      <c r="K22" s="10" t="s">
        <v>62</v>
      </c>
      <c r="L22" s="10" t="s">
        <v>62</v>
      </c>
      <c r="M22" s="10" t="s">
        <v>63</v>
      </c>
      <c r="N22" s="10" t="str">
        <f t="shared" si="0"/>
        <v>No</v>
      </c>
      <c r="O22" s="10" t="str">
        <f t="shared" si="1"/>
        <v>No</v>
      </c>
      <c r="P22" s="10" t="str">
        <f t="shared" si="2"/>
        <v>Yes</v>
      </c>
      <c r="Q22" s="10" t="str">
        <f t="shared" si="3"/>
        <v>No</v>
      </c>
      <c r="R22" s="10" t="str">
        <f t="shared" si="4"/>
        <v>Yes</v>
      </c>
      <c r="S22" s="10" t="str">
        <f t="shared" si="5"/>
        <v>Yes</v>
      </c>
      <c r="T22" s="10" t="str">
        <f t="shared" si="6"/>
        <v>No</v>
      </c>
      <c r="U22" s="12">
        <f t="shared" si="7"/>
        <v>49</v>
      </c>
      <c r="V22" s="13">
        <f t="shared" si="8"/>
        <v>49</v>
      </c>
      <c r="W22" s="12">
        <v>10</v>
      </c>
      <c r="X22" s="12">
        <f t="shared" si="9"/>
        <v>39</v>
      </c>
      <c r="Y22" s="13">
        <f t="shared" si="10"/>
        <v>39</v>
      </c>
      <c r="Z22" s="12">
        <v>10</v>
      </c>
      <c r="AA22" s="12">
        <v>29</v>
      </c>
    </row>
    <row r="23" spans="1:27" x14ac:dyDescent="0.35">
      <c r="A23" s="8" t="s">
        <v>89</v>
      </c>
      <c r="B23" s="9" t="s">
        <v>90</v>
      </c>
      <c r="C23" s="9" t="s">
        <v>99</v>
      </c>
      <c r="D23" s="9" t="s">
        <v>21</v>
      </c>
      <c r="E23" s="5">
        <v>32.025605168413598</v>
      </c>
      <c r="F23" s="5">
        <v>48.243064865851402</v>
      </c>
      <c r="G23" s="10">
        <v>69331</v>
      </c>
      <c r="H23" s="10" t="s">
        <v>62</v>
      </c>
      <c r="I23" s="11" t="s">
        <v>73</v>
      </c>
      <c r="J23" s="10" t="s">
        <v>59</v>
      </c>
      <c r="K23" s="10" t="s">
        <v>63</v>
      </c>
      <c r="L23" s="10" t="s">
        <v>62</v>
      </c>
      <c r="M23" s="10" t="s">
        <v>62</v>
      </c>
      <c r="N23" s="10" t="str">
        <f t="shared" si="0"/>
        <v>Yes</v>
      </c>
      <c r="O23" s="10" t="str">
        <f t="shared" si="1"/>
        <v>No</v>
      </c>
      <c r="P23" s="10" t="str">
        <f t="shared" si="2"/>
        <v>No</v>
      </c>
      <c r="Q23" s="10" t="str">
        <f t="shared" si="3"/>
        <v>Yes</v>
      </c>
      <c r="R23" s="10" t="str">
        <f t="shared" si="4"/>
        <v>No</v>
      </c>
      <c r="S23" s="10" t="str">
        <f t="shared" si="5"/>
        <v>Yes</v>
      </c>
      <c r="T23" s="10" t="str">
        <f t="shared" si="6"/>
        <v>No</v>
      </c>
      <c r="U23" s="12"/>
      <c r="V23" s="13"/>
      <c r="W23" s="12"/>
      <c r="X23" s="12"/>
      <c r="Y23" s="13"/>
      <c r="Z23" s="12"/>
      <c r="AA23" s="12"/>
    </row>
    <row r="24" spans="1:27" x14ac:dyDescent="0.35">
      <c r="A24" s="8" t="s">
        <v>89</v>
      </c>
      <c r="B24" s="9" t="s">
        <v>90</v>
      </c>
      <c r="C24" s="9" t="s">
        <v>52</v>
      </c>
      <c r="D24" s="9" t="s">
        <v>22</v>
      </c>
      <c r="E24" s="5">
        <v>32.2449182996003</v>
      </c>
      <c r="F24" s="5">
        <v>48.812603599999903</v>
      </c>
      <c r="G24" s="10">
        <v>65468</v>
      </c>
      <c r="H24" s="10" t="s">
        <v>63</v>
      </c>
      <c r="I24" s="11" t="s">
        <v>84</v>
      </c>
      <c r="J24" s="10" t="s">
        <v>59</v>
      </c>
      <c r="K24" s="10" t="s">
        <v>62</v>
      </c>
      <c r="L24" s="10" t="s">
        <v>63</v>
      </c>
      <c r="M24" s="10" t="s">
        <v>63</v>
      </c>
      <c r="N24" s="10" t="str">
        <f t="shared" si="0"/>
        <v>No</v>
      </c>
      <c r="O24" s="10" t="str">
        <f t="shared" si="1"/>
        <v>No</v>
      </c>
      <c r="P24" s="10" t="str">
        <f t="shared" si="2"/>
        <v>No</v>
      </c>
      <c r="Q24" s="10" t="str">
        <f t="shared" si="3"/>
        <v>No</v>
      </c>
      <c r="R24" s="10" t="str">
        <f t="shared" si="4"/>
        <v>Yes</v>
      </c>
      <c r="S24" s="10" t="str">
        <f t="shared" si="5"/>
        <v>No</v>
      </c>
      <c r="T24" s="10" t="str">
        <f t="shared" si="6"/>
        <v>No</v>
      </c>
      <c r="U24" s="12">
        <f t="shared" si="7"/>
        <v>14</v>
      </c>
      <c r="V24" s="13">
        <f t="shared" si="8"/>
        <v>21.384493187511456</v>
      </c>
      <c r="W24" s="12">
        <v>1</v>
      </c>
      <c r="X24" s="12">
        <f t="shared" si="9"/>
        <v>13</v>
      </c>
      <c r="Y24" s="13">
        <f t="shared" si="10"/>
        <v>19.857029388403493</v>
      </c>
      <c r="Z24" s="12">
        <v>4</v>
      </c>
      <c r="AA24" s="12">
        <v>9</v>
      </c>
    </row>
    <row r="25" spans="1:27" x14ac:dyDescent="0.35">
      <c r="A25" s="8" t="s">
        <v>89</v>
      </c>
      <c r="B25" s="9" t="s">
        <v>90</v>
      </c>
      <c r="C25" s="9" t="s">
        <v>43</v>
      </c>
      <c r="D25" s="9" t="s">
        <v>23</v>
      </c>
      <c r="E25" s="5">
        <v>32.429031142893002</v>
      </c>
      <c r="F25" s="5">
        <v>49.175448534799997</v>
      </c>
      <c r="G25" s="10">
        <v>70963</v>
      </c>
      <c r="H25" s="10" t="s">
        <v>62</v>
      </c>
      <c r="I25" s="11" t="s">
        <v>73</v>
      </c>
      <c r="J25" s="10"/>
      <c r="K25" s="10" t="s">
        <v>62</v>
      </c>
      <c r="L25" s="10" t="s">
        <v>63</v>
      </c>
      <c r="M25" s="10" t="s">
        <v>62</v>
      </c>
      <c r="N25" s="10" t="str">
        <f t="shared" si="0"/>
        <v>No</v>
      </c>
      <c r="O25" s="10" t="str">
        <f t="shared" si="1"/>
        <v>Yes</v>
      </c>
      <c r="P25" s="10" t="str">
        <f t="shared" si="2"/>
        <v>No</v>
      </c>
      <c r="Q25" s="10" t="str">
        <f t="shared" si="3"/>
        <v>Yes</v>
      </c>
      <c r="R25" s="10" t="str">
        <f t="shared" si="4"/>
        <v>Yes</v>
      </c>
      <c r="S25" s="10" t="str">
        <f t="shared" si="5"/>
        <v>No</v>
      </c>
      <c r="T25" s="10" t="str">
        <f t="shared" si="6"/>
        <v>No</v>
      </c>
      <c r="U25" s="12">
        <f t="shared" si="7"/>
        <v>11</v>
      </c>
      <c r="V25" s="13">
        <f t="shared" si="8"/>
        <v>15.501035751025181</v>
      </c>
      <c r="W25" s="12">
        <v>2</v>
      </c>
      <c r="X25" s="12">
        <f t="shared" si="9"/>
        <v>9</v>
      </c>
      <c r="Y25" s="13">
        <f t="shared" si="10"/>
        <v>12.682665614475148</v>
      </c>
      <c r="Z25" s="12">
        <v>4</v>
      </c>
      <c r="AA25" s="12">
        <v>5</v>
      </c>
    </row>
    <row r="26" spans="1:27" x14ac:dyDescent="0.35">
      <c r="A26" s="8" t="s">
        <v>89</v>
      </c>
      <c r="B26" s="9" t="s">
        <v>90</v>
      </c>
      <c r="C26" s="9" t="s">
        <v>53</v>
      </c>
      <c r="D26" s="9" t="s">
        <v>24</v>
      </c>
      <c r="E26" s="5">
        <v>32.027615042643198</v>
      </c>
      <c r="F26" s="5">
        <v>49.399296668340902</v>
      </c>
      <c r="G26" s="10">
        <v>113419</v>
      </c>
      <c r="H26" s="10" t="s">
        <v>63</v>
      </c>
      <c r="I26" s="11" t="s">
        <v>85</v>
      </c>
      <c r="J26" s="10"/>
      <c r="K26" s="10" t="s">
        <v>62</v>
      </c>
      <c r="L26" s="10" t="s">
        <v>63</v>
      </c>
      <c r="M26" s="10" t="s">
        <v>62</v>
      </c>
      <c r="N26" s="10" t="str">
        <f t="shared" si="0"/>
        <v>No</v>
      </c>
      <c r="O26" s="10" t="str">
        <f t="shared" si="1"/>
        <v>Yes</v>
      </c>
      <c r="P26" s="10" t="str">
        <f t="shared" si="2"/>
        <v>No</v>
      </c>
      <c r="Q26" s="10" t="str">
        <f t="shared" si="3"/>
        <v>Yes</v>
      </c>
      <c r="R26" s="10" t="str">
        <f t="shared" si="4"/>
        <v>Yes</v>
      </c>
      <c r="S26" s="10" t="str">
        <f t="shared" si="5"/>
        <v>No</v>
      </c>
      <c r="T26" s="10" t="str">
        <f t="shared" si="6"/>
        <v>No</v>
      </c>
      <c r="U26" s="12">
        <f t="shared" si="7"/>
        <v>49</v>
      </c>
      <c r="V26" s="13">
        <f t="shared" si="8"/>
        <v>43.202638005977839</v>
      </c>
      <c r="W26" s="12">
        <v>6</v>
      </c>
      <c r="X26" s="12">
        <f t="shared" si="9"/>
        <v>43</v>
      </c>
      <c r="Y26" s="13">
        <f t="shared" si="10"/>
        <v>37.912519066470345</v>
      </c>
      <c r="Z26" s="12">
        <v>19</v>
      </c>
      <c r="AA26" s="12">
        <v>24</v>
      </c>
    </row>
    <row r="27" spans="1:27" x14ac:dyDescent="0.35">
      <c r="A27" s="8" t="s">
        <v>89</v>
      </c>
      <c r="B27" s="9" t="s">
        <v>90</v>
      </c>
      <c r="C27" s="9" t="s">
        <v>56</v>
      </c>
      <c r="D27" s="9" t="s">
        <v>25</v>
      </c>
      <c r="E27" s="5">
        <v>31.446270299634001</v>
      </c>
      <c r="F27" s="5">
        <v>49.528855199999903</v>
      </c>
      <c r="G27" s="10">
        <v>22119</v>
      </c>
      <c r="H27" s="10" t="s">
        <v>63</v>
      </c>
      <c r="I27" s="11" t="s">
        <v>86</v>
      </c>
      <c r="J27" s="10" t="s">
        <v>59</v>
      </c>
      <c r="K27" s="10" t="s">
        <v>63</v>
      </c>
      <c r="L27" s="10" t="s">
        <v>63</v>
      </c>
      <c r="M27" s="10" t="s">
        <v>62</v>
      </c>
      <c r="N27" s="10" t="str">
        <f t="shared" si="0"/>
        <v>No</v>
      </c>
      <c r="O27" s="10" t="str">
        <f t="shared" si="1"/>
        <v>No</v>
      </c>
      <c r="P27" s="10" t="str">
        <f t="shared" si="2"/>
        <v>No</v>
      </c>
      <c r="Q27" s="10" t="str">
        <f t="shared" si="3"/>
        <v>Yes</v>
      </c>
      <c r="R27" s="10" t="str">
        <f t="shared" si="4"/>
        <v>No</v>
      </c>
      <c r="S27" s="10" t="str">
        <f t="shared" si="5"/>
        <v>No</v>
      </c>
      <c r="T27" s="10" t="str">
        <f t="shared" si="6"/>
        <v>No</v>
      </c>
      <c r="U27" s="12">
        <f t="shared" si="7"/>
        <v>5</v>
      </c>
      <c r="V27" s="13">
        <f t="shared" si="8"/>
        <v>22.605000226050002</v>
      </c>
      <c r="W27" s="12">
        <v>0</v>
      </c>
      <c r="X27" s="12">
        <f t="shared" si="9"/>
        <v>5</v>
      </c>
      <c r="Y27" s="13">
        <f t="shared" si="10"/>
        <v>22.605000226050002</v>
      </c>
      <c r="Z27" s="12">
        <v>4</v>
      </c>
      <c r="AA27" s="12">
        <v>1</v>
      </c>
    </row>
    <row r="28" spans="1:27" x14ac:dyDescent="0.35">
      <c r="A28" s="8" t="s">
        <v>89</v>
      </c>
      <c r="B28" s="9" t="s">
        <v>90</v>
      </c>
      <c r="C28" s="9" t="s">
        <v>44</v>
      </c>
      <c r="D28" s="9" t="s">
        <v>26</v>
      </c>
      <c r="E28" s="5">
        <v>30.2363223997191</v>
      </c>
      <c r="F28" s="5">
        <v>49.712288600000001</v>
      </c>
      <c r="G28" s="10">
        <v>49724</v>
      </c>
      <c r="H28" s="10" t="s">
        <v>62</v>
      </c>
      <c r="I28" s="11" t="s">
        <v>73</v>
      </c>
      <c r="J28" s="10"/>
      <c r="K28" s="10" t="s">
        <v>62</v>
      </c>
      <c r="L28" s="10" t="s">
        <v>63</v>
      </c>
      <c r="M28" s="10" t="s">
        <v>63</v>
      </c>
      <c r="N28" s="10" t="str">
        <f t="shared" si="0"/>
        <v>No</v>
      </c>
      <c r="O28" s="10" t="str">
        <f t="shared" si="1"/>
        <v>No</v>
      </c>
      <c r="P28" s="10" t="str">
        <f t="shared" si="2"/>
        <v>No</v>
      </c>
      <c r="Q28" s="10" t="str">
        <f t="shared" si="3"/>
        <v>No</v>
      </c>
      <c r="R28" s="10" t="str">
        <f t="shared" si="4"/>
        <v>Yes</v>
      </c>
      <c r="S28" s="10" t="str">
        <f t="shared" si="5"/>
        <v>No</v>
      </c>
      <c r="T28" s="10" t="str">
        <f t="shared" si="6"/>
        <v>No</v>
      </c>
      <c r="U28" s="12">
        <f t="shared" si="7"/>
        <v>14</v>
      </c>
      <c r="V28" s="13">
        <f t="shared" si="8"/>
        <v>28.155417906845788</v>
      </c>
      <c r="W28" s="12">
        <v>1</v>
      </c>
      <c r="X28" s="12">
        <f t="shared" si="9"/>
        <v>13</v>
      </c>
      <c r="Y28" s="13">
        <f t="shared" si="10"/>
        <v>26.144316627785379</v>
      </c>
      <c r="Z28" s="12">
        <v>3</v>
      </c>
      <c r="AA28" s="12">
        <v>10</v>
      </c>
    </row>
    <row r="29" spans="1:27" x14ac:dyDescent="0.35">
      <c r="A29" s="8" t="s">
        <v>89</v>
      </c>
      <c r="B29" s="9" t="s">
        <v>90</v>
      </c>
      <c r="C29" s="9" t="s">
        <v>45</v>
      </c>
      <c r="D29" s="9" t="s">
        <v>27</v>
      </c>
      <c r="E29" s="5">
        <v>31.4627779996332</v>
      </c>
      <c r="F29" s="5">
        <v>48.075569699999903</v>
      </c>
      <c r="G29" s="10">
        <v>30750</v>
      </c>
      <c r="H29" s="10" t="s">
        <v>63</v>
      </c>
      <c r="I29" s="11" t="s">
        <v>98</v>
      </c>
      <c r="J29" s="10"/>
      <c r="K29" s="10" t="s">
        <v>63</v>
      </c>
      <c r="L29" s="10" t="s">
        <v>62</v>
      </c>
      <c r="M29" s="10" t="s">
        <v>62</v>
      </c>
      <c r="N29" s="10" t="str">
        <f t="shared" si="0"/>
        <v>Yes</v>
      </c>
      <c r="O29" s="10" t="str">
        <f t="shared" si="1"/>
        <v>No</v>
      </c>
      <c r="P29" s="10" t="str">
        <f t="shared" si="2"/>
        <v>No</v>
      </c>
      <c r="Q29" s="10" t="str">
        <f t="shared" si="3"/>
        <v>Yes</v>
      </c>
      <c r="R29" s="10" t="str">
        <f t="shared" si="4"/>
        <v>No</v>
      </c>
      <c r="S29" s="10" t="str">
        <f t="shared" si="5"/>
        <v>Yes</v>
      </c>
      <c r="T29" s="10" t="str">
        <f t="shared" si="6"/>
        <v>No</v>
      </c>
      <c r="U29" s="12">
        <f t="shared" si="7"/>
        <v>9</v>
      </c>
      <c r="V29" s="13">
        <f t="shared" si="8"/>
        <v>29.268292682926827</v>
      </c>
      <c r="W29" s="12">
        <v>0</v>
      </c>
      <c r="X29" s="12">
        <f t="shared" si="9"/>
        <v>9</v>
      </c>
      <c r="Y29" s="13">
        <f t="shared" si="10"/>
        <v>29.268292682926827</v>
      </c>
      <c r="Z29" s="12">
        <v>3</v>
      </c>
      <c r="AA29" s="12">
        <v>6</v>
      </c>
    </row>
  </sheetData>
  <autoFilter ref="C1:AA29" xr:uid="{96DF5C02-FE60-364B-9B9C-B0D399BD92DF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EE7D-634C-4E35-954F-E62CD8122E4A}">
  <dimension ref="A1:AA29"/>
  <sheetViews>
    <sheetView tabSelected="1" zoomScale="142" zoomScaleNormal="142" workbookViewId="0">
      <pane xSplit="4" topLeftCell="R1" activePane="topRight" state="frozen"/>
      <selection pane="topRight" activeCell="R1" sqref="R1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20" width="13.1328125" style="4" customWidth="1"/>
    <col min="21" max="16384" width="10.6640625" style="4"/>
  </cols>
  <sheetData>
    <row r="1" spans="1:27" s="2" customFormat="1" ht="70.5" customHeight="1" x14ac:dyDescent="0.35">
      <c r="A1" s="6" t="s">
        <v>87</v>
      </c>
      <c r="B1" s="7" t="s">
        <v>88</v>
      </c>
      <c r="C1" s="7" t="s">
        <v>67</v>
      </c>
      <c r="D1" s="7" t="s">
        <v>68</v>
      </c>
      <c r="E1" s="7" t="s">
        <v>54</v>
      </c>
      <c r="F1" s="7" t="s">
        <v>55</v>
      </c>
      <c r="G1" s="7" t="s">
        <v>57</v>
      </c>
      <c r="H1" s="3" t="s">
        <v>69</v>
      </c>
      <c r="I1" s="3" t="s">
        <v>70</v>
      </c>
      <c r="J1" s="7" t="s">
        <v>58</v>
      </c>
      <c r="K1" s="7" t="s">
        <v>64</v>
      </c>
      <c r="L1" s="7" t="s">
        <v>65</v>
      </c>
      <c r="M1" s="7" t="s">
        <v>66</v>
      </c>
      <c r="N1" s="7" t="s">
        <v>91</v>
      </c>
      <c r="O1" s="7" t="s">
        <v>92</v>
      </c>
      <c r="P1" s="7" t="s">
        <v>93</v>
      </c>
      <c r="Q1" s="7" t="s">
        <v>94</v>
      </c>
      <c r="R1" s="7" t="s">
        <v>95</v>
      </c>
      <c r="S1" s="7" t="s">
        <v>96</v>
      </c>
      <c r="T1" s="7" t="s">
        <v>97</v>
      </c>
      <c r="U1" s="7" t="s">
        <v>100</v>
      </c>
      <c r="V1" s="1" t="s">
        <v>101</v>
      </c>
      <c r="W1" s="7" t="s">
        <v>102</v>
      </c>
      <c r="X1" s="3" t="s">
        <v>103</v>
      </c>
      <c r="Y1" s="1" t="s">
        <v>106</v>
      </c>
      <c r="Z1" s="7" t="s">
        <v>104</v>
      </c>
      <c r="AA1" s="7" t="s">
        <v>105</v>
      </c>
    </row>
    <row r="2" spans="1:27" x14ac:dyDescent="0.35">
      <c r="A2" s="8" t="s">
        <v>89</v>
      </c>
      <c r="B2" s="9" t="s">
        <v>90</v>
      </c>
      <c r="C2" s="9" t="s">
        <v>28</v>
      </c>
      <c r="D2" s="9" t="s">
        <v>0</v>
      </c>
      <c r="E2" s="5">
        <v>30.363609699708501</v>
      </c>
      <c r="F2" s="5">
        <v>48.259147499999997</v>
      </c>
      <c r="G2" s="10">
        <v>298090</v>
      </c>
      <c r="H2" s="10" t="s">
        <v>63</v>
      </c>
      <c r="I2" s="11" t="s">
        <v>71</v>
      </c>
      <c r="J2" s="10" t="s">
        <v>59</v>
      </c>
      <c r="K2" s="10" t="s">
        <v>63</v>
      </c>
      <c r="L2" s="10" t="s">
        <v>62</v>
      </c>
      <c r="M2" s="10" t="s">
        <v>63</v>
      </c>
      <c r="N2" s="10" t="str">
        <f>IF(AND($K2="Yes",$L2="No",$M2="No"),"Yes","No")</f>
        <v>No</v>
      </c>
      <c r="O2" s="10" t="str">
        <f>IF(AND($K2="No",$L2="Yes",$M2="No"),"Yes","No")</f>
        <v>No</v>
      </c>
      <c r="P2" s="10" t="str">
        <f>IF(AND($K2="No",$L2="No",$M2="Yes"),"Yes","No")</f>
        <v>No</v>
      </c>
      <c r="Q2" s="10" t="str">
        <f>IF(AND(OR($K2="Yes",$L2="Yes"),$M2="No"),"Yes","No")</f>
        <v>No</v>
      </c>
      <c r="R2" s="10" t="str">
        <f>IF(AND(OR($L2="Yes",$M2="Yes"),$K2="No"),"Yes","No")</f>
        <v>No</v>
      </c>
      <c r="S2" s="10" t="str">
        <f>IF(AND(OR($K2="Yes",$M2="Yes"),$L2="No"),"Yes","No")</f>
        <v>Yes</v>
      </c>
      <c r="T2" s="10" t="str">
        <f>IF(AND(K2="Yes",L2="Yes",M2="Yes"),"Yes","No")</f>
        <v>No</v>
      </c>
      <c r="U2" s="12">
        <f>W2+X2</f>
        <v>81</v>
      </c>
      <c r="V2" s="13">
        <f>(U2/$G2)*100000</f>
        <v>27.173001442517361</v>
      </c>
      <c r="W2" s="12">
        <v>18</v>
      </c>
      <c r="X2" s="12">
        <f>Z2+AA2</f>
        <v>63</v>
      </c>
      <c r="Y2" s="13">
        <f>(X2/$G2)*100000</f>
        <v>21.134556677513505</v>
      </c>
      <c r="Z2" s="12">
        <v>13</v>
      </c>
      <c r="AA2" s="12">
        <v>50</v>
      </c>
    </row>
    <row r="3" spans="1:27" x14ac:dyDescent="0.35">
      <c r="A3" s="8" t="s">
        <v>89</v>
      </c>
      <c r="B3" s="9" t="s">
        <v>90</v>
      </c>
      <c r="C3" s="9" t="s">
        <v>29</v>
      </c>
      <c r="D3" s="9" t="s">
        <v>1</v>
      </c>
      <c r="E3" s="5">
        <v>30.699564699682298</v>
      </c>
      <c r="F3" s="5">
        <v>49.8285336</v>
      </c>
      <c r="G3" s="10">
        <v>17654</v>
      </c>
      <c r="H3" s="10" t="s">
        <v>63</v>
      </c>
      <c r="I3" s="11" t="s">
        <v>72</v>
      </c>
      <c r="J3" s="10" t="s">
        <v>59</v>
      </c>
      <c r="K3" s="10" t="s">
        <v>63</v>
      </c>
      <c r="L3" s="10" t="s">
        <v>62</v>
      </c>
      <c r="M3" s="10" t="s">
        <v>62</v>
      </c>
      <c r="N3" s="10" t="str">
        <f t="shared" ref="N3:N29" si="0">IF(AND($K3="Yes",$L3="No",$M3="No"),"Yes","No")</f>
        <v>Yes</v>
      </c>
      <c r="O3" s="10" t="str">
        <f t="shared" ref="O3:O29" si="1">IF(AND($K3="No",$L3="Yes",$M3="No"),"Yes","No")</f>
        <v>No</v>
      </c>
      <c r="P3" s="10" t="str">
        <f t="shared" ref="P3:P29" si="2">IF(AND($K3="No",$L3="No",$M3="Yes"),"Yes","No")</f>
        <v>No</v>
      </c>
      <c r="Q3" s="10" t="str">
        <f t="shared" ref="Q3:Q29" si="3">IF(AND(OR($K3="Yes",$L3="Yes"),$M3="No"),"Yes","No")</f>
        <v>Yes</v>
      </c>
      <c r="R3" s="10" t="str">
        <f t="shared" ref="R3:R29" si="4">IF(AND(OR($L3="Yes",$M3="Yes"),$K3="No"),"Yes","No")</f>
        <v>No</v>
      </c>
      <c r="S3" s="10" t="str">
        <f t="shared" ref="S3:S29" si="5">IF(AND(OR($K3="Yes",$M3="Yes"),$L3="No"),"Yes","No")</f>
        <v>Yes</v>
      </c>
      <c r="T3" s="10" t="str">
        <f t="shared" ref="T3:T29" si="6">IF(AND(K3="Yes",L3="Yes",M3="Yes"),"Yes","No")</f>
        <v>No</v>
      </c>
      <c r="U3" s="12">
        <f t="shared" ref="U3:U29" si="7">W3+X3</f>
        <v>6</v>
      </c>
      <c r="V3" s="13">
        <f t="shared" ref="V3:V29" si="8">(U3/$G3)*100000</f>
        <v>33.986631924776255</v>
      </c>
      <c r="W3" s="12">
        <v>0</v>
      </c>
      <c r="X3" s="12">
        <f t="shared" ref="X3:X29" si="9">Z3+AA3</f>
        <v>6</v>
      </c>
      <c r="Y3" s="13">
        <f t="shared" ref="Y3:Y29" si="10">(X3/$G3)*100000</f>
        <v>33.986631924776255</v>
      </c>
      <c r="Z3" s="12">
        <v>3</v>
      </c>
      <c r="AA3" s="12">
        <v>3</v>
      </c>
    </row>
    <row r="4" spans="1:27" x14ac:dyDescent="0.35">
      <c r="A4" s="8" t="s">
        <v>89</v>
      </c>
      <c r="B4" s="9" t="s">
        <v>90</v>
      </c>
      <c r="C4" s="9" t="s">
        <v>46</v>
      </c>
      <c r="D4" s="9" t="s">
        <v>2</v>
      </c>
      <c r="E4" s="5">
        <v>30.755746331654301</v>
      </c>
      <c r="F4" s="5">
        <v>49.699293917799203</v>
      </c>
      <c r="G4" s="10">
        <v>123195</v>
      </c>
      <c r="H4" s="10" t="s">
        <v>63</v>
      </c>
      <c r="I4" s="11" t="s">
        <v>72</v>
      </c>
      <c r="J4" s="10" t="s">
        <v>59</v>
      </c>
      <c r="K4" s="10" t="s">
        <v>63</v>
      </c>
      <c r="L4" s="10" t="s">
        <v>62</v>
      </c>
      <c r="M4" s="10" t="s">
        <v>62</v>
      </c>
      <c r="N4" s="10" t="str">
        <f t="shared" si="0"/>
        <v>Yes</v>
      </c>
      <c r="O4" s="10" t="str">
        <f t="shared" si="1"/>
        <v>No</v>
      </c>
      <c r="P4" s="10" t="str">
        <f t="shared" si="2"/>
        <v>No</v>
      </c>
      <c r="Q4" s="10" t="str">
        <f t="shared" si="3"/>
        <v>Yes</v>
      </c>
      <c r="R4" s="10" t="str">
        <f t="shared" si="4"/>
        <v>No</v>
      </c>
      <c r="S4" s="10" t="str">
        <f t="shared" si="5"/>
        <v>Yes</v>
      </c>
      <c r="T4" s="10" t="str">
        <f t="shared" si="6"/>
        <v>No</v>
      </c>
      <c r="U4" s="12">
        <f t="shared" si="7"/>
        <v>20</v>
      </c>
      <c r="V4" s="13">
        <f t="shared" si="8"/>
        <v>16.234425098421202</v>
      </c>
      <c r="W4" s="12">
        <v>3</v>
      </c>
      <c r="X4" s="12">
        <f t="shared" si="9"/>
        <v>17</v>
      </c>
      <c r="Y4" s="13">
        <f t="shared" si="10"/>
        <v>13.799261333658023</v>
      </c>
      <c r="Z4" s="12">
        <v>8</v>
      </c>
      <c r="AA4" s="12">
        <v>9</v>
      </c>
    </row>
    <row r="5" spans="1:27" x14ac:dyDescent="0.35">
      <c r="A5" s="8" t="s">
        <v>89</v>
      </c>
      <c r="B5" s="9" t="s">
        <v>90</v>
      </c>
      <c r="C5" s="9" t="s">
        <v>30</v>
      </c>
      <c r="D5" s="9" t="s">
        <v>3</v>
      </c>
      <c r="E5" s="5">
        <v>32.306713841202203</v>
      </c>
      <c r="F5" s="5">
        <v>49.537875107795401</v>
      </c>
      <c r="G5" s="10">
        <v>85000</v>
      </c>
      <c r="H5" s="10" t="s">
        <v>62</v>
      </c>
      <c r="I5" s="11" t="s">
        <v>73</v>
      </c>
      <c r="J5" s="10"/>
      <c r="K5" s="10" t="s">
        <v>62</v>
      </c>
      <c r="L5" s="10" t="s">
        <v>63</v>
      </c>
      <c r="M5" s="10" t="s">
        <v>62</v>
      </c>
      <c r="N5" s="10" t="str">
        <f t="shared" si="0"/>
        <v>No</v>
      </c>
      <c r="O5" s="10" t="str">
        <f t="shared" si="1"/>
        <v>Yes</v>
      </c>
      <c r="P5" s="10" t="str">
        <f t="shared" si="2"/>
        <v>No</v>
      </c>
      <c r="Q5" s="10" t="str">
        <f t="shared" si="3"/>
        <v>Yes</v>
      </c>
      <c r="R5" s="10" t="str">
        <f t="shared" si="4"/>
        <v>Yes</v>
      </c>
      <c r="S5" s="10" t="str">
        <f t="shared" si="5"/>
        <v>No</v>
      </c>
      <c r="T5" s="10" t="str">
        <f t="shared" si="6"/>
        <v>No</v>
      </c>
      <c r="U5" s="12">
        <f t="shared" si="7"/>
        <v>18</v>
      </c>
      <c r="V5" s="13">
        <f t="shared" si="8"/>
        <v>21.176470588235293</v>
      </c>
      <c r="W5" s="12">
        <v>1</v>
      </c>
      <c r="X5" s="12">
        <f t="shared" si="9"/>
        <v>17</v>
      </c>
      <c r="Y5" s="13">
        <f t="shared" si="10"/>
        <v>20</v>
      </c>
      <c r="Z5" s="12">
        <v>6</v>
      </c>
      <c r="AA5" s="12">
        <v>11</v>
      </c>
    </row>
    <row r="6" spans="1:27" x14ac:dyDescent="0.35">
      <c r="A6" s="8" t="s">
        <v>89</v>
      </c>
      <c r="B6" s="9" t="s">
        <v>90</v>
      </c>
      <c r="C6" s="9" t="s">
        <v>31</v>
      </c>
      <c r="D6" s="9" t="s">
        <v>4</v>
      </c>
      <c r="E6" s="5">
        <v>32.458324999594801</v>
      </c>
      <c r="F6" s="5">
        <v>48.352113699999897</v>
      </c>
      <c r="G6" s="10">
        <v>171412</v>
      </c>
      <c r="H6" s="10" t="s">
        <v>63</v>
      </c>
      <c r="I6" s="11" t="s">
        <v>74</v>
      </c>
      <c r="J6" s="10"/>
      <c r="K6" s="10" t="s">
        <v>62</v>
      </c>
      <c r="L6" s="10" t="s">
        <v>63</v>
      </c>
      <c r="M6" s="10" t="s">
        <v>62</v>
      </c>
      <c r="N6" s="10" t="str">
        <f t="shared" si="0"/>
        <v>No</v>
      </c>
      <c r="O6" s="10" t="str">
        <f t="shared" si="1"/>
        <v>Yes</v>
      </c>
      <c r="P6" s="10" t="str">
        <f t="shared" si="2"/>
        <v>No</v>
      </c>
      <c r="Q6" s="10" t="str">
        <f t="shared" si="3"/>
        <v>Yes</v>
      </c>
      <c r="R6" s="10" t="str">
        <f t="shared" si="4"/>
        <v>Yes</v>
      </c>
      <c r="S6" s="10" t="str">
        <f t="shared" si="5"/>
        <v>No</v>
      </c>
      <c r="T6" s="10" t="str">
        <f t="shared" si="6"/>
        <v>No</v>
      </c>
      <c r="U6" s="12">
        <f t="shared" si="7"/>
        <v>61</v>
      </c>
      <c r="V6" s="13">
        <f t="shared" si="8"/>
        <v>35.58677338809418</v>
      </c>
      <c r="W6" s="12">
        <v>9</v>
      </c>
      <c r="X6" s="12">
        <f t="shared" si="9"/>
        <v>52</v>
      </c>
      <c r="Y6" s="13">
        <f t="shared" si="10"/>
        <v>30.336265839031107</v>
      </c>
      <c r="Z6" s="12">
        <v>7</v>
      </c>
      <c r="AA6" s="12">
        <v>45</v>
      </c>
    </row>
    <row r="7" spans="1:27" x14ac:dyDescent="0.35">
      <c r="A7" s="8" t="s">
        <v>89</v>
      </c>
      <c r="B7" s="9" t="s">
        <v>90</v>
      </c>
      <c r="C7" s="9" t="s">
        <v>47</v>
      </c>
      <c r="D7" s="9" t="s">
        <v>5</v>
      </c>
      <c r="E7" s="5">
        <v>31.292632327629601</v>
      </c>
      <c r="F7" s="5">
        <v>48.738917589429803</v>
      </c>
      <c r="G7" s="10">
        <v>1302591</v>
      </c>
      <c r="H7" s="10" t="s">
        <v>63</v>
      </c>
      <c r="I7" s="11" t="s">
        <v>75</v>
      </c>
      <c r="J7" s="10" t="s">
        <v>60</v>
      </c>
      <c r="K7" s="10" t="s">
        <v>62</v>
      </c>
      <c r="L7" s="10" t="s">
        <v>63</v>
      </c>
      <c r="M7" s="10" t="s">
        <v>63</v>
      </c>
      <c r="N7" s="10" t="str">
        <f t="shared" si="0"/>
        <v>No</v>
      </c>
      <c r="O7" s="10" t="str">
        <f t="shared" si="1"/>
        <v>No</v>
      </c>
      <c r="P7" s="10" t="str">
        <f t="shared" si="2"/>
        <v>No</v>
      </c>
      <c r="Q7" s="10" t="str">
        <f t="shared" si="3"/>
        <v>No</v>
      </c>
      <c r="R7" s="10" t="str">
        <f t="shared" si="4"/>
        <v>Yes</v>
      </c>
      <c r="S7" s="10" t="str">
        <f t="shared" si="5"/>
        <v>No</v>
      </c>
      <c r="T7" s="10" t="str">
        <f t="shared" si="6"/>
        <v>No</v>
      </c>
      <c r="U7" s="12">
        <f t="shared" si="7"/>
        <v>363</v>
      </c>
      <c r="V7" s="13">
        <f t="shared" si="8"/>
        <v>27.867534782598678</v>
      </c>
      <c r="W7" s="12">
        <v>61</v>
      </c>
      <c r="X7" s="12">
        <f t="shared" si="9"/>
        <v>302</v>
      </c>
      <c r="Y7" s="13">
        <f t="shared" si="10"/>
        <v>23.184560618029757</v>
      </c>
      <c r="Z7" s="12">
        <v>29</v>
      </c>
      <c r="AA7" s="12">
        <v>273</v>
      </c>
    </row>
    <row r="8" spans="1:27" x14ac:dyDescent="0.35">
      <c r="A8" s="8" t="s">
        <v>89</v>
      </c>
      <c r="B8" s="9" t="s">
        <v>90</v>
      </c>
      <c r="C8" s="9" t="s">
        <v>32</v>
      </c>
      <c r="D8" s="9" t="s">
        <v>6</v>
      </c>
      <c r="E8" s="5">
        <v>31.8737327491794</v>
      </c>
      <c r="F8" s="5">
        <v>49.9735166875899</v>
      </c>
      <c r="G8" s="10">
        <v>119399</v>
      </c>
      <c r="H8" s="10" t="s">
        <v>62</v>
      </c>
      <c r="I8" s="11" t="s">
        <v>73</v>
      </c>
      <c r="J8" s="9"/>
      <c r="K8" s="10" t="s">
        <v>62</v>
      </c>
      <c r="L8" s="10" t="s">
        <v>63</v>
      </c>
      <c r="M8" s="10" t="s">
        <v>62</v>
      </c>
      <c r="N8" s="10" t="str">
        <f t="shared" si="0"/>
        <v>No</v>
      </c>
      <c r="O8" s="10" t="str">
        <f t="shared" si="1"/>
        <v>Yes</v>
      </c>
      <c r="P8" s="10" t="str">
        <f t="shared" si="2"/>
        <v>No</v>
      </c>
      <c r="Q8" s="10" t="str">
        <f t="shared" si="3"/>
        <v>Yes</v>
      </c>
      <c r="R8" s="10" t="str">
        <f t="shared" si="4"/>
        <v>Yes</v>
      </c>
      <c r="S8" s="10" t="str">
        <f t="shared" si="5"/>
        <v>No</v>
      </c>
      <c r="T8" s="10" t="str">
        <f t="shared" si="6"/>
        <v>No</v>
      </c>
      <c r="U8" s="12">
        <f t="shared" si="7"/>
        <v>66</v>
      </c>
      <c r="V8" s="13">
        <f t="shared" si="8"/>
        <v>55.276844864697352</v>
      </c>
      <c r="W8" s="12">
        <v>10</v>
      </c>
      <c r="X8" s="12">
        <f t="shared" si="9"/>
        <v>56</v>
      </c>
      <c r="Y8" s="13">
        <f t="shared" si="10"/>
        <v>46.901565339743215</v>
      </c>
      <c r="Z8" s="12">
        <v>29</v>
      </c>
      <c r="AA8" s="12">
        <v>27</v>
      </c>
    </row>
    <row r="9" spans="1:27" x14ac:dyDescent="0.35">
      <c r="A9" s="8" t="s">
        <v>89</v>
      </c>
      <c r="B9" s="9" t="s">
        <v>90</v>
      </c>
      <c r="C9" s="9" t="s">
        <v>33</v>
      </c>
      <c r="D9" s="9" t="s">
        <v>7</v>
      </c>
      <c r="E9" s="5">
        <v>31.524749399629901</v>
      </c>
      <c r="F9" s="5">
        <v>49.8868966</v>
      </c>
      <c r="G9" s="10">
        <v>105384</v>
      </c>
      <c r="H9" s="10" t="s">
        <v>63</v>
      </c>
      <c r="I9" s="11" t="s">
        <v>76</v>
      </c>
      <c r="J9" s="10" t="s">
        <v>59</v>
      </c>
      <c r="K9" s="10" t="s">
        <v>62</v>
      </c>
      <c r="L9" s="10" t="s">
        <v>63</v>
      </c>
      <c r="M9" s="10" t="s">
        <v>62</v>
      </c>
      <c r="N9" s="10" t="str">
        <f t="shared" si="0"/>
        <v>No</v>
      </c>
      <c r="O9" s="10" t="str">
        <f t="shared" si="1"/>
        <v>Yes</v>
      </c>
      <c r="P9" s="10" t="str">
        <f t="shared" si="2"/>
        <v>No</v>
      </c>
      <c r="Q9" s="10" t="str">
        <f t="shared" si="3"/>
        <v>Yes</v>
      </c>
      <c r="R9" s="10" t="str">
        <f t="shared" si="4"/>
        <v>Yes</v>
      </c>
      <c r="S9" s="10" t="str">
        <f t="shared" si="5"/>
        <v>No</v>
      </c>
      <c r="T9" s="10" t="str">
        <f t="shared" si="6"/>
        <v>No</v>
      </c>
      <c r="U9" s="12">
        <f t="shared" si="7"/>
        <v>35</v>
      </c>
      <c r="V9" s="13">
        <f t="shared" si="8"/>
        <v>33.211872770059969</v>
      </c>
      <c r="W9" s="12">
        <v>3</v>
      </c>
      <c r="X9" s="12">
        <f t="shared" si="9"/>
        <v>32</v>
      </c>
      <c r="Y9" s="13">
        <f t="shared" si="10"/>
        <v>30.365140818340546</v>
      </c>
      <c r="Z9" s="12">
        <v>13</v>
      </c>
      <c r="AA9" s="12">
        <v>19</v>
      </c>
    </row>
    <row r="10" spans="1:27" x14ac:dyDescent="0.35">
      <c r="A10" s="8" t="s">
        <v>89</v>
      </c>
      <c r="B10" s="9" t="s">
        <v>90</v>
      </c>
      <c r="C10" s="9" t="s">
        <v>34</v>
      </c>
      <c r="D10" s="9" t="s">
        <v>8</v>
      </c>
      <c r="E10" s="5">
        <v>31.553514099628401</v>
      </c>
      <c r="F10" s="5">
        <v>49.007716799999997</v>
      </c>
      <c r="G10" s="10">
        <v>51665</v>
      </c>
      <c r="H10" s="10" t="s">
        <v>62</v>
      </c>
      <c r="I10" s="11" t="s">
        <v>73</v>
      </c>
      <c r="J10" s="10"/>
      <c r="K10" s="10" t="s">
        <v>63</v>
      </c>
      <c r="L10" s="10" t="s">
        <v>62</v>
      </c>
      <c r="M10" s="10" t="s">
        <v>62</v>
      </c>
      <c r="N10" s="10" t="str">
        <f t="shared" si="0"/>
        <v>Yes</v>
      </c>
      <c r="O10" s="10" t="str">
        <f t="shared" si="1"/>
        <v>No</v>
      </c>
      <c r="P10" s="10" t="str">
        <f t="shared" si="2"/>
        <v>No</v>
      </c>
      <c r="Q10" s="10" t="str">
        <f t="shared" si="3"/>
        <v>Yes</v>
      </c>
      <c r="R10" s="10" t="str">
        <f t="shared" si="4"/>
        <v>No</v>
      </c>
      <c r="S10" s="10" t="str">
        <f t="shared" si="5"/>
        <v>Yes</v>
      </c>
      <c r="T10" s="10" t="str">
        <f t="shared" si="6"/>
        <v>No</v>
      </c>
      <c r="U10" s="12">
        <f t="shared" si="7"/>
        <v>22</v>
      </c>
      <c r="V10" s="13">
        <f t="shared" si="8"/>
        <v>42.582018774799188</v>
      </c>
      <c r="W10" s="12">
        <v>4</v>
      </c>
      <c r="X10" s="12">
        <f t="shared" si="9"/>
        <v>18</v>
      </c>
      <c r="Y10" s="13">
        <f t="shared" si="10"/>
        <v>34.839833543017512</v>
      </c>
      <c r="Z10" s="12">
        <v>7</v>
      </c>
      <c r="AA10" s="12">
        <v>11</v>
      </c>
    </row>
    <row r="11" spans="1:27" x14ac:dyDescent="0.35">
      <c r="A11" s="8" t="s">
        <v>89</v>
      </c>
      <c r="B11" s="9" t="s">
        <v>90</v>
      </c>
      <c r="C11" s="9" t="s">
        <v>35</v>
      </c>
      <c r="D11" s="9" t="s">
        <v>9</v>
      </c>
      <c r="E11" s="5">
        <v>30.432790899702901</v>
      </c>
      <c r="F11" s="5">
        <v>49.079479800000001</v>
      </c>
      <c r="G11" s="10">
        <v>296271</v>
      </c>
      <c r="H11" s="10" t="s">
        <v>63</v>
      </c>
      <c r="I11" s="11" t="s">
        <v>77</v>
      </c>
      <c r="J11" s="10" t="s">
        <v>59</v>
      </c>
      <c r="K11" s="10" t="s">
        <v>63</v>
      </c>
      <c r="L11" s="10" t="s">
        <v>63</v>
      </c>
      <c r="M11" s="10" t="s">
        <v>63</v>
      </c>
      <c r="N11" s="10" t="str">
        <f t="shared" si="0"/>
        <v>No</v>
      </c>
      <c r="O11" s="10" t="str">
        <f t="shared" si="1"/>
        <v>No</v>
      </c>
      <c r="P11" s="10" t="str">
        <f t="shared" si="2"/>
        <v>No</v>
      </c>
      <c r="Q11" s="10" t="str">
        <f t="shared" si="3"/>
        <v>No</v>
      </c>
      <c r="R11" s="10" t="str">
        <f t="shared" si="4"/>
        <v>No</v>
      </c>
      <c r="S11" s="10" t="str">
        <f t="shared" si="5"/>
        <v>No</v>
      </c>
      <c r="T11" s="10" t="str">
        <f t="shared" si="6"/>
        <v>Yes</v>
      </c>
      <c r="U11" s="12">
        <f t="shared" si="7"/>
        <v>52</v>
      </c>
      <c r="V11" s="13">
        <f t="shared" si="8"/>
        <v>17.551498459180952</v>
      </c>
      <c r="W11" s="12">
        <v>15</v>
      </c>
      <c r="X11" s="12">
        <f t="shared" si="9"/>
        <v>37</v>
      </c>
      <c r="Y11" s="13">
        <f t="shared" si="10"/>
        <v>12.488566211340293</v>
      </c>
      <c r="Z11" s="12">
        <v>21</v>
      </c>
      <c r="AA11" s="12">
        <v>16</v>
      </c>
    </row>
    <row r="12" spans="1:27" x14ac:dyDescent="0.35">
      <c r="A12" s="8" t="s">
        <v>89</v>
      </c>
      <c r="B12" s="9" t="s">
        <v>90</v>
      </c>
      <c r="C12" s="9" t="s">
        <v>36</v>
      </c>
      <c r="D12" s="9" t="s">
        <v>10</v>
      </c>
      <c r="E12" s="5">
        <v>30.636905299686902</v>
      </c>
      <c r="F12" s="5">
        <v>50.121206800000003</v>
      </c>
      <c r="G12" s="14">
        <v>134795</v>
      </c>
      <c r="H12" s="14" t="s">
        <v>63</v>
      </c>
      <c r="I12" s="15" t="s">
        <v>78</v>
      </c>
      <c r="J12" s="10" t="s">
        <v>59</v>
      </c>
      <c r="K12" s="10" t="s">
        <v>62</v>
      </c>
      <c r="L12" s="10" t="s">
        <v>63</v>
      </c>
      <c r="M12" s="10" t="s">
        <v>63</v>
      </c>
      <c r="N12" s="10" t="str">
        <f t="shared" si="0"/>
        <v>No</v>
      </c>
      <c r="O12" s="10" t="str">
        <f t="shared" si="1"/>
        <v>No</v>
      </c>
      <c r="P12" s="10" t="str">
        <f t="shared" si="2"/>
        <v>No</v>
      </c>
      <c r="Q12" s="10" t="str">
        <f t="shared" si="3"/>
        <v>No</v>
      </c>
      <c r="R12" s="10" t="str">
        <f t="shared" si="4"/>
        <v>Yes</v>
      </c>
      <c r="S12" s="10" t="str">
        <f t="shared" si="5"/>
        <v>No</v>
      </c>
      <c r="T12" s="10" t="str">
        <f t="shared" si="6"/>
        <v>No</v>
      </c>
      <c r="U12" s="12">
        <f t="shared" si="7"/>
        <v>38</v>
      </c>
      <c r="V12" s="13">
        <f t="shared" si="8"/>
        <v>28.190956637857489</v>
      </c>
      <c r="W12" s="12">
        <v>4</v>
      </c>
      <c r="X12" s="12">
        <f t="shared" si="9"/>
        <v>34</v>
      </c>
      <c r="Y12" s="13">
        <f t="shared" si="10"/>
        <v>25.223487518083015</v>
      </c>
      <c r="Z12" s="12">
        <v>14</v>
      </c>
      <c r="AA12" s="12">
        <v>20</v>
      </c>
    </row>
    <row r="13" spans="1:27" x14ac:dyDescent="0.35">
      <c r="A13" s="8" t="s">
        <v>89</v>
      </c>
      <c r="B13" s="9" t="s">
        <v>90</v>
      </c>
      <c r="C13" s="9" t="s">
        <v>37</v>
      </c>
      <c r="D13" s="9" t="s">
        <v>11</v>
      </c>
      <c r="E13" s="5">
        <v>31.480821499632199</v>
      </c>
      <c r="F13" s="5">
        <v>48.435379099999899</v>
      </c>
      <c r="G13" s="10">
        <v>53762</v>
      </c>
      <c r="H13" s="10" t="s">
        <v>62</v>
      </c>
      <c r="I13" s="11" t="s">
        <v>73</v>
      </c>
      <c r="J13" s="10" t="s">
        <v>59</v>
      </c>
      <c r="K13" s="10" t="s">
        <v>63</v>
      </c>
      <c r="L13" s="10" t="s">
        <v>62</v>
      </c>
      <c r="M13" s="10" t="s">
        <v>62</v>
      </c>
      <c r="N13" s="10" t="str">
        <f t="shared" si="0"/>
        <v>Yes</v>
      </c>
      <c r="O13" s="10" t="str">
        <f t="shared" si="1"/>
        <v>No</v>
      </c>
      <c r="P13" s="10" t="str">
        <f t="shared" si="2"/>
        <v>No</v>
      </c>
      <c r="Q13" s="10" t="str">
        <f t="shared" si="3"/>
        <v>Yes</v>
      </c>
      <c r="R13" s="10" t="str">
        <f t="shared" si="4"/>
        <v>No</v>
      </c>
      <c r="S13" s="10" t="str">
        <f t="shared" si="5"/>
        <v>Yes</v>
      </c>
      <c r="T13" s="10" t="str">
        <f t="shared" si="6"/>
        <v>No</v>
      </c>
      <c r="U13" s="12">
        <f t="shared" si="7"/>
        <v>10</v>
      </c>
      <c r="V13" s="13">
        <f t="shared" si="8"/>
        <v>18.600498493359623</v>
      </c>
      <c r="W13" s="12">
        <v>4</v>
      </c>
      <c r="X13" s="12">
        <f t="shared" si="9"/>
        <v>6</v>
      </c>
      <c r="Y13" s="13">
        <f t="shared" si="10"/>
        <v>11.160299096015773</v>
      </c>
      <c r="Z13" s="12">
        <v>3</v>
      </c>
      <c r="AA13" s="12">
        <v>3</v>
      </c>
    </row>
    <row r="14" spans="1:27" x14ac:dyDescent="0.35">
      <c r="A14" s="8" t="s">
        <v>89</v>
      </c>
      <c r="B14" s="9" t="s">
        <v>90</v>
      </c>
      <c r="C14" s="9" t="s">
        <v>38</v>
      </c>
      <c r="D14" s="9" t="s">
        <v>12</v>
      </c>
      <c r="E14" s="5">
        <v>30.433310499702898</v>
      </c>
      <c r="F14" s="5">
        <v>48.177985799999902</v>
      </c>
      <c r="G14" s="10">
        <v>170976</v>
      </c>
      <c r="H14" s="10" t="s">
        <v>63</v>
      </c>
      <c r="I14" s="11" t="s">
        <v>79</v>
      </c>
      <c r="J14" s="10"/>
      <c r="K14" s="10" t="s">
        <v>63</v>
      </c>
      <c r="L14" s="10" t="s">
        <v>62</v>
      </c>
      <c r="M14" s="10" t="s">
        <v>62</v>
      </c>
      <c r="N14" s="10" t="str">
        <f t="shared" si="0"/>
        <v>Yes</v>
      </c>
      <c r="O14" s="10" t="str">
        <f t="shared" si="1"/>
        <v>No</v>
      </c>
      <c r="P14" s="10" t="str">
        <f t="shared" si="2"/>
        <v>No</v>
      </c>
      <c r="Q14" s="10" t="str">
        <f t="shared" si="3"/>
        <v>Yes</v>
      </c>
      <c r="R14" s="10" t="str">
        <f t="shared" si="4"/>
        <v>No</v>
      </c>
      <c r="S14" s="10" t="str">
        <f t="shared" si="5"/>
        <v>Yes</v>
      </c>
      <c r="T14" s="10" t="str">
        <f t="shared" si="6"/>
        <v>No</v>
      </c>
      <c r="U14" s="12">
        <f t="shared" si="7"/>
        <v>44</v>
      </c>
      <c r="V14" s="13">
        <f t="shared" si="8"/>
        <v>25.734606026576827</v>
      </c>
      <c r="W14" s="12">
        <v>6</v>
      </c>
      <c r="X14" s="12">
        <f t="shared" si="9"/>
        <v>38</v>
      </c>
      <c r="Y14" s="13">
        <f t="shared" si="10"/>
        <v>22.225341568407263</v>
      </c>
      <c r="Z14" s="12">
        <v>9</v>
      </c>
      <c r="AA14" s="12">
        <v>29</v>
      </c>
    </row>
    <row r="15" spans="1:27" x14ac:dyDescent="0.35">
      <c r="A15" s="8" t="s">
        <v>89</v>
      </c>
      <c r="B15" s="9" t="s">
        <v>90</v>
      </c>
      <c r="C15" s="9" t="s">
        <v>48</v>
      </c>
      <c r="D15" s="9" t="s">
        <v>13</v>
      </c>
      <c r="E15" s="5">
        <v>32.4074885107553</v>
      </c>
      <c r="F15" s="5">
        <v>48.404029194152898</v>
      </c>
      <c r="G15" s="10">
        <v>443971</v>
      </c>
      <c r="H15" s="10" t="s">
        <v>63</v>
      </c>
      <c r="I15" s="11" t="s">
        <v>80</v>
      </c>
      <c r="J15" s="10" t="s">
        <v>59</v>
      </c>
      <c r="K15" s="10" t="s">
        <v>62</v>
      </c>
      <c r="L15" s="10" t="s">
        <v>63</v>
      </c>
      <c r="M15" s="10" t="s">
        <v>63</v>
      </c>
      <c r="N15" s="10" t="str">
        <f t="shared" si="0"/>
        <v>No</v>
      </c>
      <c r="O15" s="10" t="str">
        <f t="shared" si="1"/>
        <v>No</v>
      </c>
      <c r="P15" s="10" t="str">
        <f t="shared" si="2"/>
        <v>No</v>
      </c>
      <c r="Q15" s="10" t="str">
        <f t="shared" si="3"/>
        <v>No</v>
      </c>
      <c r="R15" s="10" t="str">
        <f t="shared" si="4"/>
        <v>Yes</v>
      </c>
      <c r="S15" s="10" t="str">
        <f t="shared" si="5"/>
        <v>No</v>
      </c>
      <c r="T15" s="10" t="str">
        <f t="shared" si="6"/>
        <v>No</v>
      </c>
      <c r="U15" s="12">
        <f t="shared" si="7"/>
        <v>97</v>
      </c>
      <c r="V15" s="13">
        <f t="shared" si="8"/>
        <v>21.848273873744006</v>
      </c>
      <c r="W15" s="12">
        <v>24</v>
      </c>
      <c r="X15" s="12">
        <f t="shared" si="9"/>
        <v>73</v>
      </c>
      <c r="Y15" s="13">
        <f t="shared" si="10"/>
        <v>16.442515389518686</v>
      </c>
      <c r="Z15" s="12">
        <v>11</v>
      </c>
      <c r="AA15" s="12">
        <v>62</v>
      </c>
    </row>
    <row r="16" spans="1:27" x14ac:dyDescent="0.35">
      <c r="A16" s="8" t="s">
        <v>89</v>
      </c>
      <c r="B16" s="9" t="s">
        <v>90</v>
      </c>
      <c r="C16" s="9" t="s">
        <v>39</v>
      </c>
      <c r="D16" s="9" t="s">
        <v>14</v>
      </c>
      <c r="E16" s="5">
        <v>31.556580099628199</v>
      </c>
      <c r="F16" s="5">
        <v>48.188062599999903</v>
      </c>
      <c r="G16" s="10">
        <v>245904</v>
      </c>
      <c r="H16" s="10" t="s">
        <v>62</v>
      </c>
      <c r="I16" s="11" t="s">
        <v>73</v>
      </c>
      <c r="J16" s="10" t="s">
        <v>59</v>
      </c>
      <c r="K16" s="10" t="s">
        <v>63</v>
      </c>
      <c r="L16" s="10" t="s">
        <v>62</v>
      </c>
      <c r="M16" s="10" t="s">
        <v>62</v>
      </c>
      <c r="N16" s="10" t="str">
        <f t="shared" si="0"/>
        <v>Yes</v>
      </c>
      <c r="O16" s="10" t="str">
        <f t="shared" si="1"/>
        <v>No</v>
      </c>
      <c r="P16" s="10" t="str">
        <f t="shared" si="2"/>
        <v>No</v>
      </c>
      <c r="Q16" s="10" t="str">
        <f t="shared" si="3"/>
        <v>Yes</v>
      </c>
      <c r="R16" s="10" t="str">
        <f t="shared" si="4"/>
        <v>No</v>
      </c>
      <c r="S16" s="10" t="str">
        <f t="shared" si="5"/>
        <v>Yes</v>
      </c>
      <c r="T16" s="10" t="str">
        <f t="shared" si="6"/>
        <v>No</v>
      </c>
      <c r="U16" s="12">
        <f t="shared" si="7"/>
        <v>37</v>
      </c>
      <c r="V16" s="13">
        <f t="shared" si="8"/>
        <v>15.046522220053355</v>
      </c>
      <c r="W16" s="12">
        <v>11</v>
      </c>
      <c r="X16" s="12">
        <f t="shared" si="9"/>
        <v>26</v>
      </c>
      <c r="Y16" s="13">
        <f t="shared" si="10"/>
        <v>10.573231830307762</v>
      </c>
      <c r="Z16" s="12">
        <v>5</v>
      </c>
      <c r="AA16" s="12">
        <v>21</v>
      </c>
    </row>
    <row r="17" spans="1:27" x14ac:dyDescent="0.35">
      <c r="A17" s="8" t="s">
        <v>89</v>
      </c>
      <c r="B17" s="9" t="s">
        <v>90</v>
      </c>
      <c r="C17" s="9" t="s">
        <v>40</v>
      </c>
      <c r="D17" s="9" t="s">
        <v>15</v>
      </c>
      <c r="E17" s="5">
        <v>30.893951799668301</v>
      </c>
      <c r="F17" s="5">
        <v>49.4093497</v>
      </c>
      <c r="G17" s="10">
        <v>54004</v>
      </c>
      <c r="H17" s="10" t="s">
        <v>63</v>
      </c>
      <c r="I17" s="11" t="s">
        <v>81</v>
      </c>
      <c r="J17" s="10" t="s">
        <v>61</v>
      </c>
      <c r="K17" s="10" t="s">
        <v>63</v>
      </c>
      <c r="L17" s="10" t="s">
        <v>63</v>
      </c>
      <c r="M17" s="10" t="s">
        <v>62</v>
      </c>
      <c r="N17" s="10" t="str">
        <f t="shared" si="0"/>
        <v>No</v>
      </c>
      <c r="O17" s="10" t="str">
        <f t="shared" si="1"/>
        <v>No</v>
      </c>
      <c r="P17" s="10" t="str">
        <f t="shared" si="2"/>
        <v>No</v>
      </c>
      <c r="Q17" s="10" t="str">
        <f t="shared" si="3"/>
        <v>Yes</v>
      </c>
      <c r="R17" s="10" t="str">
        <f t="shared" si="4"/>
        <v>No</v>
      </c>
      <c r="S17" s="10" t="str">
        <f t="shared" si="5"/>
        <v>No</v>
      </c>
      <c r="T17" s="10" t="str">
        <f t="shared" si="6"/>
        <v>No</v>
      </c>
      <c r="U17" s="12">
        <f t="shared" si="7"/>
        <v>11</v>
      </c>
      <c r="V17" s="13">
        <f t="shared" si="8"/>
        <v>20.36886156580994</v>
      </c>
      <c r="W17" s="12">
        <v>1</v>
      </c>
      <c r="X17" s="12">
        <f t="shared" si="9"/>
        <v>10</v>
      </c>
      <c r="Y17" s="13">
        <f t="shared" si="10"/>
        <v>18.517146878009036</v>
      </c>
      <c r="Z17" s="12">
        <v>4</v>
      </c>
      <c r="AA17" s="12">
        <v>6</v>
      </c>
    </row>
    <row r="18" spans="1:27" x14ac:dyDescent="0.35">
      <c r="A18" s="8" t="s">
        <v>89</v>
      </c>
      <c r="B18" s="9" t="s">
        <v>90</v>
      </c>
      <c r="C18" s="9" t="s">
        <v>41</v>
      </c>
      <c r="D18" s="9" t="s">
        <v>16</v>
      </c>
      <c r="E18" s="5">
        <v>31.2780253996436</v>
      </c>
      <c r="F18" s="5">
        <v>49.602015199999897</v>
      </c>
      <c r="G18" s="10">
        <v>113776</v>
      </c>
      <c r="H18" s="10" t="s">
        <v>62</v>
      </c>
      <c r="I18" s="11" t="s">
        <v>73</v>
      </c>
      <c r="J18" s="10" t="s">
        <v>59</v>
      </c>
      <c r="K18" s="10" t="s">
        <v>63</v>
      </c>
      <c r="L18" s="10" t="s">
        <v>63</v>
      </c>
      <c r="M18" s="10" t="s">
        <v>63</v>
      </c>
      <c r="N18" s="10" t="str">
        <f t="shared" si="0"/>
        <v>No</v>
      </c>
      <c r="O18" s="10" t="str">
        <f t="shared" si="1"/>
        <v>No</v>
      </c>
      <c r="P18" s="10" t="str">
        <f t="shared" si="2"/>
        <v>No</v>
      </c>
      <c r="Q18" s="10" t="str">
        <f t="shared" si="3"/>
        <v>No</v>
      </c>
      <c r="R18" s="10" t="str">
        <f t="shared" si="4"/>
        <v>No</v>
      </c>
      <c r="S18" s="10" t="str">
        <f t="shared" si="5"/>
        <v>No</v>
      </c>
      <c r="T18" s="10" t="str">
        <f t="shared" si="6"/>
        <v>Yes</v>
      </c>
      <c r="U18" s="12">
        <f t="shared" si="7"/>
        <v>23</v>
      </c>
      <c r="V18" s="13">
        <f t="shared" si="8"/>
        <v>20.215159611868934</v>
      </c>
      <c r="W18" s="12">
        <v>1</v>
      </c>
      <c r="X18" s="12">
        <f t="shared" si="9"/>
        <v>22</v>
      </c>
      <c r="Y18" s="13">
        <f t="shared" si="10"/>
        <v>19.336239628744199</v>
      </c>
      <c r="Z18" s="12">
        <v>14</v>
      </c>
      <c r="AA18" s="12">
        <v>8</v>
      </c>
    </row>
    <row r="19" spans="1:27" x14ac:dyDescent="0.35">
      <c r="A19" s="8" t="s">
        <v>89</v>
      </c>
      <c r="B19" s="9" t="s">
        <v>90</v>
      </c>
      <c r="C19" s="9" t="s">
        <v>49</v>
      </c>
      <c r="D19" s="9" t="s">
        <v>17</v>
      </c>
      <c r="E19" s="5">
        <v>30.631526430935502</v>
      </c>
      <c r="F19" s="5">
        <v>48.630360673764301</v>
      </c>
      <c r="G19" s="10">
        <v>138480</v>
      </c>
      <c r="H19" s="10" t="s">
        <v>62</v>
      </c>
      <c r="I19" s="11" t="s">
        <v>73</v>
      </c>
      <c r="J19" s="10" t="s">
        <v>59</v>
      </c>
      <c r="K19" s="10" t="s">
        <v>63</v>
      </c>
      <c r="L19" s="10" t="s">
        <v>62</v>
      </c>
      <c r="M19" s="10" t="s">
        <v>63</v>
      </c>
      <c r="N19" s="10" t="str">
        <f t="shared" si="0"/>
        <v>No</v>
      </c>
      <c r="O19" s="10" t="str">
        <f t="shared" si="1"/>
        <v>No</v>
      </c>
      <c r="P19" s="10" t="str">
        <f t="shared" si="2"/>
        <v>No</v>
      </c>
      <c r="Q19" s="10" t="str">
        <f t="shared" si="3"/>
        <v>No</v>
      </c>
      <c r="R19" s="10" t="str">
        <f t="shared" si="4"/>
        <v>No</v>
      </c>
      <c r="S19" s="10" t="str">
        <f t="shared" si="5"/>
        <v>Yes</v>
      </c>
      <c r="T19" s="10" t="str">
        <f t="shared" si="6"/>
        <v>No</v>
      </c>
      <c r="U19" s="12">
        <f t="shared" si="7"/>
        <v>30</v>
      </c>
      <c r="V19" s="13">
        <f t="shared" si="8"/>
        <v>21.663778162911612</v>
      </c>
      <c r="W19" s="12">
        <v>11</v>
      </c>
      <c r="X19" s="12">
        <f t="shared" si="9"/>
        <v>19</v>
      </c>
      <c r="Y19" s="13">
        <f t="shared" si="10"/>
        <v>13.720392836510687</v>
      </c>
      <c r="Z19" s="12">
        <v>4</v>
      </c>
      <c r="AA19" s="12">
        <v>15</v>
      </c>
    </row>
    <row r="20" spans="1:27" x14ac:dyDescent="0.35">
      <c r="A20" s="8" t="s">
        <v>89</v>
      </c>
      <c r="B20" s="9" t="s">
        <v>90</v>
      </c>
      <c r="C20" s="9" t="s">
        <v>50</v>
      </c>
      <c r="D20" s="9" t="s">
        <v>18</v>
      </c>
      <c r="E20" s="5">
        <v>32.200368699601697</v>
      </c>
      <c r="F20" s="5">
        <v>48.248983899999899</v>
      </c>
      <c r="G20" s="10">
        <v>136389</v>
      </c>
      <c r="H20" s="10" t="s">
        <v>62</v>
      </c>
      <c r="I20" s="11" t="s">
        <v>73</v>
      </c>
      <c r="J20" s="10" t="s">
        <v>59</v>
      </c>
      <c r="K20" s="10" t="s">
        <v>63</v>
      </c>
      <c r="L20" s="10" t="s">
        <v>63</v>
      </c>
      <c r="M20" s="10" t="s">
        <v>62</v>
      </c>
      <c r="N20" s="10" t="str">
        <f t="shared" si="0"/>
        <v>No</v>
      </c>
      <c r="O20" s="10" t="str">
        <f t="shared" si="1"/>
        <v>No</v>
      </c>
      <c r="P20" s="10" t="str">
        <f t="shared" si="2"/>
        <v>No</v>
      </c>
      <c r="Q20" s="10" t="str">
        <f t="shared" si="3"/>
        <v>Yes</v>
      </c>
      <c r="R20" s="10" t="str">
        <f t="shared" si="4"/>
        <v>No</v>
      </c>
      <c r="S20" s="10" t="str">
        <f t="shared" si="5"/>
        <v>No</v>
      </c>
      <c r="T20" s="10" t="str">
        <f t="shared" si="6"/>
        <v>No</v>
      </c>
      <c r="U20" s="12">
        <f t="shared" si="7"/>
        <v>77</v>
      </c>
      <c r="V20" s="13">
        <f t="shared" si="8"/>
        <v>56.456165819824179</v>
      </c>
      <c r="W20" s="12">
        <v>19</v>
      </c>
      <c r="X20" s="12">
        <f t="shared" si="9"/>
        <v>58</v>
      </c>
      <c r="Y20" s="13">
        <f t="shared" si="10"/>
        <v>42.525423604542887</v>
      </c>
      <c r="Z20" s="12">
        <v>17</v>
      </c>
      <c r="AA20" s="12">
        <v>41</v>
      </c>
    </row>
    <row r="21" spans="1:27" x14ac:dyDescent="0.35">
      <c r="A21" s="8" t="s">
        <v>89</v>
      </c>
      <c r="B21" s="9" t="s">
        <v>90</v>
      </c>
      <c r="C21" s="9" t="s">
        <v>51</v>
      </c>
      <c r="D21" s="9" t="s">
        <v>19</v>
      </c>
      <c r="E21" s="5">
        <v>32.054787399606496</v>
      </c>
      <c r="F21" s="5">
        <v>48.845666600000001</v>
      </c>
      <c r="G21" s="10">
        <v>192028</v>
      </c>
      <c r="H21" s="10" t="s">
        <v>63</v>
      </c>
      <c r="I21" s="11" t="s">
        <v>82</v>
      </c>
      <c r="J21" s="10"/>
      <c r="K21" s="10" t="s">
        <v>62</v>
      </c>
      <c r="L21" s="10" t="s">
        <v>62</v>
      </c>
      <c r="M21" s="10" t="s">
        <v>63</v>
      </c>
      <c r="N21" s="10" t="str">
        <f t="shared" si="0"/>
        <v>No</v>
      </c>
      <c r="O21" s="10" t="str">
        <f t="shared" si="1"/>
        <v>No</v>
      </c>
      <c r="P21" s="10" t="str">
        <f t="shared" si="2"/>
        <v>Yes</v>
      </c>
      <c r="Q21" s="10" t="str">
        <f t="shared" si="3"/>
        <v>No</v>
      </c>
      <c r="R21" s="10" t="str">
        <f t="shared" si="4"/>
        <v>Yes</v>
      </c>
      <c r="S21" s="10" t="str">
        <f t="shared" si="5"/>
        <v>Yes</v>
      </c>
      <c r="T21" s="10" t="str">
        <f t="shared" si="6"/>
        <v>No</v>
      </c>
      <c r="U21" s="12">
        <f t="shared" si="7"/>
        <v>49</v>
      </c>
      <c r="V21" s="13">
        <f t="shared" si="8"/>
        <v>25.517112087820529</v>
      </c>
      <c r="W21" s="12">
        <v>15</v>
      </c>
      <c r="X21" s="12">
        <f t="shared" si="9"/>
        <v>34</v>
      </c>
      <c r="Y21" s="13">
        <f t="shared" si="10"/>
        <v>17.705751244610159</v>
      </c>
      <c r="Z21" s="12">
        <v>9</v>
      </c>
      <c r="AA21" s="12">
        <v>25</v>
      </c>
    </row>
    <row r="22" spans="1:27" x14ac:dyDescent="0.35">
      <c r="A22" s="8" t="s">
        <v>89</v>
      </c>
      <c r="B22" s="9" t="s">
        <v>90</v>
      </c>
      <c r="C22" s="9" t="s">
        <v>42</v>
      </c>
      <c r="D22" s="9" t="s">
        <v>20</v>
      </c>
      <c r="E22" s="5">
        <v>31.321864999641001</v>
      </c>
      <c r="F22" s="5">
        <v>48.686805499999998</v>
      </c>
      <c r="G22" s="10">
        <v>100000</v>
      </c>
      <c r="H22" s="10" t="s">
        <v>63</v>
      </c>
      <c r="I22" s="11" t="s">
        <v>83</v>
      </c>
      <c r="J22" s="10" t="s">
        <v>59</v>
      </c>
      <c r="K22" s="10" t="s">
        <v>62</v>
      </c>
      <c r="L22" s="10" t="s">
        <v>62</v>
      </c>
      <c r="M22" s="10" t="s">
        <v>63</v>
      </c>
      <c r="N22" s="10" t="str">
        <f t="shared" si="0"/>
        <v>No</v>
      </c>
      <c r="O22" s="10" t="str">
        <f t="shared" si="1"/>
        <v>No</v>
      </c>
      <c r="P22" s="10" t="str">
        <f t="shared" si="2"/>
        <v>Yes</v>
      </c>
      <c r="Q22" s="10" t="str">
        <f t="shared" si="3"/>
        <v>No</v>
      </c>
      <c r="R22" s="10" t="str">
        <f t="shared" si="4"/>
        <v>Yes</v>
      </c>
      <c r="S22" s="10" t="str">
        <f t="shared" si="5"/>
        <v>Yes</v>
      </c>
      <c r="T22" s="10" t="str">
        <f t="shared" si="6"/>
        <v>No</v>
      </c>
      <c r="U22" s="12">
        <f t="shared" si="7"/>
        <v>49</v>
      </c>
      <c r="V22" s="13">
        <f t="shared" si="8"/>
        <v>49</v>
      </c>
      <c r="W22" s="12">
        <v>10</v>
      </c>
      <c r="X22" s="12">
        <f t="shared" si="9"/>
        <v>39</v>
      </c>
      <c r="Y22" s="13">
        <f t="shared" si="10"/>
        <v>39</v>
      </c>
      <c r="Z22" s="12">
        <v>10</v>
      </c>
      <c r="AA22" s="12">
        <v>29</v>
      </c>
    </row>
    <row r="23" spans="1:27" x14ac:dyDescent="0.35">
      <c r="A23" s="8" t="s">
        <v>89</v>
      </c>
      <c r="B23" s="9" t="s">
        <v>90</v>
      </c>
      <c r="C23" s="9" t="s">
        <v>99</v>
      </c>
      <c r="D23" s="9" t="s">
        <v>21</v>
      </c>
      <c r="E23" s="5">
        <v>32.025605168413598</v>
      </c>
      <c r="F23" s="5">
        <v>48.243064865851402</v>
      </c>
      <c r="G23" s="10">
        <v>69331</v>
      </c>
      <c r="H23" s="10" t="s">
        <v>62</v>
      </c>
      <c r="I23" s="11" t="s">
        <v>73</v>
      </c>
      <c r="J23" s="10" t="s">
        <v>59</v>
      </c>
      <c r="K23" s="10" t="s">
        <v>63</v>
      </c>
      <c r="L23" s="10" t="s">
        <v>62</v>
      </c>
      <c r="M23" s="10" t="s">
        <v>62</v>
      </c>
      <c r="N23" s="10" t="str">
        <f t="shared" si="0"/>
        <v>Yes</v>
      </c>
      <c r="O23" s="10" t="str">
        <f t="shared" si="1"/>
        <v>No</v>
      </c>
      <c r="P23" s="10" t="str">
        <f t="shared" si="2"/>
        <v>No</v>
      </c>
      <c r="Q23" s="10" t="str">
        <f t="shared" si="3"/>
        <v>Yes</v>
      </c>
      <c r="R23" s="10" t="str">
        <f t="shared" si="4"/>
        <v>No</v>
      </c>
      <c r="S23" s="10" t="str">
        <f t="shared" si="5"/>
        <v>Yes</v>
      </c>
      <c r="T23" s="10" t="str">
        <f t="shared" si="6"/>
        <v>No</v>
      </c>
      <c r="U23" s="12"/>
      <c r="V23" s="13"/>
      <c r="W23" s="12"/>
      <c r="X23" s="12"/>
      <c r="Y23" s="13"/>
      <c r="Z23" s="12"/>
      <c r="AA23" s="12"/>
    </row>
    <row r="24" spans="1:27" x14ac:dyDescent="0.35">
      <c r="A24" s="8" t="s">
        <v>89</v>
      </c>
      <c r="B24" s="9" t="s">
        <v>90</v>
      </c>
      <c r="C24" s="9" t="s">
        <v>52</v>
      </c>
      <c r="D24" s="9" t="s">
        <v>22</v>
      </c>
      <c r="E24" s="5">
        <v>32.2449182996003</v>
      </c>
      <c r="F24" s="5">
        <v>48.812603599999903</v>
      </c>
      <c r="G24" s="10">
        <v>65468</v>
      </c>
      <c r="H24" s="10" t="s">
        <v>63</v>
      </c>
      <c r="I24" s="11" t="s">
        <v>84</v>
      </c>
      <c r="J24" s="10" t="s">
        <v>59</v>
      </c>
      <c r="K24" s="10" t="s">
        <v>62</v>
      </c>
      <c r="L24" s="10" t="s">
        <v>63</v>
      </c>
      <c r="M24" s="10" t="s">
        <v>63</v>
      </c>
      <c r="N24" s="10" t="str">
        <f t="shared" si="0"/>
        <v>No</v>
      </c>
      <c r="O24" s="10" t="str">
        <f t="shared" si="1"/>
        <v>No</v>
      </c>
      <c r="P24" s="10" t="str">
        <f t="shared" si="2"/>
        <v>No</v>
      </c>
      <c r="Q24" s="10" t="str">
        <f t="shared" si="3"/>
        <v>No</v>
      </c>
      <c r="R24" s="10" t="str">
        <f t="shared" si="4"/>
        <v>Yes</v>
      </c>
      <c r="S24" s="10" t="str">
        <f t="shared" si="5"/>
        <v>No</v>
      </c>
      <c r="T24" s="10" t="str">
        <f t="shared" si="6"/>
        <v>No</v>
      </c>
      <c r="U24" s="12">
        <f t="shared" si="7"/>
        <v>14</v>
      </c>
      <c r="V24" s="13">
        <f t="shared" si="8"/>
        <v>21.384493187511456</v>
      </c>
      <c r="W24" s="12">
        <v>1</v>
      </c>
      <c r="X24" s="12">
        <f t="shared" si="9"/>
        <v>13</v>
      </c>
      <c r="Y24" s="13">
        <f t="shared" si="10"/>
        <v>19.857029388403493</v>
      </c>
      <c r="Z24" s="12">
        <v>4</v>
      </c>
      <c r="AA24" s="12">
        <v>9</v>
      </c>
    </row>
    <row r="25" spans="1:27" x14ac:dyDescent="0.35">
      <c r="A25" s="8" t="s">
        <v>89</v>
      </c>
      <c r="B25" s="9" t="s">
        <v>90</v>
      </c>
      <c r="C25" s="9" t="s">
        <v>43</v>
      </c>
      <c r="D25" s="9" t="s">
        <v>23</v>
      </c>
      <c r="E25" s="5">
        <v>32.429031142893002</v>
      </c>
      <c r="F25" s="5">
        <v>49.175448534799997</v>
      </c>
      <c r="G25" s="10">
        <v>70963</v>
      </c>
      <c r="H25" s="10" t="s">
        <v>62</v>
      </c>
      <c r="I25" s="11" t="s">
        <v>73</v>
      </c>
      <c r="J25" s="10"/>
      <c r="K25" s="10" t="s">
        <v>62</v>
      </c>
      <c r="L25" s="10" t="s">
        <v>63</v>
      </c>
      <c r="M25" s="10" t="s">
        <v>62</v>
      </c>
      <c r="N25" s="10" t="str">
        <f t="shared" si="0"/>
        <v>No</v>
      </c>
      <c r="O25" s="10" t="str">
        <f t="shared" si="1"/>
        <v>Yes</v>
      </c>
      <c r="P25" s="10" t="str">
        <f t="shared" si="2"/>
        <v>No</v>
      </c>
      <c r="Q25" s="10" t="str">
        <f t="shared" si="3"/>
        <v>Yes</v>
      </c>
      <c r="R25" s="10" t="str">
        <f t="shared" si="4"/>
        <v>Yes</v>
      </c>
      <c r="S25" s="10" t="str">
        <f t="shared" si="5"/>
        <v>No</v>
      </c>
      <c r="T25" s="10" t="str">
        <f t="shared" si="6"/>
        <v>No</v>
      </c>
      <c r="U25" s="12">
        <f t="shared" si="7"/>
        <v>11</v>
      </c>
      <c r="V25" s="13">
        <f t="shared" si="8"/>
        <v>15.501035751025181</v>
      </c>
      <c r="W25" s="12">
        <v>2</v>
      </c>
      <c r="X25" s="12">
        <f t="shared" si="9"/>
        <v>9</v>
      </c>
      <c r="Y25" s="13">
        <f t="shared" si="10"/>
        <v>12.682665614475148</v>
      </c>
      <c r="Z25" s="12">
        <v>4</v>
      </c>
      <c r="AA25" s="12">
        <v>5</v>
      </c>
    </row>
    <row r="26" spans="1:27" x14ac:dyDescent="0.35">
      <c r="A26" s="8" t="s">
        <v>89</v>
      </c>
      <c r="B26" s="9" t="s">
        <v>90</v>
      </c>
      <c r="C26" s="9" t="s">
        <v>53</v>
      </c>
      <c r="D26" s="9" t="s">
        <v>24</v>
      </c>
      <c r="E26" s="5">
        <v>32.027615042643198</v>
      </c>
      <c r="F26" s="5">
        <v>49.399296668340902</v>
      </c>
      <c r="G26" s="10">
        <v>113419</v>
      </c>
      <c r="H26" s="10" t="s">
        <v>63</v>
      </c>
      <c r="I26" s="11" t="s">
        <v>85</v>
      </c>
      <c r="J26" s="10"/>
      <c r="K26" s="10" t="s">
        <v>62</v>
      </c>
      <c r="L26" s="10" t="s">
        <v>63</v>
      </c>
      <c r="M26" s="10" t="s">
        <v>62</v>
      </c>
      <c r="N26" s="10" t="str">
        <f t="shared" si="0"/>
        <v>No</v>
      </c>
      <c r="O26" s="10" t="str">
        <f t="shared" si="1"/>
        <v>Yes</v>
      </c>
      <c r="P26" s="10" t="str">
        <f t="shared" si="2"/>
        <v>No</v>
      </c>
      <c r="Q26" s="10" t="str">
        <f t="shared" si="3"/>
        <v>Yes</v>
      </c>
      <c r="R26" s="10" t="str">
        <f t="shared" si="4"/>
        <v>Yes</v>
      </c>
      <c r="S26" s="10" t="str">
        <f t="shared" si="5"/>
        <v>No</v>
      </c>
      <c r="T26" s="10" t="str">
        <f t="shared" si="6"/>
        <v>No</v>
      </c>
      <c r="U26" s="12">
        <f t="shared" si="7"/>
        <v>49</v>
      </c>
      <c r="V26" s="13">
        <f t="shared" si="8"/>
        <v>43.202638005977839</v>
      </c>
      <c r="W26" s="12">
        <v>6</v>
      </c>
      <c r="X26" s="12">
        <f t="shared" si="9"/>
        <v>43</v>
      </c>
      <c r="Y26" s="13">
        <f t="shared" si="10"/>
        <v>37.912519066470345</v>
      </c>
      <c r="Z26" s="12">
        <v>19</v>
      </c>
      <c r="AA26" s="12">
        <v>24</v>
      </c>
    </row>
    <row r="27" spans="1:27" x14ac:dyDescent="0.35">
      <c r="A27" s="8" t="s">
        <v>89</v>
      </c>
      <c r="B27" s="9" t="s">
        <v>90</v>
      </c>
      <c r="C27" s="9" t="s">
        <v>56</v>
      </c>
      <c r="D27" s="9" t="s">
        <v>25</v>
      </c>
      <c r="E27" s="5">
        <v>31.446270299634001</v>
      </c>
      <c r="F27" s="5">
        <v>49.528855199999903</v>
      </c>
      <c r="G27" s="10">
        <v>22119</v>
      </c>
      <c r="H27" s="10" t="s">
        <v>63</v>
      </c>
      <c r="I27" s="11" t="s">
        <v>86</v>
      </c>
      <c r="J27" s="10" t="s">
        <v>59</v>
      </c>
      <c r="K27" s="10" t="s">
        <v>63</v>
      </c>
      <c r="L27" s="10" t="s">
        <v>63</v>
      </c>
      <c r="M27" s="10" t="s">
        <v>62</v>
      </c>
      <c r="N27" s="10" t="str">
        <f t="shared" si="0"/>
        <v>No</v>
      </c>
      <c r="O27" s="10" t="str">
        <f t="shared" si="1"/>
        <v>No</v>
      </c>
      <c r="P27" s="10" t="str">
        <f t="shared" si="2"/>
        <v>No</v>
      </c>
      <c r="Q27" s="10" t="str">
        <f t="shared" si="3"/>
        <v>Yes</v>
      </c>
      <c r="R27" s="10" t="str">
        <f t="shared" si="4"/>
        <v>No</v>
      </c>
      <c r="S27" s="10" t="str">
        <f t="shared" si="5"/>
        <v>No</v>
      </c>
      <c r="T27" s="10" t="str">
        <f t="shared" si="6"/>
        <v>No</v>
      </c>
      <c r="U27" s="12">
        <f t="shared" si="7"/>
        <v>5</v>
      </c>
      <c r="V27" s="13">
        <f t="shared" si="8"/>
        <v>22.605000226050002</v>
      </c>
      <c r="W27" s="12">
        <v>0</v>
      </c>
      <c r="X27" s="12">
        <f t="shared" si="9"/>
        <v>5</v>
      </c>
      <c r="Y27" s="13">
        <f t="shared" si="10"/>
        <v>22.605000226050002</v>
      </c>
      <c r="Z27" s="12">
        <v>4</v>
      </c>
      <c r="AA27" s="12">
        <v>1</v>
      </c>
    </row>
    <row r="28" spans="1:27" x14ac:dyDescent="0.35">
      <c r="A28" s="8" t="s">
        <v>89</v>
      </c>
      <c r="B28" s="9" t="s">
        <v>90</v>
      </c>
      <c r="C28" s="9" t="s">
        <v>44</v>
      </c>
      <c r="D28" s="9" t="s">
        <v>26</v>
      </c>
      <c r="E28" s="5">
        <v>30.2363223997191</v>
      </c>
      <c r="F28" s="5">
        <v>49.712288600000001</v>
      </c>
      <c r="G28" s="10">
        <v>49724</v>
      </c>
      <c r="H28" s="10" t="s">
        <v>62</v>
      </c>
      <c r="I28" s="11" t="s">
        <v>73</v>
      </c>
      <c r="J28" s="10"/>
      <c r="K28" s="10" t="s">
        <v>62</v>
      </c>
      <c r="L28" s="10" t="s">
        <v>63</v>
      </c>
      <c r="M28" s="10" t="s">
        <v>63</v>
      </c>
      <c r="N28" s="10" t="str">
        <f t="shared" si="0"/>
        <v>No</v>
      </c>
      <c r="O28" s="10" t="str">
        <f t="shared" si="1"/>
        <v>No</v>
      </c>
      <c r="P28" s="10" t="str">
        <f t="shared" si="2"/>
        <v>No</v>
      </c>
      <c r="Q28" s="10" t="str">
        <f t="shared" si="3"/>
        <v>No</v>
      </c>
      <c r="R28" s="10" t="str">
        <f t="shared" si="4"/>
        <v>Yes</v>
      </c>
      <c r="S28" s="10" t="str">
        <f t="shared" si="5"/>
        <v>No</v>
      </c>
      <c r="T28" s="10" t="str">
        <f t="shared" si="6"/>
        <v>No</v>
      </c>
      <c r="U28" s="12">
        <f t="shared" si="7"/>
        <v>14</v>
      </c>
      <c r="V28" s="13">
        <f t="shared" si="8"/>
        <v>28.155417906845788</v>
      </c>
      <c r="W28" s="12">
        <v>1</v>
      </c>
      <c r="X28" s="12">
        <f t="shared" si="9"/>
        <v>13</v>
      </c>
      <c r="Y28" s="13">
        <f t="shared" si="10"/>
        <v>26.144316627785379</v>
      </c>
      <c r="Z28" s="12">
        <v>3</v>
      </c>
      <c r="AA28" s="12">
        <v>10</v>
      </c>
    </row>
    <row r="29" spans="1:27" x14ac:dyDescent="0.35">
      <c r="A29" s="8" t="s">
        <v>89</v>
      </c>
      <c r="B29" s="9" t="s">
        <v>90</v>
      </c>
      <c r="C29" s="9" t="s">
        <v>45</v>
      </c>
      <c r="D29" s="9" t="s">
        <v>27</v>
      </c>
      <c r="E29" s="5">
        <v>31.4627779996332</v>
      </c>
      <c r="F29" s="5">
        <v>48.075569699999903</v>
      </c>
      <c r="G29" s="10">
        <v>30750</v>
      </c>
      <c r="H29" s="10" t="s">
        <v>63</v>
      </c>
      <c r="I29" s="11" t="s">
        <v>98</v>
      </c>
      <c r="J29" s="10"/>
      <c r="K29" s="10" t="s">
        <v>63</v>
      </c>
      <c r="L29" s="10" t="s">
        <v>62</v>
      </c>
      <c r="M29" s="10" t="s">
        <v>62</v>
      </c>
      <c r="N29" s="10" t="str">
        <f t="shared" si="0"/>
        <v>Yes</v>
      </c>
      <c r="O29" s="10" t="str">
        <f t="shared" si="1"/>
        <v>No</v>
      </c>
      <c r="P29" s="10" t="str">
        <f t="shared" si="2"/>
        <v>No</v>
      </c>
      <c r="Q29" s="10" t="str">
        <f t="shared" si="3"/>
        <v>Yes</v>
      </c>
      <c r="R29" s="10" t="str">
        <f t="shared" si="4"/>
        <v>No</v>
      </c>
      <c r="S29" s="10" t="str">
        <f t="shared" si="5"/>
        <v>Yes</v>
      </c>
      <c r="T29" s="10" t="str">
        <f t="shared" si="6"/>
        <v>No</v>
      </c>
      <c r="U29" s="12">
        <f t="shared" si="7"/>
        <v>9</v>
      </c>
      <c r="V29" s="13">
        <f t="shared" si="8"/>
        <v>29.268292682926827</v>
      </c>
      <c r="W29" s="12">
        <v>0</v>
      </c>
      <c r="X29" s="12">
        <f t="shared" si="9"/>
        <v>9</v>
      </c>
      <c r="Y29" s="13">
        <f t="shared" si="10"/>
        <v>29.268292682926827</v>
      </c>
      <c r="Z29" s="12">
        <v>3</v>
      </c>
      <c r="AA29" s="12">
        <v>6</v>
      </c>
    </row>
  </sheetData>
  <autoFilter ref="C1:AA29" xr:uid="{96DF5C02-FE60-364B-9B9C-B0D399BD92DF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Khuzestan_Total</vt:lpstr>
      <vt:lpstr>Khuzestan_Death</vt:lpstr>
      <vt:lpstr>Khuzestan_Pivot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Stasis Consulting</cp:lastModifiedBy>
  <dcterms:created xsi:type="dcterms:W3CDTF">2020-08-22T19:23:36Z</dcterms:created>
  <dcterms:modified xsi:type="dcterms:W3CDTF">2024-03-23T16:34:50Z</dcterms:modified>
</cp:coreProperties>
</file>