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fo\Dropbox\Stasis\0_Project\IWPR\ICMCI\Analysis\Corona\Corona_D35\"/>
    </mc:Choice>
  </mc:AlternateContent>
  <xr:revisionPtr revIDLastSave="0" documentId="13_ncr:1_{7B453465-7AE1-4336-8C93-4E52C15ADFAD}" xr6:coauthVersionLast="45" xr6:coauthVersionMax="45" xr10:uidLastSave="{00000000-0000-0000-0000-000000000000}"/>
  <bookViews>
    <workbookView xWindow="-98" yWindow="-98" windowWidth="22695" windowHeight="14595" activeTab="6" xr2:uid="{9771F578-8672-4BD0-9A49-F6B3D5653D77}"/>
  </bookViews>
  <sheets>
    <sheet name="ProvinceTotal" sheetId="2" r:id="rId1"/>
    <sheet name="Daily" sheetId="3" r:id="rId2"/>
    <sheet name="City" sheetId="4" r:id="rId3"/>
    <sheet name="Country" sheetId="5" r:id="rId4"/>
    <sheet name="DailySimulation" sheetId="44" r:id="rId5"/>
    <sheet name="DailyCalculation" sheetId="43" r:id="rId6"/>
    <sheet name="Calculation" sheetId="6" r:id="rId7"/>
  </sheets>
  <definedNames>
    <definedName name="_xlnm._FilterDatabase" localSheetId="2" hidden="1">City!$A$1:$V$431</definedName>
    <definedName name="_xlnm._FilterDatabase" localSheetId="0" hidden="1">ProvinceTotal!$A$1:$EF$32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9" i="3" l="1"/>
  <c r="FO3" i="2"/>
  <c r="FO4" i="2"/>
  <c r="FO5" i="2"/>
  <c r="FO6" i="2"/>
  <c r="FO7" i="2"/>
  <c r="FO8" i="2"/>
  <c r="FO9" i="2"/>
  <c r="FO10" i="2"/>
  <c r="FO11" i="2"/>
  <c r="FO12" i="2"/>
  <c r="FO13" i="2"/>
  <c r="FO14" i="2"/>
  <c r="FO15" i="2"/>
  <c r="FO16" i="2"/>
  <c r="FO17" i="2"/>
  <c r="FO18" i="2"/>
  <c r="FO19" i="2"/>
  <c r="FO20" i="2"/>
  <c r="FO21" i="2"/>
  <c r="FO22" i="2"/>
  <c r="FO23" i="2"/>
  <c r="FO24" i="2"/>
  <c r="FO25" i="2"/>
  <c r="FO26" i="2"/>
  <c r="FO27" i="2"/>
  <c r="FO28" i="2"/>
  <c r="FO29" i="2"/>
  <c r="FO30" i="2"/>
  <c r="FO31" i="2"/>
  <c r="FO32" i="2"/>
  <c r="FO2" i="2"/>
  <c r="AR37" i="6" a="1"/>
  <c r="AR37" i="6" s="1"/>
  <c r="AR38" i="6" a="1"/>
  <c r="AR38" i="6"/>
  <c r="AR39" i="6" a="1"/>
  <c r="AR39" i="6" s="1"/>
  <c r="AR40" i="6" a="1"/>
  <c r="AR40" i="6"/>
  <c r="AR41" i="6" a="1"/>
  <c r="AR41" i="6" s="1"/>
  <c r="AR42" i="6" a="1"/>
  <c r="AR42" i="6"/>
  <c r="AR43" i="6" a="1"/>
  <c r="AR43" i="6" s="1"/>
  <c r="AR44" i="6" a="1"/>
  <c r="AR44" i="6"/>
  <c r="AR45" i="6" a="1"/>
  <c r="AR45" i="6" s="1"/>
  <c r="AR46" i="6" a="1"/>
  <c r="AR46" i="6"/>
  <c r="AR47" i="6" a="1"/>
  <c r="AR47" i="6" s="1"/>
  <c r="AR48" i="6" a="1"/>
  <c r="AR48" i="6"/>
  <c r="AR49" i="6" a="1"/>
  <c r="AR49" i="6" s="1"/>
  <c r="AR50" i="6" a="1"/>
  <c r="AR50" i="6"/>
  <c r="AR51" i="6" a="1"/>
  <c r="AR51" i="6" s="1"/>
  <c r="AR52" i="6" a="1"/>
  <c r="AR52" i="6"/>
  <c r="AR53" i="6" a="1"/>
  <c r="AR53" i="6" s="1"/>
  <c r="AR54" i="6" a="1"/>
  <c r="AR54" i="6"/>
  <c r="AR55" i="6" a="1"/>
  <c r="AR55" i="6" s="1"/>
  <c r="AR56" i="6" a="1"/>
  <c r="AR56" i="6"/>
  <c r="AR57" i="6" a="1"/>
  <c r="AR57" i="6" s="1"/>
  <c r="AR58" i="6" a="1"/>
  <c r="AR58" i="6"/>
  <c r="AR60" i="6" a="1"/>
  <c r="AR60" i="6"/>
  <c r="AR61" i="6" a="1"/>
  <c r="AR61" i="6" s="1"/>
  <c r="AR62" i="6" a="1"/>
  <c r="AR62" i="6"/>
  <c r="AR63" i="6" a="1"/>
  <c r="AR63" i="6" s="1"/>
  <c r="AR64" i="6" a="1"/>
  <c r="AR64" i="6"/>
  <c r="AR65" i="6" a="1"/>
  <c r="AR65" i="6" s="1"/>
  <c r="AR66" i="6" a="1"/>
  <c r="AR66" i="6"/>
  <c r="AQ37" i="6" a="1"/>
  <c r="AQ37" i="6" s="1"/>
  <c r="AQ38" i="6" a="1"/>
  <c r="AQ38" i="6"/>
  <c r="AQ39" i="6" a="1"/>
  <c r="AQ39" i="6" s="1"/>
  <c r="AQ40" i="6" a="1"/>
  <c r="AQ40" i="6" s="1"/>
  <c r="AQ41" i="6" a="1"/>
  <c r="AQ41" i="6" s="1"/>
  <c r="AQ42" i="6" a="1"/>
  <c r="AQ42" i="6" s="1"/>
  <c r="AQ43" i="6" a="1"/>
  <c r="AQ43" i="6" s="1"/>
  <c r="AQ44" i="6" a="1"/>
  <c r="AQ44" i="6"/>
  <c r="AQ45" i="6" a="1"/>
  <c r="AQ45" i="6" s="1"/>
  <c r="AQ46" i="6" a="1"/>
  <c r="AQ46" i="6"/>
  <c r="AQ47" i="6" a="1"/>
  <c r="AQ47" i="6" s="1"/>
  <c r="AQ48" i="6" a="1"/>
  <c r="AQ48" i="6" s="1"/>
  <c r="AQ49" i="6" a="1"/>
  <c r="AQ49" i="6" s="1"/>
  <c r="AQ50" i="6" a="1"/>
  <c r="AQ50" i="6" s="1"/>
  <c r="AQ51" i="6" a="1"/>
  <c r="AQ51" i="6" s="1"/>
  <c r="AQ52" i="6" a="1"/>
  <c r="AQ52" i="6"/>
  <c r="AQ53" i="6" a="1"/>
  <c r="AQ53" i="6" s="1"/>
  <c r="AQ54" i="6" a="1"/>
  <c r="AQ54" i="6"/>
  <c r="AQ55" i="6" a="1"/>
  <c r="AQ55" i="6" s="1"/>
  <c r="AQ56" i="6" a="1"/>
  <c r="AQ56" i="6"/>
  <c r="AQ57" i="6" a="1"/>
  <c r="AQ57" i="6" s="1"/>
  <c r="AQ58" i="6" a="1"/>
  <c r="AQ58" i="6" s="1"/>
  <c r="AQ60" i="6" a="1"/>
  <c r="AQ60" i="6"/>
  <c r="AQ61" i="6" a="1"/>
  <c r="AQ61" i="6" s="1"/>
  <c r="AQ62" i="6" a="1"/>
  <c r="AQ62" i="6"/>
  <c r="AQ63" i="6" a="1"/>
  <c r="AQ63" i="6" s="1"/>
  <c r="AQ64" i="6" a="1"/>
  <c r="AQ64" i="6" s="1"/>
  <c r="AQ65" i="6" a="1"/>
  <c r="AQ65" i="6" s="1"/>
  <c r="AQ66" i="6" a="1"/>
  <c r="AQ66" i="6" s="1"/>
  <c r="AR36" i="6" a="1"/>
  <c r="AR36" i="6" s="1"/>
  <c r="AQ36" i="6" a="1"/>
  <c r="AQ36" i="6" s="1"/>
  <c r="AR3" i="6" a="1"/>
  <c r="AR3" i="6" s="1"/>
  <c r="AR4" i="6" a="1"/>
  <c r="AR4" i="6"/>
  <c r="AR5" i="6" a="1"/>
  <c r="AR5" i="6" s="1"/>
  <c r="AR6" i="6" a="1"/>
  <c r="AR6" i="6"/>
  <c r="AR7" i="6" a="1"/>
  <c r="AR7" i="6" s="1"/>
  <c r="AR8" i="6" a="1"/>
  <c r="AR8" i="6"/>
  <c r="AR9" i="6" a="1"/>
  <c r="AR9" i="6" s="1"/>
  <c r="AR10" i="6" a="1"/>
  <c r="AR10" i="6"/>
  <c r="AR11" i="6" a="1"/>
  <c r="AR11" i="6" s="1"/>
  <c r="AR12" i="6" a="1"/>
  <c r="AR12" i="6"/>
  <c r="AR13" i="6" a="1"/>
  <c r="AR13" i="6" s="1"/>
  <c r="AR14" i="6" a="1"/>
  <c r="AR14" i="6"/>
  <c r="AR15" i="6" a="1"/>
  <c r="AR15" i="6" s="1"/>
  <c r="AR16" i="6" a="1"/>
  <c r="AR16" i="6"/>
  <c r="AR17" i="6" a="1"/>
  <c r="AR17" i="6" s="1"/>
  <c r="AR18" i="6" a="1"/>
  <c r="AR18" i="6"/>
  <c r="AR19" i="6" a="1"/>
  <c r="AR19" i="6" s="1"/>
  <c r="AR20" i="6" a="1"/>
  <c r="AR20" i="6"/>
  <c r="AR21" i="6" a="1"/>
  <c r="AR21" i="6" s="1"/>
  <c r="AR22" i="6" a="1"/>
  <c r="AR22" i="6"/>
  <c r="AR23" i="6" a="1"/>
  <c r="AR23" i="6" s="1"/>
  <c r="AR24" i="6" a="1"/>
  <c r="AR24" i="6"/>
  <c r="AR25" i="6" a="1"/>
  <c r="AR25" i="6" s="1"/>
  <c r="AR26" i="6" a="1"/>
  <c r="AR26" i="6"/>
  <c r="AR27" i="6" a="1"/>
  <c r="AR27" i="6" s="1"/>
  <c r="AR28" i="6" a="1"/>
  <c r="AR28" i="6"/>
  <c r="AR29" i="6" a="1"/>
  <c r="AR29" i="6" s="1"/>
  <c r="AR30" i="6" a="1"/>
  <c r="AR30" i="6"/>
  <c r="AR31" i="6" a="1"/>
  <c r="AR31" i="6" s="1"/>
  <c r="AR32" i="6" a="1"/>
  <c r="AR32" i="6"/>
  <c r="AR2" i="6" a="1"/>
  <c r="AR2" i="6" s="1"/>
  <c r="AQ3" i="6" a="1"/>
  <c r="AQ3" i="6" s="1"/>
  <c r="AQ4" i="6" a="1"/>
  <c r="AQ4" i="6"/>
  <c r="AQ5" i="6" a="1"/>
  <c r="AQ5" i="6" s="1"/>
  <c r="AQ6" i="6" a="1"/>
  <c r="AQ6" i="6" s="1"/>
  <c r="AQ7" i="6" a="1"/>
  <c r="AQ7" i="6" s="1"/>
  <c r="AQ8" i="6" a="1"/>
  <c r="AQ8" i="6"/>
  <c r="AQ9" i="6" a="1"/>
  <c r="AQ9" i="6" s="1"/>
  <c r="AQ10" i="6" a="1"/>
  <c r="AQ10" i="6"/>
  <c r="AQ11" i="6" a="1"/>
  <c r="AQ11" i="6" s="1"/>
  <c r="AQ12" i="6" a="1"/>
  <c r="AQ12" i="6"/>
  <c r="AQ13" i="6" a="1"/>
  <c r="AQ13" i="6" s="1"/>
  <c r="AQ14" i="6" a="1"/>
  <c r="AQ14" i="6" s="1"/>
  <c r="AQ15" i="6" a="1"/>
  <c r="AQ15" i="6" s="1"/>
  <c r="AQ16" i="6" a="1"/>
  <c r="AQ16" i="6"/>
  <c r="AQ17" i="6" a="1"/>
  <c r="AQ17" i="6" s="1"/>
  <c r="AQ18" i="6" a="1"/>
  <c r="AQ18" i="6"/>
  <c r="AQ19" i="6" a="1"/>
  <c r="AQ19" i="6" s="1"/>
  <c r="AQ20" i="6" a="1"/>
  <c r="AQ20" i="6"/>
  <c r="AQ21" i="6" a="1"/>
  <c r="AQ21" i="6" s="1"/>
  <c r="AQ22" i="6" a="1"/>
  <c r="AQ22" i="6" s="1"/>
  <c r="AQ23" i="6" a="1"/>
  <c r="AQ23" i="6" s="1"/>
  <c r="AQ24" i="6" a="1"/>
  <c r="AQ24" i="6"/>
  <c r="AQ25" i="6" a="1"/>
  <c r="AQ25" i="6" s="1"/>
  <c r="AQ26" i="6" a="1"/>
  <c r="AQ26" i="6"/>
  <c r="AQ27" i="6" a="1"/>
  <c r="AQ27" i="6" s="1"/>
  <c r="AQ28" i="6" a="1"/>
  <c r="AQ28" i="6"/>
  <c r="AQ29" i="6" a="1"/>
  <c r="AQ29" i="6" s="1"/>
  <c r="AQ30" i="6" a="1"/>
  <c r="AQ30" i="6" s="1"/>
  <c r="AQ31" i="6" a="1"/>
  <c r="AQ31" i="6" s="1"/>
  <c r="AQ32" i="6" a="1"/>
  <c r="AQ32" i="6" s="1"/>
  <c r="AQ2" i="6" a="1"/>
  <c r="AQ2" i="6" s="1"/>
  <c r="AM37" i="6"/>
  <c r="AM38" i="6"/>
  <c r="AM39" i="6"/>
  <c r="AM40" i="6"/>
  <c r="AM41" i="6"/>
  <c r="AM42" i="6"/>
  <c r="AM43" i="6"/>
  <c r="AM44" i="6"/>
  <c r="AM45" i="6"/>
  <c r="AM46" i="6"/>
  <c r="AM47" i="6"/>
  <c r="AM48" i="6"/>
  <c r="AM49" i="6"/>
  <c r="AM50" i="6"/>
  <c r="AM51" i="6"/>
  <c r="AM52" i="6"/>
  <c r="AM53" i="6"/>
  <c r="AM54" i="6"/>
  <c r="AM55" i="6"/>
  <c r="AM56" i="6"/>
  <c r="AM57" i="6"/>
  <c r="AM58" i="6"/>
  <c r="AM59" i="6"/>
  <c r="AM60" i="6"/>
  <c r="AM61" i="6"/>
  <c r="AM62" i="6"/>
  <c r="AM63" i="6"/>
  <c r="AM64" i="6"/>
  <c r="AM65" i="6"/>
  <c r="AM66" i="6"/>
  <c r="AM36" i="6"/>
  <c r="AM35" i="6"/>
  <c r="AM33" i="6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2" i="2"/>
  <c r="DS3" i="2"/>
  <c r="DS4" i="2"/>
  <c r="DS5" i="2"/>
  <c r="DS6" i="2"/>
  <c r="DS7" i="2"/>
  <c r="DS8" i="2"/>
  <c r="DS9" i="2"/>
  <c r="DS10" i="2"/>
  <c r="DS11" i="2"/>
  <c r="DS12" i="2"/>
  <c r="DS13" i="2"/>
  <c r="DS14" i="2"/>
  <c r="DS15" i="2"/>
  <c r="DS16" i="2"/>
  <c r="DS17" i="2"/>
  <c r="DS18" i="2"/>
  <c r="DS19" i="2"/>
  <c r="DS20" i="2"/>
  <c r="DS21" i="2"/>
  <c r="DS22" i="2"/>
  <c r="DS23" i="2"/>
  <c r="DS24" i="2"/>
  <c r="DS25" i="2"/>
  <c r="DS26" i="2"/>
  <c r="DS27" i="2"/>
  <c r="DS28" i="2"/>
  <c r="DS29" i="2"/>
  <c r="DS30" i="2"/>
  <c r="DS31" i="2"/>
  <c r="DS32" i="2"/>
  <c r="DS2" i="2"/>
  <c r="AH43" i="43"/>
  <c r="AG43" i="43"/>
  <c r="AF43" i="43"/>
  <c r="AE43" i="43"/>
  <c r="AD43" i="43"/>
  <c r="AC43" i="43"/>
  <c r="AB43" i="43"/>
  <c r="AA43" i="43"/>
  <c r="Z43" i="43"/>
  <c r="Y43" i="43"/>
  <c r="X43" i="43"/>
  <c r="W43" i="43"/>
  <c r="V43" i="43"/>
  <c r="U43" i="43"/>
  <c r="T43" i="43"/>
  <c r="S43" i="43"/>
  <c r="R43" i="43"/>
  <c r="Q43" i="43"/>
  <c r="P43" i="43"/>
  <c r="O43" i="43"/>
  <c r="N43" i="43"/>
  <c r="M43" i="43"/>
  <c r="L43" i="43"/>
  <c r="K43" i="43"/>
  <c r="J43" i="43"/>
  <c r="I43" i="43"/>
  <c r="H43" i="43"/>
  <c r="G43" i="43"/>
  <c r="F43" i="43"/>
  <c r="E43" i="43"/>
  <c r="D43" i="43"/>
  <c r="AH42" i="43"/>
  <c r="AG42" i="43"/>
  <c r="AD42" i="43"/>
  <c r="AB42" i="43"/>
  <c r="V42" i="43"/>
  <c r="Q42" i="43"/>
  <c r="K42" i="43"/>
  <c r="H42" i="43"/>
  <c r="AH40" i="43"/>
  <c r="AG40" i="43"/>
  <c r="AF40" i="43"/>
  <c r="AE40" i="43"/>
  <c r="AD40" i="43"/>
  <c r="AC40" i="43"/>
  <c r="AB40" i="43"/>
  <c r="AA40" i="43"/>
  <c r="Z40" i="43"/>
  <c r="Y40" i="43"/>
  <c r="X40" i="43"/>
  <c r="W40" i="43"/>
  <c r="V40" i="43"/>
  <c r="U40" i="43"/>
  <c r="T40" i="43"/>
  <c r="S40" i="43"/>
  <c r="R40" i="43"/>
  <c r="Q40" i="43"/>
  <c r="P40" i="43"/>
  <c r="O40" i="43"/>
  <c r="N40" i="43"/>
  <c r="M40" i="43"/>
  <c r="L40" i="43"/>
  <c r="K40" i="43"/>
  <c r="J40" i="43"/>
  <c r="I40" i="43"/>
  <c r="H40" i="43"/>
  <c r="G40" i="43"/>
  <c r="F40" i="43"/>
  <c r="E40" i="43"/>
  <c r="D40" i="43"/>
  <c r="J9" i="3"/>
  <c r="J5" i="3"/>
  <c r="J6" i="3"/>
  <c r="J7" i="3"/>
  <c r="J8" i="3"/>
  <c r="J10" i="3"/>
  <c r="J11" i="3"/>
  <c r="J12" i="3"/>
  <c r="J13" i="3"/>
  <c r="J14" i="3"/>
  <c r="J15" i="3"/>
  <c r="J16" i="3"/>
  <c r="J17" i="3"/>
  <c r="J18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4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" i="3"/>
  <c r="H6" i="3"/>
  <c r="H5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4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" i="3"/>
  <c r="F36" i="3"/>
  <c r="AI34" i="43" l="1"/>
  <c r="AL37" i="6"/>
  <c r="FN3" i="2" s="1"/>
  <c r="AL38" i="6"/>
  <c r="FN4" i="2" s="1"/>
  <c r="AL39" i="6"/>
  <c r="FN5" i="2" s="1"/>
  <c r="AL40" i="6"/>
  <c r="FN6" i="2" s="1"/>
  <c r="AL41" i="6"/>
  <c r="FN7" i="2" s="1"/>
  <c r="AL42" i="6"/>
  <c r="FN8" i="2" s="1"/>
  <c r="AL43" i="6"/>
  <c r="FN9" i="2" s="1"/>
  <c r="AL44" i="6"/>
  <c r="FN10" i="2" s="1"/>
  <c r="AL45" i="6"/>
  <c r="FN11" i="2" s="1"/>
  <c r="AL46" i="6"/>
  <c r="FN12" i="2" s="1"/>
  <c r="AL47" i="6"/>
  <c r="FN13" i="2" s="1"/>
  <c r="AL48" i="6"/>
  <c r="FN14" i="2" s="1"/>
  <c r="AL49" i="6"/>
  <c r="FN15" i="2" s="1"/>
  <c r="AL50" i="6"/>
  <c r="FN16" i="2" s="1"/>
  <c r="AL51" i="6"/>
  <c r="FN17" i="2" s="1"/>
  <c r="AL52" i="6"/>
  <c r="FN18" i="2" s="1"/>
  <c r="AL53" i="6"/>
  <c r="FN19" i="2" s="1"/>
  <c r="AL54" i="6"/>
  <c r="FN20" i="2" s="1"/>
  <c r="AL55" i="6"/>
  <c r="FN21" i="2" s="1"/>
  <c r="AL56" i="6"/>
  <c r="FN22" i="2" s="1"/>
  <c r="AL57" i="6"/>
  <c r="FN23" i="2" s="1"/>
  <c r="AL58" i="6"/>
  <c r="FN24" i="2" s="1"/>
  <c r="AL59" i="6"/>
  <c r="FN25" i="2" s="1"/>
  <c r="AL60" i="6"/>
  <c r="FN26" i="2" s="1"/>
  <c r="AL61" i="6"/>
  <c r="FN27" i="2" s="1"/>
  <c r="AL62" i="6"/>
  <c r="FN28" i="2" s="1"/>
  <c r="AL63" i="6"/>
  <c r="FN29" i="2" s="1"/>
  <c r="AL64" i="6"/>
  <c r="FN30" i="2" s="1"/>
  <c r="AL65" i="6"/>
  <c r="FN31" i="2" s="1"/>
  <c r="AL66" i="6"/>
  <c r="FN32" i="2" s="1"/>
  <c r="AL36" i="6"/>
  <c r="FN2" i="2" s="1"/>
  <c r="AL33" i="6"/>
  <c r="AL35" i="6" s="1"/>
  <c r="DQ3" i="2"/>
  <c r="DQ4" i="2"/>
  <c r="DQ5" i="2"/>
  <c r="DQ6" i="2"/>
  <c r="DQ7" i="2"/>
  <c r="DQ8" i="2"/>
  <c r="DQ9" i="2"/>
  <c r="DQ10" i="2"/>
  <c r="DQ11" i="2"/>
  <c r="DQ12" i="2"/>
  <c r="DQ13" i="2"/>
  <c r="DQ14" i="2"/>
  <c r="DQ15" i="2"/>
  <c r="DQ16" i="2"/>
  <c r="DQ17" i="2"/>
  <c r="DQ18" i="2"/>
  <c r="DQ19" i="2"/>
  <c r="DQ20" i="2"/>
  <c r="DQ21" i="2"/>
  <c r="DQ22" i="2"/>
  <c r="DQ23" i="2"/>
  <c r="DQ24" i="2"/>
  <c r="DQ25" i="2"/>
  <c r="DQ26" i="2"/>
  <c r="DQ27" i="2"/>
  <c r="DQ28" i="2"/>
  <c r="DQ29" i="2"/>
  <c r="DQ30" i="2"/>
  <c r="DQ31" i="2"/>
  <c r="DQ32" i="2"/>
  <c r="DQ2" i="2"/>
  <c r="EG2" i="2"/>
  <c r="DO3" i="2"/>
  <c r="DO4" i="2"/>
  <c r="DO5" i="2"/>
  <c r="DO6" i="2"/>
  <c r="DO7" i="2"/>
  <c r="DO8" i="2"/>
  <c r="DO9" i="2"/>
  <c r="DO10" i="2"/>
  <c r="DO11" i="2"/>
  <c r="DO12" i="2"/>
  <c r="DO13" i="2"/>
  <c r="DO14" i="2"/>
  <c r="DO15" i="2"/>
  <c r="DO16" i="2"/>
  <c r="DO17" i="2"/>
  <c r="DO18" i="2"/>
  <c r="DO19" i="2"/>
  <c r="DO20" i="2"/>
  <c r="DO21" i="2"/>
  <c r="DO22" i="2"/>
  <c r="DO23" i="2"/>
  <c r="DO24" i="2"/>
  <c r="DO25" i="2"/>
  <c r="DO26" i="2"/>
  <c r="DO27" i="2"/>
  <c r="DO28" i="2"/>
  <c r="DO29" i="2"/>
  <c r="DO30" i="2"/>
  <c r="DO31" i="2"/>
  <c r="DO32" i="2"/>
  <c r="DO2" i="2"/>
  <c r="AF44" i="43"/>
  <c r="AE44" i="43"/>
  <c r="AC44" i="43"/>
  <c r="Z44" i="43"/>
  <c r="X44" i="43"/>
  <c r="W44" i="43"/>
  <c r="T44" i="43"/>
  <c r="S44" i="43"/>
  <c r="O44" i="43"/>
  <c r="M44" i="43"/>
  <c r="L44" i="43"/>
  <c r="J44" i="43"/>
  <c r="E44" i="43"/>
  <c r="D44" i="43"/>
  <c r="AI42" i="43"/>
  <c r="AI41" i="43"/>
  <c r="AI39" i="43"/>
  <c r="F35" i="3"/>
  <c r="AH38" i="43"/>
  <c r="AD38" i="43"/>
  <c r="Z38" i="43"/>
  <c r="V38" i="43"/>
  <c r="R38" i="43"/>
  <c r="N38" i="43"/>
  <c r="J38" i="43"/>
  <c r="F38" i="43"/>
  <c r="E38" i="43"/>
  <c r="S38" i="43"/>
  <c r="G38" i="43"/>
  <c r="AG38" i="43"/>
  <c r="AC38" i="43"/>
  <c r="Y38" i="43"/>
  <c r="U38" i="43"/>
  <c r="Q38" i="43"/>
  <c r="M38" i="43"/>
  <c r="I38" i="43"/>
  <c r="AA38" i="43"/>
  <c r="O38" i="43"/>
  <c r="AF38" i="43"/>
  <c r="AB38" i="43"/>
  <c r="X38" i="43"/>
  <c r="T38" i="43"/>
  <c r="P38" i="43"/>
  <c r="L38" i="43"/>
  <c r="H38" i="43"/>
  <c r="AE38" i="43"/>
  <c r="W38" i="43"/>
  <c r="K38" i="43"/>
  <c r="D38" i="43"/>
  <c r="AH37" i="43"/>
  <c r="AD37" i="43"/>
  <c r="Z37" i="43"/>
  <c r="V37" i="43"/>
  <c r="R37" i="43"/>
  <c r="F37" i="43"/>
  <c r="AG37" i="43"/>
  <c r="AC37" i="43"/>
  <c r="Y37" i="43"/>
  <c r="U37" i="43"/>
  <c r="Q37" i="43"/>
  <c r="M37" i="43"/>
  <c r="I37" i="43"/>
  <c r="E37" i="43"/>
  <c r="AA37" i="43"/>
  <c r="S37" i="43"/>
  <c r="K37" i="43"/>
  <c r="N37" i="43"/>
  <c r="AF37" i="43"/>
  <c r="AB37" i="43"/>
  <c r="X37" i="43"/>
  <c r="T37" i="43"/>
  <c r="P37" i="43"/>
  <c r="L37" i="43"/>
  <c r="H37" i="43"/>
  <c r="AE37" i="43"/>
  <c r="W37" i="43"/>
  <c r="O37" i="43"/>
  <c r="G37" i="43"/>
  <c r="J37" i="43"/>
  <c r="D37" i="43"/>
  <c r="AH36" i="43"/>
  <c r="AD36" i="43"/>
  <c r="Z36" i="43"/>
  <c r="V36" i="43"/>
  <c r="R36" i="43"/>
  <c r="N36" i="43"/>
  <c r="J36" i="43"/>
  <c r="F36" i="43"/>
  <c r="AB36" i="43"/>
  <c r="T36" i="43"/>
  <c r="L36" i="43"/>
  <c r="AE36" i="43"/>
  <c r="W36" i="43"/>
  <c r="O36" i="43"/>
  <c r="G36" i="43"/>
  <c r="AG36" i="43"/>
  <c r="AC36" i="43"/>
  <c r="Y36" i="43"/>
  <c r="U36" i="43"/>
  <c r="Q36" i="43"/>
  <c r="M36" i="43"/>
  <c r="I36" i="43"/>
  <c r="E36" i="43"/>
  <c r="AF36" i="43"/>
  <c r="X36" i="43"/>
  <c r="P36" i="43"/>
  <c r="H36" i="43"/>
  <c r="AA36" i="43"/>
  <c r="S36" i="43"/>
  <c r="K36" i="43"/>
  <c r="D36" i="43"/>
  <c r="DT2" i="2"/>
  <c r="AI43" i="43" l="1"/>
  <c r="DU2" i="2"/>
  <c r="AI36" i="43"/>
  <c r="DV2" i="2"/>
  <c r="Q44" i="43" l="1"/>
  <c r="R44" i="43"/>
  <c r="AH44" i="43"/>
  <c r="I44" i="43"/>
  <c r="AA44" i="43"/>
  <c r="G44" i="43"/>
  <c r="V44" i="43"/>
  <c r="P44" i="43"/>
  <c r="AD44" i="43"/>
  <c r="N44" i="43"/>
  <c r="H44" i="43"/>
  <c r="U44" i="43"/>
  <c r="AI38" i="43"/>
  <c r="K44" i="43"/>
  <c r="AB44" i="43"/>
  <c r="F44" i="43"/>
  <c r="AG44" i="43"/>
  <c r="AI37" i="43"/>
  <c r="Y44" i="43"/>
  <c r="AV3" i="2"/>
  <c r="AV4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29" i="2"/>
  <c r="AV30" i="2"/>
  <c r="AV31" i="2"/>
  <c r="AV32" i="2"/>
  <c r="AV2" i="2"/>
  <c r="AI44" i="43" l="1"/>
  <c r="AI40" i="43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2" i="2"/>
  <c r="F34" i="3"/>
  <c r="AK36" i="6"/>
  <c r="AK37" i="6"/>
  <c r="AK38" i="6"/>
  <c r="AK39" i="6"/>
  <c r="AK40" i="6"/>
  <c r="AK41" i="6"/>
  <c r="AK42" i="6"/>
  <c r="AK43" i="6"/>
  <c r="AK44" i="6"/>
  <c r="AK45" i="6"/>
  <c r="AK46" i="6"/>
  <c r="AK47" i="6"/>
  <c r="AK48" i="6"/>
  <c r="AK49" i="6"/>
  <c r="AK50" i="6"/>
  <c r="AK51" i="6"/>
  <c r="AK52" i="6"/>
  <c r="AK53" i="6"/>
  <c r="AK54" i="6"/>
  <c r="AK55" i="6"/>
  <c r="AK56" i="6"/>
  <c r="AK57" i="6"/>
  <c r="AK58" i="6"/>
  <c r="AK59" i="6"/>
  <c r="AK60" i="6"/>
  <c r="AK61" i="6"/>
  <c r="AK62" i="6"/>
  <c r="AK63" i="6"/>
  <c r="AK64" i="6"/>
  <c r="AK65" i="6"/>
  <c r="AK66" i="6"/>
  <c r="AK33" i="6"/>
  <c r="AK35" i="6" s="1"/>
  <c r="AO2" i="6" a="1"/>
  <c r="AO3" i="6" a="1"/>
  <c r="AR59" i="6" l="1" a="1"/>
  <c r="AR59" i="6" s="1"/>
  <c r="AQ59" i="6" a="1"/>
  <c r="AQ59" i="6" s="1"/>
  <c r="FM2" i="2"/>
  <c r="FM31" i="2"/>
  <c r="FM27" i="2"/>
  <c r="FM23" i="2"/>
  <c r="FM19" i="2"/>
  <c r="FM15" i="2"/>
  <c r="FM11" i="2"/>
  <c r="FM7" i="2"/>
  <c r="FM3" i="2"/>
  <c r="FM30" i="2"/>
  <c r="FM26" i="2"/>
  <c r="FM22" i="2"/>
  <c r="FM18" i="2"/>
  <c r="FM14" i="2"/>
  <c r="FM10" i="2"/>
  <c r="FM6" i="2"/>
  <c r="FM29" i="2"/>
  <c r="FM25" i="2"/>
  <c r="FM21" i="2"/>
  <c r="FM17" i="2"/>
  <c r="FM13" i="2"/>
  <c r="FM9" i="2"/>
  <c r="FM5" i="2"/>
  <c r="FM32" i="2"/>
  <c r="FM28" i="2"/>
  <c r="FM24" i="2"/>
  <c r="FM20" i="2"/>
  <c r="FM16" i="2"/>
  <c r="FM12" i="2"/>
  <c r="FM8" i="2"/>
  <c r="FM4" i="2"/>
  <c r="AK67" i="6"/>
  <c r="AO3" i="6"/>
  <c r="AO2" i="6"/>
  <c r="DW2" i="2" s="1"/>
  <c r="DX2" i="2" s="1"/>
  <c r="F33" i="3" l="1"/>
  <c r="AJ33" i="6"/>
  <c r="AJ37" i="6"/>
  <c r="FL3" i="2" s="1"/>
  <c r="AJ38" i="6"/>
  <c r="FL4" i="2" s="1"/>
  <c r="AJ39" i="6"/>
  <c r="FL5" i="2" s="1"/>
  <c r="AJ40" i="6"/>
  <c r="FL6" i="2" s="1"/>
  <c r="AJ41" i="6"/>
  <c r="FL7" i="2" s="1"/>
  <c r="AJ42" i="6"/>
  <c r="FL8" i="2" s="1"/>
  <c r="AJ43" i="6"/>
  <c r="FL9" i="2" s="1"/>
  <c r="AJ44" i="6"/>
  <c r="FL10" i="2" s="1"/>
  <c r="AJ45" i="6"/>
  <c r="FL11" i="2" s="1"/>
  <c r="AJ46" i="6"/>
  <c r="FL12" i="2" s="1"/>
  <c r="AJ47" i="6"/>
  <c r="FL13" i="2" s="1"/>
  <c r="AJ48" i="6"/>
  <c r="FL14" i="2" s="1"/>
  <c r="AJ49" i="6"/>
  <c r="FL15" i="2" s="1"/>
  <c r="AJ50" i="6"/>
  <c r="FL16" i="2" s="1"/>
  <c r="AJ51" i="6"/>
  <c r="FL17" i="2" s="1"/>
  <c r="AJ52" i="6"/>
  <c r="FL18" i="2" s="1"/>
  <c r="AJ53" i="6"/>
  <c r="FL19" i="2" s="1"/>
  <c r="AJ54" i="6"/>
  <c r="FL20" i="2" s="1"/>
  <c r="AJ55" i="6"/>
  <c r="FL21" i="2" s="1"/>
  <c r="AJ56" i="6"/>
  <c r="FL22" i="2" s="1"/>
  <c r="AJ57" i="6"/>
  <c r="FL23" i="2" s="1"/>
  <c r="AJ58" i="6"/>
  <c r="FL24" i="2" s="1"/>
  <c r="AJ59" i="6"/>
  <c r="FL25" i="2" s="1"/>
  <c r="AJ60" i="6"/>
  <c r="FL26" i="2" s="1"/>
  <c r="AJ61" i="6"/>
  <c r="FL27" i="2" s="1"/>
  <c r="AJ62" i="6"/>
  <c r="FL28" i="2" s="1"/>
  <c r="AJ63" i="6"/>
  <c r="FL29" i="2" s="1"/>
  <c r="AJ64" i="6"/>
  <c r="FL30" i="2" s="1"/>
  <c r="AJ65" i="6"/>
  <c r="FL31" i="2" s="1"/>
  <c r="AJ66" i="6"/>
  <c r="FL32" i="2" s="1"/>
  <c r="AJ36" i="6"/>
  <c r="DM3" i="2"/>
  <c r="DM4" i="2"/>
  <c r="DM5" i="2"/>
  <c r="DM6" i="2"/>
  <c r="DM7" i="2"/>
  <c r="DM8" i="2"/>
  <c r="DM9" i="2"/>
  <c r="DM10" i="2"/>
  <c r="DM11" i="2"/>
  <c r="DM12" i="2"/>
  <c r="DM13" i="2"/>
  <c r="DM14" i="2"/>
  <c r="DM15" i="2"/>
  <c r="DM16" i="2"/>
  <c r="DM17" i="2"/>
  <c r="DM18" i="2"/>
  <c r="DM19" i="2"/>
  <c r="DM20" i="2"/>
  <c r="DM21" i="2"/>
  <c r="DM22" i="2"/>
  <c r="DM23" i="2"/>
  <c r="DM24" i="2"/>
  <c r="DM25" i="2"/>
  <c r="DM26" i="2"/>
  <c r="DM27" i="2"/>
  <c r="DM28" i="2"/>
  <c r="DM29" i="2"/>
  <c r="DM30" i="2"/>
  <c r="DM31" i="2"/>
  <c r="DM32" i="2"/>
  <c r="DM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2" i="2"/>
  <c r="AJ67" i="6" l="1"/>
  <c r="FL2" i="2"/>
  <c r="AI37" i="6"/>
  <c r="FK3" i="2" s="1"/>
  <c r="AI38" i="6"/>
  <c r="FK4" i="2" s="1"/>
  <c r="AI39" i="6"/>
  <c r="FK5" i="2" s="1"/>
  <c r="AI40" i="6"/>
  <c r="FK6" i="2" s="1"/>
  <c r="AI41" i="6"/>
  <c r="FK7" i="2" s="1"/>
  <c r="AI42" i="6"/>
  <c r="FK8" i="2" s="1"/>
  <c r="AI43" i="6"/>
  <c r="FK9" i="2" s="1"/>
  <c r="AI44" i="6"/>
  <c r="FK10" i="2" s="1"/>
  <c r="AI45" i="6"/>
  <c r="FK11" i="2" s="1"/>
  <c r="AI46" i="6"/>
  <c r="FK12" i="2" s="1"/>
  <c r="AI47" i="6"/>
  <c r="FK13" i="2" s="1"/>
  <c r="AI48" i="6"/>
  <c r="FK14" i="2" s="1"/>
  <c r="AI49" i="6"/>
  <c r="FK15" i="2" s="1"/>
  <c r="AI50" i="6"/>
  <c r="FK16" i="2" s="1"/>
  <c r="AI51" i="6"/>
  <c r="FK17" i="2" s="1"/>
  <c r="AI52" i="6"/>
  <c r="FK18" i="2" s="1"/>
  <c r="AI53" i="6"/>
  <c r="FK19" i="2" s="1"/>
  <c r="AI54" i="6"/>
  <c r="FK20" i="2" s="1"/>
  <c r="AI55" i="6"/>
  <c r="FK21" i="2" s="1"/>
  <c r="AI56" i="6"/>
  <c r="FK22" i="2" s="1"/>
  <c r="AI57" i="6"/>
  <c r="FK23" i="2" s="1"/>
  <c r="AI58" i="6"/>
  <c r="FK24" i="2" s="1"/>
  <c r="AI59" i="6"/>
  <c r="FK25" i="2" s="1"/>
  <c r="AI60" i="6"/>
  <c r="FK26" i="2" s="1"/>
  <c r="AI61" i="6"/>
  <c r="FK27" i="2" s="1"/>
  <c r="AI62" i="6"/>
  <c r="FK28" i="2" s="1"/>
  <c r="AI63" i="6"/>
  <c r="FK29" i="2" s="1"/>
  <c r="AI64" i="6"/>
  <c r="FK30" i="2" s="1"/>
  <c r="AI65" i="6"/>
  <c r="FK31" i="2" s="1"/>
  <c r="AI66" i="6"/>
  <c r="FK32" i="2" s="1"/>
  <c r="AI36" i="6"/>
  <c r="FK2" i="2" s="1"/>
  <c r="F32" i="3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2" i="2"/>
  <c r="DK3" i="2"/>
  <c r="DK4" i="2"/>
  <c r="DK5" i="2"/>
  <c r="DK6" i="2"/>
  <c r="DK7" i="2"/>
  <c r="DK8" i="2"/>
  <c r="DK9" i="2"/>
  <c r="DK10" i="2"/>
  <c r="DK11" i="2"/>
  <c r="DK12" i="2"/>
  <c r="DK13" i="2"/>
  <c r="DK14" i="2"/>
  <c r="DK15" i="2"/>
  <c r="DK16" i="2"/>
  <c r="DK17" i="2"/>
  <c r="DK18" i="2"/>
  <c r="DK19" i="2"/>
  <c r="DK20" i="2"/>
  <c r="DK21" i="2"/>
  <c r="DK22" i="2"/>
  <c r="DK23" i="2"/>
  <c r="DK24" i="2"/>
  <c r="DK25" i="2"/>
  <c r="DK26" i="2"/>
  <c r="DK27" i="2"/>
  <c r="DK28" i="2"/>
  <c r="DK29" i="2"/>
  <c r="DK30" i="2"/>
  <c r="DK31" i="2"/>
  <c r="DK32" i="2"/>
  <c r="DK2" i="2"/>
  <c r="EG3" i="2" l="1"/>
  <c r="EG4" i="2"/>
  <c r="EG5" i="2"/>
  <c r="EG6" i="2"/>
  <c r="EG7" i="2"/>
  <c r="EG8" i="2"/>
  <c r="EG9" i="2"/>
  <c r="EG10" i="2"/>
  <c r="EG11" i="2"/>
  <c r="EG12" i="2"/>
  <c r="EG13" i="2"/>
  <c r="EG14" i="2"/>
  <c r="EG15" i="2"/>
  <c r="EG16" i="2"/>
  <c r="EG17" i="2"/>
  <c r="EG18" i="2"/>
  <c r="EG19" i="2"/>
  <c r="EG20" i="2"/>
  <c r="EG21" i="2"/>
  <c r="EG22" i="2"/>
  <c r="EG23" i="2"/>
  <c r="EG24" i="2"/>
  <c r="EG25" i="2"/>
  <c r="EG26" i="2"/>
  <c r="EG27" i="2"/>
  <c r="EG28" i="2"/>
  <c r="EG29" i="2"/>
  <c r="EG30" i="2"/>
  <c r="EG31" i="2"/>
  <c r="EG32" i="2"/>
  <c r="AH37" i="6"/>
  <c r="AH38" i="6"/>
  <c r="AH39" i="6"/>
  <c r="AH40" i="6"/>
  <c r="AH41" i="6"/>
  <c r="AH42" i="6"/>
  <c r="AH43" i="6"/>
  <c r="AH44" i="6"/>
  <c r="AH45" i="6"/>
  <c r="FJ11" i="2" s="1"/>
  <c r="AH46" i="6"/>
  <c r="AH47" i="6"/>
  <c r="AH48" i="6"/>
  <c r="FJ14" i="2" s="1"/>
  <c r="AH49" i="6"/>
  <c r="FJ15" i="2" s="1"/>
  <c r="AH50" i="6"/>
  <c r="AH51" i="6"/>
  <c r="AH52" i="6"/>
  <c r="FJ18" i="2" s="1"/>
  <c r="AH53" i="6"/>
  <c r="AH54" i="6"/>
  <c r="AH55" i="6"/>
  <c r="AH56" i="6"/>
  <c r="FJ22" i="2" s="1"/>
  <c r="AH57" i="6"/>
  <c r="AH58" i="6"/>
  <c r="AH59" i="6"/>
  <c r="AH60" i="6"/>
  <c r="AH61" i="6"/>
  <c r="AH62" i="6"/>
  <c r="AH63" i="6"/>
  <c r="AH64" i="6"/>
  <c r="AH65" i="6"/>
  <c r="AH66" i="6"/>
  <c r="AG37" i="6"/>
  <c r="AG38" i="6"/>
  <c r="FI4" i="2" s="1"/>
  <c r="AG39" i="6"/>
  <c r="FI5" i="2" s="1"/>
  <c r="AG40" i="6"/>
  <c r="AG41" i="6"/>
  <c r="AG42" i="6"/>
  <c r="AG43" i="6"/>
  <c r="FI9" i="2" s="1"/>
  <c r="AG44" i="6"/>
  <c r="AG45" i="6"/>
  <c r="AG46" i="6"/>
  <c r="FI12" i="2" s="1"/>
  <c r="AG47" i="6"/>
  <c r="FI13" i="2" s="1"/>
  <c r="AG48" i="6"/>
  <c r="AG49" i="6"/>
  <c r="AG50" i="6"/>
  <c r="FI16" i="2" s="1"/>
  <c r="AG51" i="6"/>
  <c r="AG52" i="6"/>
  <c r="AG53" i="6"/>
  <c r="AG54" i="6"/>
  <c r="FI20" i="2" s="1"/>
  <c r="AG55" i="6"/>
  <c r="AG56" i="6"/>
  <c r="AG57" i="6"/>
  <c r="AG58" i="6"/>
  <c r="AG59" i="6"/>
  <c r="FI25" i="2" s="1"/>
  <c r="AG60" i="6"/>
  <c r="AG61" i="6"/>
  <c r="AG62" i="6"/>
  <c r="AG63" i="6"/>
  <c r="AG64" i="6"/>
  <c r="AG65" i="6"/>
  <c r="AG66" i="6"/>
  <c r="AH36" i="6"/>
  <c r="FJ2" i="2" s="1"/>
  <c r="AG36" i="6"/>
  <c r="FI2" i="2" s="1"/>
  <c r="FP13" i="2"/>
  <c r="FP32" i="2"/>
  <c r="FP3" i="2"/>
  <c r="FP28" i="2"/>
  <c r="FP19" i="2"/>
  <c r="FP14" i="2"/>
  <c r="FP9" i="2"/>
  <c r="FP16" i="2"/>
  <c r="FP23" i="2"/>
  <c r="FP25" i="2"/>
  <c r="FP11" i="2"/>
  <c r="FP29" i="2"/>
  <c r="FP7" i="2"/>
  <c r="FP31" i="2"/>
  <c r="FP10" i="2"/>
  <c r="FP22" i="2"/>
  <c r="FP26" i="2"/>
  <c r="FP30" i="2"/>
  <c r="FP15" i="2"/>
  <c r="FP27" i="2"/>
  <c r="FP8" i="2"/>
  <c r="FP6" i="2"/>
  <c r="FP5" i="2"/>
  <c r="FP20" i="2"/>
  <c r="FP21" i="2"/>
  <c r="FP24" i="2"/>
  <c r="FP4" i="2"/>
  <c r="FP18" i="2"/>
  <c r="FP2" i="2"/>
  <c r="FP17" i="2"/>
  <c r="FP12" i="2"/>
  <c r="FJ3" i="2" l="1"/>
  <c r="FJ4" i="2"/>
  <c r="FI31" i="2"/>
  <c r="FI27" i="2"/>
  <c r="FI23" i="2"/>
  <c r="FI19" i="2"/>
  <c r="FI15" i="2"/>
  <c r="FI11" i="2"/>
  <c r="FI7" i="2"/>
  <c r="FI3" i="2"/>
  <c r="FJ29" i="2"/>
  <c r="FJ25" i="2"/>
  <c r="FJ21" i="2"/>
  <c r="FJ17" i="2"/>
  <c r="FJ13" i="2"/>
  <c r="FJ9" i="2"/>
  <c r="FJ5" i="2"/>
  <c r="FI26" i="2"/>
  <c r="FI22" i="2"/>
  <c r="FI18" i="2"/>
  <c r="FI14" i="2"/>
  <c r="FI10" i="2"/>
  <c r="FI6" i="2"/>
  <c r="FJ28" i="2"/>
  <c r="FJ24" i="2"/>
  <c r="FJ16" i="2"/>
  <c r="FJ12" i="2"/>
  <c r="FJ8" i="2"/>
  <c r="FI30" i="2"/>
  <c r="FJ32" i="2"/>
  <c r="FJ20" i="2"/>
  <c r="FI29" i="2"/>
  <c r="FJ31" i="2"/>
  <c r="FJ27" i="2"/>
  <c r="FJ23" i="2"/>
  <c r="FJ7" i="2"/>
  <c r="FI21" i="2"/>
  <c r="FI32" i="2"/>
  <c r="FI28" i="2"/>
  <c r="FI24" i="2"/>
  <c r="FJ30" i="2"/>
  <c r="FJ26" i="2"/>
  <c r="FJ6" i="2"/>
  <c r="FI8" i="2"/>
  <c r="FJ10" i="2"/>
  <c r="FI17" i="2"/>
  <c r="FJ19" i="2"/>
  <c r="F31" i="3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2" i="2"/>
  <c r="FQ19" i="2"/>
  <c r="FQ4" i="2"/>
  <c r="FQ17" i="2"/>
  <c r="FQ11" i="2"/>
  <c r="FQ12" i="2"/>
  <c r="FQ13" i="2"/>
  <c r="FQ24" i="2"/>
  <c r="FQ9" i="2"/>
  <c r="FQ15" i="2"/>
  <c r="FQ7" i="2"/>
  <c r="FQ32" i="2"/>
  <c r="FQ5" i="2"/>
  <c r="FQ2" i="2"/>
  <c r="FQ14" i="2"/>
  <c r="FQ23" i="2"/>
  <c r="FQ8" i="2"/>
  <c r="FQ6" i="2"/>
  <c r="FQ27" i="2"/>
  <c r="FQ29" i="2"/>
  <c r="FQ21" i="2"/>
  <c r="FQ25" i="2"/>
  <c r="FQ26" i="2"/>
  <c r="FQ20" i="2"/>
  <c r="FQ18" i="2"/>
  <c r="FQ10" i="2"/>
  <c r="FQ3" i="2"/>
  <c r="FQ16" i="2"/>
  <c r="FQ31" i="2"/>
  <c r="FQ28" i="2"/>
  <c r="AR33" i="6" l="1"/>
  <c r="DI3" i="2"/>
  <c r="DI4" i="2"/>
  <c r="DI5" i="2"/>
  <c r="DI6" i="2"/>
  <c r="DI7" i="2"/>
  <c r="DI8" i="2"/>
  <c r="DI9" i="2"/>
  <c r="DI10" i="2"/>
  <c r="DI11" i="2"/>
  <c r="DI12" i="2"/>
  <c r="DI13" i="2"/>
  <c r="DI14" i="2"/>
  <c r="DI15" i="2"/>
  <c r="DI16" i="2"/>
  <c r="DI17" i="2"/>
  <c r="DI18" i="2"/>
  <c r="DI19" i="2"/>
  <c r="DI20" i="2"/>
  <c r="DI21" i="2"/>
  <c r="DI22" i="2"/>
  <c r="DI23" i="2"/>
  <c r="DI24" i="2"/>
  <c r="DI25" i="2"/>
  <c r="DI26" i="2"/>
  <c r="DI27" i="2"/>
  <c r="DI28" i="2"/>
  <c r="DI29" i="2"/>
  <c r="DI30" i="2"/>
  <c r="DI31" i="2"/>
  <c r="DI32" i="2"/>
  <c r="DI2" i="2"/>
  <c r="AQ33" i="6" l="1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2" i="2"/>
  <c r="F30" i="3"/>
  <c r="DG3" i="2"/>
  <c r="DG4" i="2"/>
  <c r="DG5" i="2"/>
  <c r="DG6" i="2"/>
  <c r="DG7" i="2"/>
  <c r="DG8" i="2"/>
  <c r="DG9" i="2"/>
  <c r="DG10" i="2"/>
  <c r="DG11" i="2"/>
  <c r="DG12" i="2"/>
  <c r="DG13" i="2"/>
  <c r="DG14" i="2"/>
  <c r="DG15" i="2"/>
  <c r="DG16" i="2"/>
  <c r="DG17" i="2"/>
  <c r="DG18" i="2"/>
  <c r="DG19" i="2"/>
  <c r="DG20" i="2"/>
  <c r="DG21" i="2"/>
  <c r="DG22" i="2"/>
  <c r="DG23" i="2"/>
  <c r="DG24" i="2"/>
  <c r="DG25" i="2"/>
  <c r="DG26" i="2"/>
  <c r="DG27" i="2"/>
  <c r="DG28" i="2"/>
  <c r="DG29" i="2"/>
  <c r="DG30" i="2"/>
  <c r="DG31" i="2"/>
  <c r="DG32" i="2"/>
  <c r="DG2" i="2"/>
  <c r="AP26" i="6" a="1"/>
  <c r="AO28" i="6" a="1"/>
  <c r="AP28" i="6" a="1"/>
  <c r="AP19" i="6" a="1"/>
  <c r="AO15" i="6" a="1"/>
  <c r="AP16" i="6" a="1"/>
  <c r="AP29" i="6" a="1"/>
  <c r="AO16" i="6" a="1"/>
  <c r="AO27" i="6" a="1"/>
  <c r="AP2" i="6" a="1"/>
  <c r="AO10" i="6" a="1"/>
  <c r="AP6" i="6" a="1"/>
  <c r="AY2" i="2"/>
  <c r="AP15" i="6" a="1"/>
  <c r="AO7" i="6" a="1"/>
  <c r="AO21" i="6" a="1"/>
  <c r="AO31" i="6" a="1"/>
  <c r="AP17" i="6" a="1"/>
  <c r="AP23" i="6" a="1"/>
  <c r="AO11" i="6" a="1"/>
  <c r="AP30" i="6" a="1"/>
  <c r="AP24" i="6" a="1"/>
  <c r="AO6" i="6" a="1"/>
  <c r="AO14" i="6" a="1"/>
  <c r="AO8" i="6" a="1"/>
  <c r="AP13" i="6" a="1"/>
  <c r="AP11" i="6" a="1"/>
  <c r="AO25" i="6" a="1"/>
  <c r="AP9" i="6" a="1"/>
  <c r="AP18" i="6" a="1"/>
  <c r="AP4" i="6" a="1"/>
  <c r="AP8" i="6" a="1"/>
  <c r="AP27" i="6" a="1"/>
  <c r="AP25" i="6" a="1"/>
  <c r="AO26" i="6" a="1"/>
  <c r="AO12" i="6" a="1"/>
  <c r="AP3" i="6" a="1"/>
  <c r="AP5" i="6" a="1"/>
  <c r="AP12" i="6" a="1"/>
  <c r="AO19" i="6" a="1"/>
  <c r="AO24" i="6" a="1"/>
  <c r="AP10" i="6" a="1"/>
  <c r="AP32" i="6" a="1"/>
  <c r="AO13" i="6" a="1"/>
  <c r="AP21" i="6" a="1"/>
  <c r="AO5" i="6" a="1"/>
  <c r="AO22" i="6" a="1"/>
  <c r="AO29" i="6" a="1"/>
  <c r="AP7" i="6" a="1"/>
  <c r="AO18" i="6" a="1"/>
  <c r="AP20" i="6" a="1"/>
  <c r="AO9" i="6" a="1"/>
  <c r="AP14" i="6" a="1"/>
  <c r="AP31" i="6" a="1"/>
  <c r="AO23" i="6" a="1"/>
  <c r="AO4" i="6" a="1"/>
  <c r="AO20" i="6" a="1"/>
  <c r="AO17" i="6" a="1"/>
  <c r="AO32" i="6" a="1"/>
  <c r="AO30" i="6" a="1"/>
  <c r="AP22" i="6" a="1"/>
  <c r="EA2" i="2" l="1"/>
  <c r="EB2" i="2"/>
  <c r="AP30" i="6"/>
  <c r="AP26" i="6"/>
  <c r="AP22" i="6"/>
  <c r="AP18" i="6"/>
  <c r="AP16" i="6"/>
  <c r="AP12" i="6"/>
  <c r="AP10" i="6"/>
  <c r="AP8" i="6"/>
  <c r="AP6" i="6"/>
  <c r="AP4" i="6"/>
  <c r="AP32" i="6"/>
  <c r="AP28" i="6"/>
  <c r="AP24" i="6"/>
  <c r="AP20" i="6"/>
  <c r="AP14" i="6"/>
  <c r="AP31" i="6"/>
  <c r="AP29" i="6"/>
  <c r="AP27" i="6"/>
  <c r="AP25" i="6"/>
  <c r="AP23" i="6"/>
  <c r="AP21" i="6"/>
  <c r="AP19" i="6"/>
  <c r="AP17" i="6"/>
  <c r="AP15" i="6"/>
  <c r="AP13" i="6"/>
  <c r="AP11" i="6"/>
  <c r="AP9" i="6"/>
  <c r="AP7" i="6"/>
  <c r="AP5" i="6"/>
  <c r="AP3" i="6"/>
  <c r="AP2" i="6"/>
  <c r="DY2" i="2" s="1"/>
  <c r="DZ2" i="2" s="1"/>
  <c r="AO32" i="6"/>
  <c r="DW32" i="2" s="1"/>
  <c r="AO30" i="6"/>
  <c r="DW30" i="2" s="1"/>
  <c r="AO28" i="6"/>
  <c r="DW28" i="2" s="1"/>
  <c r="AO26" i="6"/>
  <c r="DW26" i="2" s="1"/>
  <c r="AO24" i="6"/>
  <c r="DW24" i="2" s="1"/>
  <c r="AO22" i="6"/>
  <c r="DW22" i="2" s="1"/>
  <c r="AO20" i="6"/>
  <c r="DW20" i="2" s="1"/>
  <c r="AO18" i="6"/>
  <c r="DW18" i="2" s="1"/>
  <c r="AO16" i="6"/>
  <c r="DW16" i="2" s="1"/>
  <c r="AO14" i="6"/>
  <c r="DW14" i="2" s="1"/>
  <c r="AO12" i="6"/>
  <c r="DW12" i="2" s="1"/>
  <c r="AO10" i="6"/>
  <c r="DW10" i="2" s="1"/>
  <c r="AO8" i="6"/>
  <c r="DW8" i="2" s="1"/>
  <c r="AO6" i="6"/>
  <c r="DW6" i="2" s="1"/>
  <c r="AO4" i="6"/>
  <c r="DW4" i="2" s="1"/>
  <c r="AO31" i="6"/>
  <c r="DW31" i="2" s="1"/>
  <c r="AO29" i="6"/>
  <c r="DW29" i="2" s="1"/>
  <c r="AO27" i="6"/>
  <c r="DW27" i="2" s="1"/>
  <c r="AO25" i="6"/>
  <c r="DW25" i="2" s="1"/>
  <c r="AO23" i="6"/>
  <c r="DW23" i="2" s="1"/>
  <c r="AO21" i="6"/>
  <c r="DW21" i="2" s="1"/>
  <c r="AO19" i="6"/>
  <c r="DW19" i="2" s="1"/>
  <c r="AO17" i="6"/>
  <c r="DW17" i="2" s="1"/>
  <c r="AO15" i="6"/>
  <c r="DW15" i="2" s="1"/>
  <c r="AO13" i="6"/>
  <c r="DW13" i="2" s="1"/>
  <c r="AO11" i="6"/>
  <c r="DW11" i="2" s="1"/>
  <c r="AO9" i="6"/>
  <c r="DW9" i="2" s="1"/>
  <c r="AO7" i="6"/>
  <c r="DW7" i="2" s="1"/>
  <c r="AO5" i="6"/>
  <c r="DW5" i="2" s="1"/>
  <c r="DW3" i="2"/>
  <c r="DY15" i="2" l="1"/>
  <c r="DY23" i="2"/>
  <c r="DY31" i="2"/>
  <c r="DY28" i="2"/>
  <c r="DY8" i="2"/>
  <c r="DY18" i="2"/>
  <c r="DY9" i="2"/>
  <c r="DY17" i="2"/>
  <c r="DY25" i="2"/>
  <c r="DY14" i="2"/>
  <c r="DY32" i="2"/>
  <c r="DY10" i="2"/>
  <c r="DY22" i="2"/>
  <c r="DY11" i="2"/>
  <c r="DY19" i="2"/>
  <c r="DY27" i="2"/>
  <c r="DY20" i="2"/>
  <c r="DY4" i="2"/>
  <c r="DY12" i="2"/>
  <c r="DY26" i="2"/>
  <c r="DY7" i="2"/>
  <c r="DY3" i="2"/>
  <c r="DY5" i="2"/>
  <c r="DY13" i="2"/>
  <c r="DY21" i="2"/>
  <c r="DY29" i="2"/>
  <c r="DY24" i="2"/>
  <c r="DY6" i="2"/>
  <c r="DY16" i="2"/>
  <c r="DY30" i="2"/>
  <c r="AP33" i="6"/>
  <c r="AT33" i="6" s="1"/>
  <c r="AO33" i="6"/>
  <c r="AS33" i="6" s="1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AJ2" i="2"/>
  <c r="F29" i="3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36" i="6"/>
  <c r="DE32" i="2"/>
  <c r="DE31" i="2"/>
  <c r="DE30" i="2"/>
  <c r="DE29" i="2"/>
  <c r="DE28" i="2"/>
  <c r="DE27" i="2"/>
  <c r="DE26" i="2"/>
  <c r="DE25" i="2"/>
  <c r="DE24" i="2"/>
  <c r="DE23" i="2"/>
  <c r="DE22" i="2"/>
  <c r="DE21" i="2"/>
  <c r="DE20" i="2"/>
  <c r="DE19" i="2"/>
  <c r="DE18" i="2"/>
  <c r="DE17" i="2"/>
  <c r="DE16" i="2"/>
  <c r="DE15" i="2"/>
  <c r="DE14" i="2"/>
  <c r="DE13" i="2"/>
  <c r="DE12" i="2"/>
  <c r="DE11" i="2"/>
  <c r="DE10" i="2"/>
  <c r="DE9" i="2"/>
  <c r="DE8" i="2"/>
  <c r="DE7" i="2"/>
  <c r="DE6" i="2"/>
  <c r="DE5" i="2"/>
  <c r="DE4" i="2"/>
  <c r="DE3" i="2"/>
  <c r="DE2" i="2"/>
  <c r="FH31" i="2" l="1"/>
  <c r="FH27" i="2"/>
  <c r="FH23" i="2"/>
  <c r="FH19" i="2"/>
  <c r="FH15" i="2"/>
  <c r="FH11" i="2"/>
  <c r="FH7" i="2"/>
  <c r="FH3" i="2"/>
  <c r="FH30" i="2"/>
  <c r="FH26" i="2"/>
  <c r="FH22" i="2"/>
  <c r="FH18" i="2"/>
  <c r="FH14" i="2"/>
  <c r="FH10" i="2"/>
  <c r="FH6" i="2"/>
  <c r="FH2" i="2"/>
  <c r="FH29" i="2"/>
  <c r="FH25" i="2"/>
  <c r="FH21" i="2"/>
  <c r="FH17" i="2"/>
  <c r="FH13" i="2"/>
  <c r="FH9" i="2"/>
  <c r="FH5" i="2"/>
  <c r="FH32" i="2"/>
  <c r="FH28" i="2"/>
  <c r="FH24" i="2"/>
  <c r="FH20" i="2"/>
  <c r="FH16" i="2"/>
  <c r="FH12" i="2"/>
  <c r="FH8" i="2"/>
  <c r="FH4" i="2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2" i="2"/>
  <c r="AE37" i="6"/>
  <c r="FG3" i="2" s="1"/>
  <c r="AE38" i="6"/>
  <c r="FG4" i="2" s="1"/>
  <c r="AE39" i="6"/>
  <c r="FG5" i="2" s="1"/>
  <c r="AE40" i="6"/>
  <c r="FG6" i="2" s="1"/>
  <c r="AE41" i="6"/>
  <c r="FG7" i="2" s="1"/>
  <c r="AE42" i="6"/>
  <c r="FG8" i="2" s="1"/>
  <c r="AE43" i="6"/>
  <c r="FG9" i="2" s="1"/>
  <c r="AE44" i="6"/>
  <c r="FG10" i="2" s="1"/>
  <c r="AE45" i="6"/>
  <c r="FG11" i="2" s="1"/>
  <c r="AE46" i="6"/>
  <c r="FG12" i="2" s="1"/>
  <c r="AE47" i="6"/>
  <c r="FG13" i="2" s="1"/>
  <c r="AE48" i="6"/>
  <c r="FG14" i="2" s="1"/>
  <c r="AE49" i="6"/>
  <c r="FG15" i="2" s="1"/>
  <c r="AE50" i="6"/>
  <c r="FG16" i="2" s="1"/>
  <c r="AE51" i="6"/>
  <c r="FG17" i="2" s="1"/>
  <c r="AE52" i="6"/>
  <c r="FG18" i="2" s="1"/>
  <c r="AE53" i="6"/>
  <c r="FG19" i="2" s="1"/>
  <c r="AE54" i="6"/>
  <c r="FG20" i="2" s="1"/>
  <c r="AE55" i="6"/>
  <c r="FG21" i="2" s="1"/>
  <c r="AE56" i="6"/>
  <c r="FG22" i="2" s="1"/>
  <c r="AE57" i="6"/>
  <c r="FG23" i="2" s="1"/>
  <c r="AE58" i="6"/>
  <c r="FG24" i="2" s="1"/>
  <c r="AE59" i="6"/>
  <c r="FG25" i="2" s="1"/>
  <c r="AE60" i="6"/>
  <c r="FG26" i="2" s="1"/>
  <c r="AE61" i="6"/>
  <c r="FG27" i="2" s="1"/>
  <c r="AE62" i="6"/>
  <c r="FG28" i="2" s="1"/>
  <c r="AE63" i="6"/>
  <c r="FG29" i="2" s="1"/>
  <c r="AE64" i="6"/>
  <c r="FG30" i="2" s="1"/>
  <c r="AE65" i="6"/>
  <c r="FG31" i="2" s="1"/>
  <c r="AE66" i="6"/>
  <c r="FG32" i="2" s="1"/>
  <c r="AD37" i="6"/>
  <c r="FF3" i="2" s="1"/>
  <c r="AD38" i="6"/>
  <c r="FF4" i="2" s="1"/>
  <c r="AD39" i="6"/>
  <c r="FF5" i="2" s="1"/>
  <c r="AD40" i="6"/>
  <c r="FF6" i="2" s="1"/>
  <c r="AD41" i="6"/>
  <c r="FF7" i="2" s="1"/>
  <c r="AD42" i="6"/>
  <c r="FF8" i="2" s="1"/>
  <c r="AD43" i="6"/>
  <c r="FF9" i="2" s="1"/>
  <c r="AD44" i="6"/>
  <c r="FF10" i="2" s="1"/>
  <c r="AD45" i="6"/>
  <c r="FF11" i="2" s="1"/>
  <c r="AD46" i="6"/>
  <c r="FF12" i="2" s="1"/>
  <c r="AD47" i="6"/>
  <c r="FF13" i="2" s="1"/>
  <c r="AD48" i="6"/>
  <c r="FF14" i="2" s="1"/>
  <c r="AD49" i="6"/>
  <c r="FF15" i="2" s="1"/>
  <c r="AD50" i="6"/>
  <c r="FF16" i="2" s="1"/>
  <c r="AD51" i="6"/>
  <c r="FF17" i="2" s="1"/>
  <c r="AD52" i="6"/>
  <c r="FF18" i="2" s="1"/>
  <c r="AD53" i="6"/>
  <c r="FF19" i="2" s="1"/>
  <c r="AD54" i="6"/>
  <c r="FF20" i="2" s="1"/>
  <c r="AD55" i="6"/>
  <c r="FF21" i="2" s="1"/>
  <c r="AD56" i="6"/>
  <c r="FF22" i="2" s="1"/>
  <c r="AD57" i="6"/>
  <c r="FF23" i="2" s="1"/>
  <c r="AD58" i="6"/>
  <c r="FF24" i="2" s="1"/>
  <c r="AD59" i="6"/>
  <c r="FF25" i="2" s="1"/>
  <c r="AD60" i="6"/>
  <c r="FF26" i="2" s="1"/>
  <c r="AD61" i="6"/>
  <c r="FF27" i="2" s="1"/>
  <c r="AD62" i="6"/>
  <c r="FF28" i="2" s="1"/>
  <c r="AD63" i="6"/>
  <c r="FF29" i="2" s="1"/>
  <c r="AD64" i="6"/>
  <c r="FF30" i="2" s="1"/>
  <c r="AD65" i="6"/>
  <c r="FF31" i="2" s="1"/>
  <c r="AD66" i="6"/>
  <c r="FF32" i="2" s="1"/>
  <c r="AC37" i="6"/>
  <c r="FE3" i="2" s="1"/>
  <c r="AC38" i="6"/>
  <c r="FE4" i="2" s="1"/>
  <c r="AC39" i="6"/>
  <c r="FE5" i="2" s="1"/>
  <c r="AC40" i="6"/>
  <c r="FE6" i="2" s="1"/>
  <c r="AC41" i="6"/>
  <c r="FE7" i="2" s="1"/>
  <c r="AC42" i="6"/>
  <c r="FE8" i="2" s="1"/>
  <c r="AC43" i="6"/>
  <c r="FE9" i="2" s="1"/>
  <c r="AC44" i="6"/>
  <c r="FE10" i="2" s="1"/>
  <c r="AC45" i="6"/>
  <c r="FE11" i="2" s="1"/>
  <c r="AC46" i="6"/>
  <c r="FE12" i="2" s="1"/>
  <c r="AC47" i="6"/>
  <c r="FE13" i="2" s="1"/>
  <c r="AC48" i="6"/>
  <c r="FE14" i="2" s="1"/>
  <c r="AC49" i="6"/>
  <c r="FE15" i="2" s="1"/>
  <c r="AC50" i="6"/>
  <c r="FE16" i="2" s="1"/>
  <c r="AC51" i="6"/>
  <c r="FE17" i="2" s="1"/>
  <c r="AC52" i="6"/>
  <c r="FE18" i="2" s="1"/>
  <c r="AC53" i="6"/>
  <c r="FE19" i="2" s="1"/>
  <c r="AC54" i="6"/>
  <c r="FE20" i="2" s="1"/>
  <c r="AC55" i="6"/>
  <c r="FE21" i="2" s="1"/>
  <c r="AC56" i="6"/>
  <c r="FE22" i="2" s="1"/>
  <c r="AC57" i="6"/>
  <c r="FE23" i="2" s="1"/>
  <c r="AC58" i="6"/>
  <c r="FE24" i="2" s="1"/>
  <c r="AC59" i="6"/>
  <c r="FE25" i="2" s="1"/>
  <c r="AC60" i="6"/>
  <c r="FE26" i="2" s="1"/>
  <c r="AC61" i="6"/>
  <c r="FE27" i="2" s="1"/>
  <c r="AC62" i="6"/>
  <c r="FE28" i="2" s="1"/>
  <c r="AC63" i="6"/>
  <c r="FE29" i="2" s="1"/>
  <c r="AC64" i="6"/>
  <c r="FE30" i="2" s="1"/>
  <c r="AC65" i="6"/>
  <c r="FE31" i="2" s="1"/>
  <c r="AC66" i="6"/>
  <c r="FE32" i="2" s="1"/>
  <c r="AB37" i="6"/>
  <c r="FD3" i="2" s="1"/>
  <c r="AB38" i="6"/>
  <c r="FD4" i="2" s="1"/>
  <c r="AB39" i="6"/>
  <c r="FD5" i="2" s="1"/>
  <c r="AB40" i="6"/>
  <c r="FD6" i="2" s="1"/>
  <c r="AB41" i="6"/>
  <c r="FD7" i="2" s="1"/>
  <c r="AB42" i="6"/>
  <c r="FD8" i="2" s="1"/>
  <c r="AB43" i="6"/>
  <c r="FD9" i="2" s="1"/>
  <c r="AB44" i="6"/>
  <c r="FD10" i="2" s="1"/>
  <c r="AB45" i="6"/>
  <c r="FD11" i="2" s="1"/>
  <c r="AB46" i="6"/>
  <c r="FD12" i="2" s="1"/>
  <c r="AB47" i="6"/>
  <c r="FD13" i="2" s="1"/>
  <c r="AB48" i="6"/>
  <c r="FD14" i="2" s="1"/>
  <c r="AB49" i="6"/>
  <c r="FD15" i="2" s="1"/>
  <c r="AB50" i="6"/>
  <c r="FD16" i="2" s="1"/>
  <c r="AB51" i="6"/>
  <c r="FD17" i="2" s="1"/>
  <c r="AB52" i="6"/>
  <c r="FD18" i="2" s="1"/>
  <c r="AB53" i="6"/>
  <c r="FD19" i="2" s="1"/>
  <c r="AB54" i="6"/>
  <c r="FD20" i="2" s="1"/>
  <c r="AB55" i="6"/>
  <c r="FD21" i="2" s="1"/>
  <c r="AB56" i="6"/>
  <c r="FD22" i="2" s="1"/>
  <c r="AB57" i="6"/>
  <c r="FD23" i="2" s="1"/>
  <c r="AB58" i="6"/>
  <c r="FD24" i="2" s="1"/>
  <c r="AB59" i="6"/>
  <c r="FD25" i="2" s="1"/>
  <c r="AB60" i="6"/>
  <c r="FD26" i="2" s="1"/>
  <c r="AB61" i="6"/>
  <c r="FD27" i="2" s="1"/>
  <c r="AB62" i="6"/>
  <c r="FD28" i="2" s="1"/>
  <c r="AB63" i="6"/>
  <c r="FD29" i="2" s="1"/>
  <c r="AB64" i="6"/>
  <c r="FD30" i="2" s="1"/>
  <c r="AB65" i="6"/>
  <c r="FD31" i="2" s="1"/>
  <c r="AB66" i="6"/>
  <c r="FD32" i="2" s="1"/>
  <c r="AA37" i="6"/>
  <c r="FC3" i="2" s="1"/>
  <c r="AA38" i="6"/>
  <c r="FC4" i="2" s="1"/>
  <c r="AA39" i="6"/>
  <c r="FC5" i="2" s="1"/>
  <c r="AA40" i="6"/>
  <c r="FC6" i="2" s="1"/>
  <c r="AA41" i="6"/>
  <c r="FC7" i="2" s="1"/>
  <c r="AA42" i="6"/>
  <c r="FC8" i="2" s="1"/>
  <c r="AA43" i="6"/>
  <c r="FC9" i="2" s="1"/>
  <c r="AA44" i="6"/>
  <c r="FC10" i="2" s="1"/>
  <c r="AA45" i="6"/>
  <c r="FC11" i="2" s="1"/>
  <c r="AA46" i="6"/>
  <c r="FC12" i="2" s="1"/>
  <c r="AA47" i="6"/>
  <c r="FC13" i="2" s="1"/>
  <c r="AA48" i="6"/>
  <c r="FC14" i="2" s="1"/>
  <c r="AA49" i="6"/>
  <c r="FC15" i="2" s="1"/>
  <c r="AA50" i="6"/>
  <c r="FC16" i="2" s="1"/>
  <c r="AA51" i="6"/>
  <c r="FC17" i="2" s="1"/>
  <c r="AA52" i="6"/>
  <c r="FC18" i="2" s="1"/>
  <c r="AA53" i="6"/>
  <c r="FC19" i="2" s="1"/>
  <c r="AA54" i="6"/>
  <c r="FC20" i="2" s="1"/>
  <c r="AA55" i="6"/>
  <c r="FC21" i="2" s="1"/>
  <c r="AA56" i="6"/>
  <c r="FC22" i="2" s="1"/>
  <c r="AA57" i="6"/>
  <c r="FC23" i="2" s="1"/>
  <c r="AA58" i="6"/>
  <c r="FC24" i="2" s="1"/>
  <c r="AA59" i="6"/>
  <c r="FC25" i="2" s="1"/>
  <c r="AA60" i="6"/>
  <c r="FC26" i="2" s="1"/>
  <c r="AA61" i="6"/>
  <c r="FC27" i="2" s="1"/>
  <c r="AA62" i="6"/>
  <c r="FC28" i="2" s="1"/>
  <c r="AA63" i="6"/>
  <c r="FC29" i="2" s="1"/>
  <c r="AA64" i="6"/>
  <c r="FC30" i="2" s="1"/>
  <c r="AA65" i="6"/>
  <c r="FC31" i="2" s="1"/>
  <c r="AA66" i="6"/>
  <c r="FC32" i="2" s="1"/>
  <c r="Z37" i="6"/>
  <c r="FB3" i="2" s="1"/>
  <c r="Z38" i="6"/>
  <c r="FB4" i="2" s="1"/>
  <c r="Z39" i="6"/>
  <c r="FB5" i="2" s="1"/>
  <c r="Z40" i="6"/>
  <c r="FB6" i="2" s="1"/>
  <c r="Z41" i="6"/>
  <c r="FB7" i="2" s="1"/>
  <c r="Z42" i="6"/>
  <c r="FB8" i="2" s="1"/>
  <c r="Z43" i="6"/>
  <c r="FB9" i="2" s="1"/>
  <c r="Z44" i="6"/>
  <c r="FB10" i="2" s="1"/>
  <c r="Z45" i="6"/>
  <c r="FB11" i="2" s="1"/>
  <c r="Z46" i="6"/>
  <c r="FB12" i="2" s="1"/>
  <c r="Z47" i="6"/>
  <c r="FB13" i="2" s="1"/>
  <c r="Z48" i="6"/>
  <c r="FB14" i="2" s="1"/>
  <c r="Z49" i="6"/>
  <c r="FB15" i="2" s="1"/>
  <c r="Z50" i="6"/>
  <c r="FB16" i="2" s="1"/>
  <c r="Z51" i="6"/>
  <c r="FB17" i="2" s="1"/>
  <c r="Z52" i="6"/>
  <c r="FB18" i="2" s="1"/>
  <c r="Z53" i="6"/>
  <c r="FB19" i="2" s="1"/>
  <c r="Z54" i="6"/>
  <c r="FB20" i="2" s="1"/>
  <c r="Z55" i="6"/>
  <c r="FB21" i="2" s="1"/>
  <c r="Z56" i="6"/>
  <c r="FB22" i="2" s="1"/>
  <c r="Z57" i="6"/>
  <c r="FB23" i="2" s="1"/>
  <c r="Z58" i="6"/>
  <c r="FB24" i="2" s="1"/>
  <c r="Z59" i="6"/>
  <c r="FB25" i="2" s="1"/>
  <c r="Z60" i="6"/>
  <c r="FB26" i="2" s="1"/>
  <c r="Z61" i="6"/>
  <c r="FB27" i="2" s="1"/>
  <c r="Z62" i="6"/>
  <c r="FB28" i="2" s="1"/>
  <c r="Z63" i="6"/>
  <c r="FB29" i="2" s="1"/>
  <c r="Z64" i="6"/>
  <c r="FB30" i="2" s="1"/>
  <c r="Z65" i="6"/>
  <c r="FB31" i="2" s="1"/>
  <c r="Z66" i="6"/>
  <c r="FB32" i="2" s="1"/>
  <c r="Y37" i="6"/>
  <c r="FA3" i="2" s="1"/>
  <c r="Y38" i="6"/>
  <c r="FA4" i="2" s="1"/>
  <c r="Y39" i="6"/>
  <c r="FA5" i="2" s="1"/>
  <c r="Y40" i="6"/>
  <c r="FA6" i="2" s="1"/>
  <c r="Y41" i="6"/>
  <c r="FA7" i="2" s="1"/>
  <c r="Y42" i="6"/>
  <c r="FA8" i="2" s="1"/>
  <c r="Y43" i="6"/>
  <c r="FA9" i="2" s="1"/>
  <c r="Y44" i="6"/>
  <c r="FA10" i="2" s="1"/>
  <c r="Y45" i="6"/>
  <c r="FA11" i="2" s="1"/>
  <c r="Y46" i="6"/>
  <c r="FA12" i="2" s="1"/>
  <c r="Y47" i="6"/>
  <c r="FA13" i="2" s="1"/>
  <c r="Y48" i="6"/>
  <c r="FA14" i="2" s="1"/>
  <c r="Y49" i="6"/>
  <c r="FA15" i="2" s="1"/>
  <c r="Y50" i="6"/>
  <c r="FA16" i="2" s="1"/>
  <c r="Y51" i="6"/>
  <c r="FA17" i="2" s="1"/>
  <c r="Y52" i="6"/>
  <c r="FA18" i="2" s="1"/>
  <c r="Y53" i="6"/>
  <c r="FA19" i="2" s="1"/>
  <c r="Y54" i="6"/>
  <c r="FA20" i="2" s="1"/>
  <c r="Y55" i="6"/>
  <c r="FA21" i="2" s="1"/>
  <c r="Y56" i="6"/>
  <c r="FA22" i="2" s="1"/>
  <c r="Y57" i="6"/>
  <c r="FA23" i="2" s="1"/>
  <c r="Y58" i="6"/>
  <c r="FA24" i="2" s="1"/>
  <c r="Y59" i="6"/>
  <c r="FA25" i="2" s="1"/>
  <c r="Y60" i="6"/>
  <c r="FA26" i="2" s="1"/>
  <c r="Y61" i="6"/>
  <c r="FA27" i="2" s="1"/>
  <c r="Y62" i="6"/>
  <c r="FA28" i="2" s="1"/>
  <c r="Y63" i="6"/>
  <c r="FA29" i="2" s="1"/>
  <c r="Y64" i="6"/>
  <c r="FA30" i="2" s="1"/>
  <c r="Y65" i="6"/>
  <c r="FA31" i="2" s="1"/>
  <c r="Y66" i="6"/>
  <c r="FA32" i="2" s="1"/>
  <c r="X37" i="6"/>
  <c r="EZ3" i="2" s="1"/>
  <c r="X38" i="6"/>
  <c r="EZ4" i="2" s="1"/>
  <c r="X39" i="6"/>
  <c r="EZ5" i="2" s="1"/>
  <c r="X40" i="6"/>
  <c r="EZ6" i="2" s="1"/>
  <c r="X41" i="6"/>
  <c r="EZ7" i="2" s="1"/>
  <c r="X42" i="6"/>
  <c r="EZ8" i="2" s="1"/>
  <c r="X43" i="6"/>
  <c r="EZ9" i="2" s="1"/>
  <c r="X44" i="6"/>
  <c r="EZ10" i="2" s="1"/>
  <c r="X45" i="6"/>
  <c r="EZ11" i="2" s="1"/>
  <c r="X46" i="6"/>
  <c r="EZ12" i="2" s="1"/>
  <c r="X47" i="6"/>
  <c r="EZ13" i="2" s="1"/>
  <c r="X48" i="6"/>
  <c r="EZ14" i="2" s="1"/>
  <c r="X49" i="6"/>
  <c r="EZ15" i="2" s="1"/>
  <c r="X50" i="6"/>
  <c r="EZ16" i="2" s="1"/>
  <c r="X51" i="6"/>
  <c r="EZ17" i="2" s="1"/>
  <c r="X52" i="6"/>
  <c r="EZ18" i="2" s="1"/>
  <c r="X53" i="6"/>
  <c r="EZ19" i="2" s="1"/>
  <c r="X54" i="6"/>
  <c r="EZ20" i="2" s="1"/>
  <c r="X55" i="6"/>
  <c r="EZ21" i="2" s="1"/>
  <c r="X56" i="6"/>
  <c r="EZ22" i="2" s="1"/>
  <c r="X57" i="6"/>
  <c r="EZ23" i="2" s="1"/>
  <c r="X58" i="6"/>
  <c r="EZ24" i="2" s="1"/>
  <c r="X59" i="6"/>
  <c r="EZ25" i="2" s="1"/>
  <c r="X60" i="6"/>
  <c r="EZ26" i="2" s="1"/>
  <c r="X61" i="6"/>
  <c r="EZ27" i="2" s="1"/>
  <c r="X62" i="6"/>
  <c r="EZ28" i="2" s="1"/>
  <c r="X63" i="6"/>
  <c r="EZ29" i="2" s="1"/>
  <c r="X64" i="6"/>
  <c r="EZ30" i="2" s="1"/>
  <c r="X65" i="6"/>
  <c r="EZ31" i="2" s="1"/>
  <c r="X66" i="6"/>
  <c r="EZ32" i="2" s="1"/>
  <c r="W37" i="6"/>
  <c r="EY3" i="2" s="1"/>
  <c r="W38" i="6"/>
  <c r="EY4" i="2" s="1"/>
  <c r="W39" i="6"/>
  <c r="EY5" i="2" s="1"/>
  <c r="W40" i="6"/>
  <c r="EY6" i="2" s="1"/>
  <c r="W41" i="6"/>
  <c r="EY7" i="2" s="1"/>
  <c r="W42" i="6"/>
  <c r="EY8" i="2" s="1"/>
  <c r="W43" i="6"/>
  <c r="EY9" i="2" s="1"/>
  <c r="W44" i="6"/>
  <c r="EY10" i="2" s="1"/>
  <c r="W45" i="6"/>
  <c r="EY11" i="2" s="1"/>
  <c r="W46" i="6"/>
  <c r="EY12" i="2" s="1"/>
  <c r="W47" i="6"/>
  <c r="EY13" i="2" s="1"/>
  <c r="W48" i="6"/>
  <c r="EY14" i="2" s="1"/>
  <c r="W49" i="6"/>
  <c r="EY15" i="2" s="1"/>
  <c r="W50" i="6"/>
  <c r="EY16" i="2" s="1"/>
  <c r="W51" i="6"/>
  <c r="EY17" i="2" s="1"/>
  <c r="W52" i="6"/>
  <c r="EY18" i="2" s="1"/>
  <c r="W53" i="6"/>
  <c r="EY19" i="2" s="1"/>
  <c r="W54" i="6"/>
  <c r="EY20" i="2" s="1"/>
  <c r="W55" i="6"/>
  <c r="EY21" i="2" s="1"/>
  <c r="W56" i="6"/>
  <c r="EY22" i="2" s="1"/>
  <c r="W57" i="6"/>
  <c r="EY23" i="2" s="1"/>
  <c r="W58" i="6"/>
  <c r="EY24" i="2" s="1"/>
  <c r="W59" i="6"/>
  <c r="EY25" i="2" s="1"/>
  <c r="W60" i="6"/>
  <c r="EY26" i="2" s="1"/>
  <c r="W61" i="6"/>
  <c r="EY27" i="2" s="1"/>
  <c r="W62" i="6"/>
  <c r="EY28" i="2" s="1"/>
  <c r="W63" i="6"/>
  <c r="EY29" i="2" s="1"/>
  <c r="W64" i="6"/>
  <c r="EY30" i="2" s="1"/>
  <c r="W65" i="6"/>
  <c r="EY31" i="2" s="1"/>
  <c r="W66" i="6"/>
  <c r="EY32" i="2" s="1"/>
  <c r="V37" i="6"/>
  <c r="EX3" i="2" s="1"/>
  <c r="V38" i="6"/>
  <c r="EX4" i="2" s="1"/>
  <c r="V39" i="6"/>
  <c r="EX5" i="2" s="1"/>
  <c r="V40" i="6"/>
  <c r="EX6" i="2" s="1"/>
  <c r="V41" i="6"/>
  <c r="EX7" i="2" s="1"/>
  <c r="V42" i="6"/>
  <c r="EX8" i="2" s="1"/>
  <c r="V43" i="6"/>
  <c r="EX9" i="2" s="1"/>
  <c r="V44" i="6"/>
  <c r="EX10" i="2" s="1"/>
  <c r="V45" i="6"/>
  <c r="V46" i="6"/>
  <c r="EX12" i="2" s="1"/>
  <c r="V47" i="6"/>
  <c r="EX13" i="2" s="1"/>
  <c r="V48" i="6"/>
  <c r="EX14" i="2" s="1"/>
  <c r="V49" i="6"/>
  <c r="EX15" i="2" s="1"/>
  <c r="V50" i="6"/>
  <c r="EX16" i="2" s="1"/>
  <c r="V51" i="6"/>
  <c r="EX17" i="2" s="1"/>
  <c r="V52" i="6"/>
  <c r="EX18" i="2" s="1"/>
  <c r="V53" i="6"/>
  <c r="EX19" i="2" s="1"/>
  <c r="V54" i="6"/>
  <c r="EX20" i="2" s="1"/>
  <c r="V55" i="6"/>
  <c r="EX21" i="2" s="1"/>
  <c r="V56" i="6"/>
  <c r="EX22" i="2" s="1"/>
  <c r="V57" i="6"/>
  <c r="EX23" i="2" s="1"/>
  <c r="V58" i="6"/>
  <c r="EX24" i="2" s="1"/>
  <c r="V59" i="6"/>
  <c r="EX25" i="2" s="1"/>
  <c r="V60" i="6"/>
  <c r="EX26" i="2" s="1"/>
  <c r="V61" i="6"/>
  <c r="EX27" i="2" s="1"/>
  <c r="V62" i="6"/>
  <c r="EX28" i="2" s="1"/>
  <c r="V63" i="6"/>
  <c r="EX29" i="2" s="1"/>
  <c r="V64" i="6"/>
  <c r="EX30" i="2" s="1"/>
  <c r="V65" i="6"/>
  <c r="EX31" i="2" s="1"/>
  <c r="V66" i="6"/>
  <c r="EX32" i="2" s="1"/>
  <c r="U37" i="6"/>
  <c r="EW3" i="2" s="1"/>
  <c r="U38" i="6"/>
  <c r="EW4" i="2" s="1"/>
  <c r="U39" i="6"/>
  <c r="EW5" i="2" s="1"/>
  <c r="U40" i="6"/>
  <c r="EW6" i="2" s="1"/>
  <c r="U41" i="6"/>
  <c r="EW7" i="2" s="1"/>
  <c r="U42" i="6"/>
  <c r="EW8" i="2" s="1"/>
  <c r="U43" i="6"/>
  <c r="EW9" i="2" s="1"/>
  <c r="U44" i="6"/>
  <c r="EW10" i="2" s="1"/>
  <c r="U45" i="6"/>
  <c r="EW11" i="2" s="1"/>
  <c r="U46" i="6"/>
  <c r="EW12" i="2" s="1"/>
  <c r="U47" i="6"/>
  <c r="EW13" i="2" s="1"/>
  <c r="U48" i="6"/>
  <c r="EW14" i="2" s="1"/>
  <c r="U49" i="6"/>
  <c r="EW15" i="2" s="1"/>
  <c r="U50" i="6"/>
  <c r="EW16" i="2" s="1"/>
  <c r="U51" i="6"/>
  <c r="EW17" i="2" s="1"/>
  <c r="U52" i="6"/>
  <c r="EW18" i="2" s="1"/>
  <c r="U53" i="6"/>
  <c r="EW19" i="2" s="1"/>
  <c r="U54" i="6"/>
  <c r="EW20" i="2" s="1"/>
  <c r="U55" i="6"/>
  <c r="EW21" i="2" s="1"/>
  <c r="U56" i="6"/>
  <c r="EW22" i="2" s="1"/>
  <c r="U57" i="6"/>
  <c r="EW23" i="2" s="1"/>
  <c r="U58" i="6"/>
  <c r="EW24" i="2" s="1"/>
  <c r="U59" i="6"/>
  <c r="EW25" i="2" s="1"/>
  <c r="U60" i="6"/>
  <c r="EW26" i="2" s="1"/>
  <c r="U61" i="6"/>
  <c r="EW27" i="2" s="1"/>
  <c r="U62" i="6"/>
  <c r="EW28" i="2" s="1"/>
  <c r="U63" i="6"/>
  <c r="EW29" i="2" s="1"/>
  <c r="U64" i="6"/>
  <c r="EW30" i="2" s="1"/>
  <c r="U65" i="6"/>
  <c r="EW31" i="2" s="1"/>
  <c r="U66" i="6"/>
  <c r="EW32" i="2" s="1"/>
  <c r="T37" i="6"/>
  <c r="EV3" i="2" s="1"/>
  <c r="T38" i="6"/>
  <c r="EV4" i="2" s="1"/>
  <c r="T39" i="6"/>
  <c r="EV5" i="2" s="1"/>
  <c r="T40" i="6"/>
  <c r="EV6" i="2" s="1"/>
  <c r="T41" i="6"/>
  <c r="EV7" i="2" s="1"/>
  <c r="T42" i="6"/>
  <c r="EV8" i="2" s="1"/>
  <c r="T43" i="6"/>
  <c r="EV9" i="2" s="1"/>
  <c r="T44" i="6"/>
  <c r="EV10" i="2" s="1"/>
  <c r="T45" i="6"/>
  <c r="EV11" i="2" s="1"/>
  <c r="T46" i="6"/>
  <c r="EV12" i="2" s="1"/>
  <c r="T47" i="6"/>
  <c r="EV13" i="2" s="1"/>
  <c r="T48" i="6"/>
  <c r="EV14" i="2" s="1"/>
  <c r="T49" i="6"/>
  <c r="EV15" i="2" s="1"/>
  <c r="T50" i="6"/>
  <c r="EV16" i="2" s="1"/>
  <c r="T51" i="6"/>
  <c r="EV17" i="2" s="1"/>
  <c r="T52" i="6"/>
  <c r="EV18" i="2" s="1"/>
  <c r="T53" i="6"/>
  <c r="EV19" i="2" s="1"/>
  <c r="T54" i="6"/>
  <c r="EV20" i="2" s="1"/>
  <c r="T55" i="6"/>
  <c r="EV21" i="2" s="1"/>
  <c r="T56" i="6"/>
  <c r="EV22" i="2" s="1"/>
  <c r="T57" i="6"/>
  <c r="EV23" i="2" s="1"/>
  <c r="T58" i="6"/>
  <c r="EV24" i="2" s="1"/>
  <c r="T59" i="6"/>
  <c r="EV25" i="2" s="1"/>
  <c r="T60" i="6"/>
  <c r="EV26" i="2" s="1"/>
  <c r="T61" i="6"/>
  <c r="EV27" i="2" s="1"/>
  <c r="T62" i="6"/>
  <c r="EV28" i="2" s="1"/>
  <c r="T63" i="6"/>
  <c r="EV29" i="2" s="1"/>
  <c r="T64" i="6"/>
  <c r="EV30" i="2" s="1"/>
  <c r="T65" i="6"/>
  <c r="EV31" i="2" s="1"/>
  <c r="T66" i="6"/>
  <c r="EV32" i="2" s="1"/>
  <c r="S37" i="6"/>
  <c r="EU3" i="2" s="1"/>
  <c r="S38" i="6"/>
  <c r="EU4" i="2" s="1"/>
  <c r="S39" i="6"/>
  <c r="EU5" i="2" s="1"/>
  <c r="S40" i="6"/>
  <c r="EU6" i="2" s="1"/>
  <c r="S41" i="6"/>
  <c r="EU7" i="2" s="1"/>
  <c r="S42" i="6"/>
  <c r="EU8" i="2" s="1"/>
  <c r="S43" i="6"/>
  <c r="EU9" i="2" s="1"/>
  <c r="S44" i="6"/>
  <c r="EU10" i="2" s="1"/>
  <c r="S45" i="6"/>
  <c r="EU11" i="2" s="1"/>
  <c r="S46" i="6"/>
  <c r="EU12" i="2" s="1"/>
  <c r="S47" i="6"/>
  <c r="EU13" i="2" s="1"/>
  <c r="S48" i="6"/>
  <c r="EU14" i="2" s="1"/>
  <c r="S49" i="6"/>
  <c r="EU15" i="2" s="1"/>
  <c r="S50" i="6"/>
  <c r="EU16" i="2" s="1"/>
  <c r="S51" i="6"/>
  <c r="EU17" i="2" s="1"/>
  <c r="S52" i="6"/>
  <c r="EU18" i="2" s="1"/>
  <c r="S53" i="6"/>
  <c r="EU19" i="2" s="1"/>
  <c r="S54" i="6"/>
  <c r="EU20" i="2" s="1"/>
  <c r="S55" i="6"/>
  <c r="EU21" i="2" s="1"/>
  <c r="S56" i="6"/>
  <c r="EU22" i="2" s="1"/>
  <c r="S57" i="6"/>
  <c r="EU23" i="2" s="1"/>
  <c r="S58" i="6"/>
  <c r="EU24" i="2" s="1"/>
  <c r="S59" i="6"/>
  <c r="EU25" i="2" s="1"/>
  <c r="S60" i="6"/>
  <c r="EU26" i="2" s="1"/>
  <c r="S61" i="6"/>
  <c r="EU27" i="2" s="1"/>
  <c r="S62" i="6"/>
  <c r="EU28" i="2" s="1"/>
  <c r="S63" i="6"/>
  <c r="EU29" i="2" s="1"/>
  <c r="S64" i="6"/>
  <c r="EU30" i="2" s="1"/>
  <c r="S65" i="6"/>
  <c r="EU31" i="2" s="1"/>
  <c r="S66" i="6"/>
  <c r="EU32" i="2" s="1"/>
  <c r="R37" i="6"/>
  <c r="ET3" i="2" s="1"/>
  <c r="R38" i="6"/>
  <c r="ET4" i="2" s="1"/>
  <c r="R39" i="6"/>
  <c r="ET5" i="2" s="1"/>
  <c r="R40" i="6"/>
  <c r="ET6" i="2" s="1"/>
  <c r="R41" i="6"/>
  <c r="ET7" i="2" s="1"/>
  <c r="R42" i="6"/>
  <c r="ET8" i="2" s="1"/>
  <c r="R43" i="6"/>
  <c r="ET9" i="2" s="1"/>
  <c r="R44" i="6"/>
  <c r="ET10" i="2" s="1"/>
  <c r="R45" i="6"/>
  <c r="ET11" i="2" s="1"/>
  <c r="R46" i="6"/>
  <c r="ET12" i="2" s="1"/>
  <c r="R47" i="6"/>
  <c r="ET13" i="2" s="1"/>
  <c r="R48" i="6"/>
  <c r="ET14" i="2" s="1"/>
  <c r="R49" i="6"/>
  <c r="ET15" i="2" s="1"/>
  <c r="R50" i="6"/>
  <c r="ET16" i="2" s="1"/>
  <c r="R51" i="6"/>
  <c r="ET17" i="2" s="1"/>
  <c r="R52" i="6"/>
  <c r="ET18" i="2" s="1"/>
  <c r="R53" i="6"/>
  <c r="ET19" i="2" s="1"/>
  <c r="R54" i="6"/>
  <c r="ET20" i="2" s="1"/>
  <c r="R55" i="6"/>
  <c r="ET21" i="2" s="1"/>
  <c r="R56" i="6"/>
  <c r="ET22" i="2" s="1"/>
  <c r="R57" i="6"/>
  <c r="ET23" i="2" s="1"/>
  <c r="R58" i="6"/>
  <c r="ET24" i="2" s="1"/>
  <c r="R59" i="6"/>
  <c r="ET25" i="2" s="1"/>
  <c r="R60" i="6"/>
  <c r="ET26" i="2" s="1"/>
  <c r="R61" i="6"/>
  <c r="ET27" i="2" s="1"/>
  <c r="R62" i="6"/>
  <c r="ET28" i="2" s="1"/>
  <c r="R63" i="6"/>
  <c r="ET29" i="2" s="1"/>
  <c r="R64" i="6"/>
  <c r="ET30" i="2" s="1"/>
  <c r="R65" i="6"/>
  <c r="ET31" i="2" s="1"/>
  <c r="R66" i="6"/>
  <c r="ET32" i="2" s="1"/>
  <c r="Q37" i="6"/>
  <c r="ES3" i="2" s="1"/>
  <c r="Q38" i="6"/>
  <c r="ES4" i="2" s="1"/>
  <c r="Q39" i="6"/>
  <c r="ES5" i="2" s="1"/>
  <c r="Q40" i="6"/>
  <c r="ES6" i="2" s="1"/>
  <c r="Q41" i="6"/>
  <c r="ES7" i="2" s="1"/>
  <c r="Q42" i="6"/>
  <c r="ES8" i="2" s="1"/>
  <c r="Q43" i="6"/>
  <c r="ES9" i="2" s="1"/>
  <c r="Q44" i="6"/>
  <c r="ES10" i="2" s="1"/>
  <c r="Q45" i="6"/>
  <c r="ES11" i="2" s="1"/>
  <c r="Q46" i="6"/>
  <c r="ES12" i="2" s="1"/>
  <c r="Q47" i="6"/>
  <c r="ES13" i="2" s="1"/>
  <c r="Q48" i="6"/>
  <c r="ES14" i="2" s="1"/>
  <c r="Q49" i="6"/>
  <c r="ES15" i="2" s="1"/>
  <c r="Q50" i="6"/>
  <c r="ES16" i="2" s="1"/>
  <c r="Q51" i="6"/>
  <c r="ES17" i="2" s="1"/>
  <c r="Q52" i="6"/>
  <c r="ES18" i="2" s="1"/>
  <c r="Q53" i="6"/>
  <c r="ES19" i="2" s="1"/>
  <c r="Q54" i="6"/>
  <c r="ES20" i="2" s="1"/>
  <c r="Q55" i="6"/>
  <c r="ES21" i="2" s="1"/>
  <c r="Q56" i="6"/>
  <c r="ES22" i="2" s="1"/>
  <c r="Q57" i="6"/>
  <c r="ES23" i="2" s="1"/>
  <c r="Q58" i="6"/>
  <c r="ES24" i="2" s="1"/>
  <c r="Q59" i="6"/>
  <c r="ES25" i="2" s="1"/>
  <c r="Q60" i="6"/>
  <c r="ES26" i="2" s="1"/>
  <c r="Q61" i="6"/>
  <c r="ES27" i="2" s="1"/>
  <c r="Q62" i="6"/>
  <c r="ES28" i="2" s="1"/>
  <c r="Q63" i="6"/>
  <c r="ES29" i="2" s="1"/>
  <c r="Q64" i="6"/>
  <c r="ES30" i="2" s="1"/>
  <c r="Q65" i="6"/>
  <c r="ES31" i="2" s="1"/>
  <c r="Q66" i="6"/>
  <c r="ES32" i="2" s="1"/>
  <c r="P37" i="6"/>
  <c r="ER3" i="2" s="1"/>
  <c r="P38" i="6"/>
  <c r="ER4" i="2" s="1"/>
  <c r="P39" i="6"/>
  <c r="ER5" i="2" s="1"/>
  <c r="P40" i="6"/>
  <c r="ER6" i="2" s="1"/>
  <c r="P41" i="6"/>
  <c r="ER7" i="2" s="1"/>
  <c r="P42" i="6"/>
  <c r="ER8" i="2" s="1"/>
  <c r="P43" i="6"/>
  <c r="ER9" i="2" s="1"/>
  <c r="P44" i="6"/>
  <c r="ER10" i="2" s="1"/>
  <c r="P45" i="6"/>
  <c r="ER11" i="2" s="1"/>
  <c r="P46" i="6"/>
  <c r="ER12" i="2" s="1"/>
  <c r="P47" i="6"/>
  <c r="ER13" i="2" s="1"/>
  <c r="P48" i="6"/>
  <c r="ER14" i="2" s="1"/>
  <c r="P49" i="6"/>
  <c r="ER15" i="2" s="1"/>
  <c r="P50" i="6"/>
  <c r="ER16" i="2" s="1"/>
  <c r="P51" i="6"/>
  <c r="ER17" i="2" s="1"/>
  <c r="P52" i="6"/>
  <c r="ER18" i="2" s="1"/>
  <c r="P53" i="6"/>
  <c r="ER19" i="2" s="1"/>
  <c r="P54" i="6"/>
  <c r="ER20" i="2" s="1"/>
  <c r="P55" i="6"/>
  <c r="ER21" i="2" s="1"/>
  <c r="P56" i="6"/>
  <c r="ER22" i="2" s="1"/>
  <c r="P57" i="6"/>
  <c r="ER23" i="2" s="1"/>
  <c r="P58" i="6"/>
  <c r="ER24" i="2" s="1"/>
  <c r="P59" i="6"/>
  <c r="ER25" i="2" s="1"/>
  <c r="P60" i="6"/>
  <c r="ER26" i="2" s="1"/>
  <c r="P61" i="6"/>
  <c r="ER27" i="2" s="1"/>
  <c r="P62" i="6"/>
  <c r="ER28" i="2" s="1"/>
  <c r="P63" i="6"/>
  <c r="ER29" i="2" s="1"/>
  <c r="P64" i="6"/>
  <c r="ER30" i="2" s="1"/>
  <c r="P65" i="6"/>
  <c r="ER31" i="2" s="1"/>
  <c r="P66" i="6"/>
  <c r="ER32" i="2" s="1"/>
  <c r="O37" i="6"/>
  <c r="EQ3" i="2" s="1"/>
  <c r="O38" i="6"/>
  <c r="EQ4" i="2" s="1"/>
  <c r="O39" i="6"/>
  <c r="EQ5" i="2" s="1"/>
  <c r="O40" i="6"/>
  <c r="EQ6" i="2" s="1"/>
  <c r="O41" i="6"/>
  <c r="EQ7" i="2" s="1"/>
  <c r="O42" i="6"/>
  <c r="EQ8" i="2" s="1"/>
  <c r="O43" i="6"/>
  <c r="EQ9" i="2" s="1"/>
  <c r="O44" i="6"/>
  <c r="EQ10" i="2" s="1"/>
  <c r="O45" i="6"/>
  <c r="EQ11" i="2" s="1"/>
  <c r="O46" i="6"/>
  <c r="EQ12" i="2" s="1"/>
  <c r="O47" i="6"/>
  <c r="EQ13" i="2" s="1"/>
  <c r="O48" i="6"/>
  <c r="EQ14" i="2" s="1"/>
  <c r="O49" i="6"/>
  <c r="EQ15" i="2" s="1"/>
  <c r="O50" i="6"/>
  <c r="EQ16" i="2" s="1"/>
  <c r="O51" i="6"/>
  <c r="EQ17" i="2" s="1"/>
  <c r="O52" i="6"/>
  <c r="EQ18" i="2" s="1"/>
  <c r="O53" i="6"/>
  <c r="EQ19" i="2" s="1"/>
  <c r="O54" i="6"/>
  <c r="EQ20" i="2" s="1"/>
  <c r="O55" i="6"/>
  <c r="EQ21" i="2" s="1"/>
  <c r="O56" i="6"/>
  <c r="EQ22" i="2" s="1"/>
  <c r="O57" i="6"/>
  <c r="EQ23" i="2" s="1"/>
  <c r="O58" i="6"/>
  <c r="EQ24" i="2" s="1"/>
  <c r="O59" i="6"/>
  <c r="EQ25" i="2" s="1"/>
  <c r="O60" i="6"/>
  <c r="EQ26" i="2" s="1"/>
  <c r="O61" i="6"/>
  <c r="EQ27" i="2" s="1"/>
  <c r="O62" i="6"/>
  <c r="EQ28" i="2" s="1"/>
  <c r="O63" i="6"/>
  <c r="EQ29" i="2" s="1"/>
  <c r="O64" i="6"/>
  <c r="EQ30" i="2" s="1"/>
  <c r="O65" i="6"/>
  <c r="EQ31" i="2" s="1"/>
  <c r="O66" i="6"/>
  <c r="EQ32" i="2" s="1"/>
  <c r="N37" i="6"/>
  <c r="EP3" i="2" s="1"/>
  <c r="N38" i="6"/>
  <c r="EP4" i="2" s="1"/>
  <c r="N39" i="6"/>
  <c r="EP5" i="2" s="1"/>
  <c r="N40" i="6"/>
  <c r="EP6" i="2" s="1"/>
  <c r="N41" i="6"/>
  <c r="EP7" i="2" s="1"/>
  <c r="N42" i="6"/>
  <c r="EP8" i="2" s="1"/>
  <c r="N43" i="6"/>
  <c r="EP9" i="2" s="1"/>
  <c r="N44" i="6"/>
  <c r="EP10" i="2" s="1"/>
  <c r="N45" i="6"/>
  <c r="EP11" i="2" s="1"/>
  <c r="N46" i="6"/>
  <c r="EP12" i="2" s="1"/>
  <c r="N47" i="6"/>
  <c r="EP13" i="2" s="1"/>
  <c r="N48" i="6"/>
  <c r="EP14" i="2" s="1"/>
  <c r="N49" i="6"/>
  <c r="EP15" i="2" s="1"/>
  <c r="N50" i="6"/>
  <c r="EP16" i="2" s="1"/>
  <c r="N51" i="6"/>
  <c r="EP17" i="2" s="1"/>
  <c r="N52" i="6"/>
  <c r="EP18" i="2" s="1"/>
  <c r="N53" i="6"/>
  <c r="EP19" i="2" s="1"/>
  <c r="N54" i="6"/>
  <c r="EP20" i="2" s="1"/>
  <c r="N55" i="6"/>
  <c r="EP21" i="2" s="1"/>
  <c r="N56" i="6"/>
  <c r="EP22" i="2" s="1"/>
  <c r="N57" i="6"/>
  <c r="EP23" i="2" s="1"/>
  <c r="N58" i="6"/>
  <c r="EP24" i="2" s="1"/>
  <c r="N59" i="6"/>
  <c r="EP25" i="2" s="1"/>
  <c r="N60" i="6"/>
  <c r="EP26" i="2" s="1"/>
  <c r="N61" i="6"/>
  <c r="EP27" i="2" s="1"/>
  <c r="N62" i="6"/>
  <c r="EP28" i="2" s="1"/>
  <c r="N63" i="6"/>
  <c r="EP29" i="2" s="1"/>
  <c r="N64" i="6"/>
  <c r="EP30" i="2" s="1"/>
  <c r="N65" i="6"/>
  <c r="EP31" i="2" s="1"/>
  <c r="N66" i="6"/>
  <c r="EP32" i="2" s="1"/>
  <c r="M37" i="6"/>
  <c r="EO3" i="2" s="1"/>
  <c r="M38" i="6"/>
  <c r="EO4" i="2" s="1"/>
  <c r="M39" i="6"/>
  <c r="EO5" i="2" s="1"/>
  <c r="M40" i="6"/>
  <c r="EO6" i="2" s="1"/>
  <c r="M41" i="6"/>
  <c r="EO7" i="2" s="1"/>
  <c r="M42" i="6"/>
  <c r="EO8" i="2" s="1"/>
  <c r="M43" i="6"/>
  <c r="EO9" i="2" s="1"/>
  <c r="M44" i="6"/>
  <c r="EO10" i="2" s="1"/>
  <c r="M45" i="6"/>
  <c r="EO11" i="2" s="1"/>
  <c r="M46" i="6"/>
  <c r="EO12" i="2" s="1"/>
  <c r="M47" i="6"/>
  <c r="EO13" i="2" s="1"/>
  <c r="M48" i="6"/>
  <c r="EO14" i="2" s="1"/>
  <c r="M49" i="6"/>
  <c r="EO15" i="2" s="1"/>
  <c r="M50" i="6"/>
  <c r="EO16" i="2" s="1"/>
  <c r="M51" i="6"/>
  <c r="EO17" i="2" s="1"/>
  <c r="M52" i="6"/>
  <c r="EO18" i="2" s="1"/>
  <c r="M53" i="6"/>
  <c r="EO19" i="2" s="1"/>
  <c r="M54" i="6"/>
  <c r="EO20" i="2" s="1"/>
  <c r="M55" i="6"/>
  <c r="EO21" i="2" s="1"/>
  <c r="M56" i="6"/>
  <c r="EO22" i="2" s="1"/>
  <c r="M57" i="6"/>
  <c r="EO23" i="2" s="1"/>
  <c r="M58" i="6"/>
  <c r="EO24" i="2" s="1"/>
  <c r="M59" i="6"/>
  <c r="EO25" i="2" s="1"/>
  <c r="M60" i="6"/>
  <c r="EO26" i="2" s="1"/>
  <c r="M61" i="6"/>
  <c r="EO27" i="2" s="1"/>
  <c r="M62" i="6"/>
  <c r="EO28" i="2" s="1"/>
  <c r="M63" i="6"/>
  <c r="EO29" i="2" s="1"/>
  <c r="M64" i="6"/>
  <c r="EO30" i="2" s="1"/>
  <c r="M65" i="6"/>
  <c r="EO31" i="2" s="1"/>
  <c r="M66" i="6"/>
  <c r="EO32" i="2" s="1"/>
  <c r="L37" i="6"/>
  <c r="EN3" i="2" s="1"/>
  <c r="L38" i="6"/>
  <c r="EN4" i="2" s="1"/>
  <c r="L39" i="6"/>
  <c r="EN5" i="2" s="1"/>
  <c r="L40" i="6"/>
  <c r="EN6" i="2" s="1"/>
  <c r="L41" i="6"/>
  <c r="EN7" i="2" s="1"/>
  <c r="L42" i="6"/>
  <c r="EN8" i="2" s="1"/>
  <c r="L43" i="6"/>
  <c r="EN9" i="2" s="1"/>
  <c r="L44" i="6"/>
  <c r="EN10" i="2" s="1"/>
  <c r="L45" i="6"/>
  <c r="EN11" i="2" s="1"/>
  <c r="L46" i="6"/>
  <c r="EN12" i="2" s="1"/>
  <c r="L47" i="6"/>
  <c r="EN13" i="2" s="1"/>
  <c r="L48" i="6"/>
  <c r="EN14" i="2" s="1"/>
  <c r="L49" i="6"/>
  <c r="EN15" i="2" s="1"/>
  <c r="L50" i="6"/>
  <c r="EN16" i="2" s="1"/>
  <c r="L51" i="6"/>
  <c r="EN17" i="2" s="1"/>
  <c r="L52" i="6"/>
  <c r="EN18" i="2" s="1"/>
  <c r="L53" i="6"/>
  <c r="EN19" i="2" s="1"/>
  <c r="L54" i="6"/>
  <c r="EN20" i="2" s="1"/>
  <c r="L55" i="6"/>
  <c r="EN21" i="2" s="1"/>
  <c r="L56" i="6"/>
  <c r="EN22" i="2" s="1"/>
  <c r="L57" i="6"/>
  <c r="EN23" i="2" s="1"/>
  <c r="L58" i="6"/>
  <c r="EN24" i="2" s="1"/>
  <c r="L59" i="6"/>
  <c r="EN25" i="2" s="1"/>
  <c r="L60" i="6"/>
  <c r="EN26" i="2" s="1"/>
  <c r="L61" i="6"/>
  <c r="EN27" i="2" s="1"/>
  <c r="L62" i="6"/>
  <c r="EN28" i="2" s="1"/>
  <c r="L63" i="6"/>
  <c r="EN29" i="2" s="1"/>
  <c r="L64" i="6"/>
  <c r="EN30" i="2" s="1"/>
  <c r="L65" i="6"/>
  <c r="EN31" i="2" s="1"/>
  <c r="L66" i="6"/>
  <c r="EN32" i="2" s="1"/>
  <c r="K37" i="6"/>
  <c r="EM3" i="2" s="1"/>
  <c r="K38" i="6"/>
  <c r="EM4" i="2" s="1"/>
  <c r="K39" i="6"/>
  <c r="EM5" i="2" s="1"/>
  <c r="K40" i="6"/>
  <c r="EM6" i="2" s="1"/>
  <c r="K41" i="6"/>
  <c r="EM7" i="2" s="1"/>
  <c r="K42" i="6"/>
  <c r="EM8" i="2" s="1"/>
  <c r="K43" i="6"/>
  <c r="EM9" i="2" s="1"/>
  <c r="K44" i="6"/>
  <c r="EM10" i="2" s="1"/>
  <c r="K45" i="6"/>
  <c r="EM11" i="2" s="1"/>
  <c r="K46" i="6"/>
  <c r="EM12" i="2" s="1"/>
  <c r="K47" i="6"/>
  <c r="EM13" i="2" s="1"/>
  <c r="K48" i="6"/>
  <c r="EM14" i="2" s="1"/>
  <c r="K49" i="6"/>
  <c r="EM15" i="2" s="1"/>
  <c r="K50" i="6"/>
  <c r="EM16" i="2" s="1"/>
  <c r="K51" i="6"/>
  <c r="EM17" i="2" s="1"/>
  <c r="K52" i="6"/>
  <c r="EM18" i="2" s="1"/>
  <c r="K53" i="6"/>
  <c r="EM19" i="2" s="1"/>
  <c r="K54" i="6"/>
  <c r="EM20" i="2" s="1"/>
  <c r="K55" i="6"/>
  <c r="EM21" i="2" s="1"/>
  <c r="K56" i="6"/>
  <c r="EM22" i="2" s="1"/>
  <c r="K57" i="6"/>
  <c r="EM23" i="2" s="1"/>
  <c r="K58" i="6"/>
  <c r="EM24" i="2" s="1"/>
  <c r="K59" i="6"/>
  <c r="EM25" i="2" s="1"/>
  <c r="K60" i="6"/>
  <c r="EM26" i="2" s="1"/>
  <c r="K61" i="6"/>
  <c r="EM27" i="2" s="1"/>
  <c r="K62" i="6"/>
  <c r="EM28" i="2" s="1"/>
  <c r="K63" i="6"/>
  <c r="EM29" i="2" s="1"/>
  <c r="K64" i="6"/>
  <c r="EM30" i="2" s="1"/>
  <c r="K65" i="6"/>
  <c r="EM31" i="2" s="1"/>
  <c r="K66" i="6"/>
  <c r="EM32" i="2" s="1"/>
  <c r="J37" i="6"/>
  <c r="EL3" i="2" s="1"/>
  <c r="J38" i="6"/>
  <c r="EL4" i="2" s="1"/>
  <c r="J39" i="6"/>
  <c r="EL5" i="2" s="1"/>
  <c r="J40" i="6"/>
  <c r="EL6" i="2" s="1"/>
  <c r="J41" i="6"/>
  <c r="EL7" i="2" s="1"/>
  <c r="J42" i="6"/>
  <c r="EL8" i="2" s="1"/>
  <c r="J43" i="6"/>
  <c r="EL9" i="2" s="1"/>
  <c r="J44" i="6"/>
  <c r="EL10" i="2" s="1"/>
  <c r="J45" i="6"/>
  <c r="EL11" i="2" s="1"/>
  <c r="J46" i="6"/>
  <c r="EL12" i="2" s="1"/>
  <c r="J47" i="6"/>
  <c r="EL13" i="2" s="1"/>
  <c r="J48" i="6"/>
  <c r="EL14" i="2" s="1"/>
  <c r="J49" i="6"/>
  <c r="EL15" i="2" s="1"/>
  <c r="J50" i="6"/>
  <c r="EL16" i="2" s="1"/>
  <c r="J51" i="6"/>
  <c r="EL17" i="2" s="1"/>
  <c r="J52" i="6"/>
  <c r="EL18" i="2" s="1"/>
  <c r="J53" i="6"/>
  <c r="EL19" i="2" s="1"/>
  <c r="J54" i="6"/>
  <c r="EL20" i="2" s="1"/>
  <c r="J55" i="6"/>
  <c r="EL21" i="2" s="1"/>
  <c r="J56" i="6"/>
  <c r="EL22" i="2" s="1"/>
  <c r="J57" i="6"/>
  <c r="EL23" i="2" s="1"/>
  <c r="J58" i="6"/>
  <c r="EL24" i="2" s="1"/>
  <c r="J59" i="6"/>
  <c r="EL25" i="2" s="1"/>
  <c r="J60" i="6"/>
  <c r="EL26" i="2" s="1"/>
  <c r="J61" i="6"/>
  <c r="EL27" i="2" s="1"/>
  <c r="J62" i="6"/>
  <c r="EL28" i="2" s="1"/>
  <c r="J63" i="6"/>
  <c r="EL29" i="2" s="1"/>
  <c r="J64" i="6"/>
  <c r="EL30" i="2" s="1"/>
  <c r="J65" i="6"/>
  <c r="EL31" i="2" s="1"/>
  <c r="J66" i="6"/>
  <c r="EL32" i="2" s="1"/>
  <c r="I37" i="6"/>
  <c r="EK3" i="2" s="1"/>
  <c r="I38" i="6"/>
  <c r="EK4" i="2" s="1"/>
  <c r="I39" i="6"/>
  <c r="EK5" i="2" s="1"/>
  <c r="I40" i="6"/>
  <c r="EK6" i="2" s="1"/>
  <c r="I41" i="6"/>
  <c r="EK7" i="2" s="1"/>
  <c r="I42" i="6"/>
  <c r="EK8" i="2" s="1"/>
  <c r="I43" i="6"/>
  <c r="EK9" i="2" s="1"/>
  <c r="I44" i="6"/>
  <c r="EK10" i="2" s="1"/>
  <c r="I45" i="6"/>
  <c r="EK11" i="2" s="1"/>
  <c r="I46" i="6"/>
  <c r="EK12" i="2" s="1"/>
  <c r="I47" i="6"/>
  <c r="EK13" i="2" s="1"/>
  <c r="I48" i="6"/>
  <c r="EK14" i="2" s="1"/>
  <c r="I49" i="6"/>
  <c r="EK15" i="2" s="1"/>
  <c r="I50" i="6"/>
  <c r="EK16" i="2" s="1"/>
  <c r="I51" i="6"/>
  <c r="EK17" i="2" s="1"/>
  <c r="I52" i="6"/>
  <c r="EK18" i="2" s="1"/>
  <c r="I53" i="6"/>
  <c r="EK19" i="2" s="1"/>
  <c r="I54" i="6"/>
  <c r="EK20" i="2" s="1"/>
  <c r="I55" i="6"/>
  <c r="EK21" i="2" s="1"/>
  <c r="I56" i="6"/>
  <c r="EK22" i="2" s="1"/>
  <c r="I57" i="6"/>
  <c r="EK23" i="2" s="1"/>
  <c r="I58" i="6"/>
  <c r="EK24" i="2" s="1"/>
  <c r="I59" i="6"/>
  <c r="EK25" i="2" s="1"/>
  <c r="I60" i="6"/>
  <c r="EK26" i="2" s="1"/>
  <c r="I61" i="6"/>
  <c r="EK27" i="2" s="1"/>
  <c r="I62" i="6"/>
  <c r="EK28" i="2" s="1"/>
  <c r="I63" i="6"/>
  <c r="EK29" i="2" s="1"/>
  <c r="I64" i="6"/>
  <c r="EK30" i="2" s="1"/>
  <c r="I65" i="6"/>
  <c r="EK31" i="2" s="1"/>
  <c r="I66" i="6"/>
  <c r="EK32" i="2" s="1"/>
  <c r="H37" i="6"/>
  <c r="EJ3" i="2" s="1"/>
  <c r="H38" i="6"/>
  <c r="EJ4" i="2" s="1"/>
  <c r="H39" i="6"/>
  <c r="EJ5" i="2" s="1"/>
  <c r="H40" i="6"/>
  <c r="EJ6" i="2" s="1"/>
  <c r="H41" i="6"/>
  <c r="EJ7" i="2" s="1"/>
  <c r="H42" i="6"/>
  <c r="EJ8" i="2" s="1"/>
  <c r="H43" i="6"/>
  <c r="EJ9" i="2" s="1"/>
  <c r="H44" i="6"/>
  <c r="EJ10" i="2" s="1"/>
  <c r="H45" i="6"/>
  <c r="EJ11" i="2" s="1"/>
  <c r="H46" i="6"/>
  <c r="EJ12" i="2" s="1"/>
  <c r="H47" i="6"/>
  <c r="EJ13" i="2" s="1"/>
  <c r="H48" i="6"/>
  <c r="EJ14" i="2" s="1"/>
  <c r="H49" i="6"/>
  <c r="EJ15" i="2" s="1"/>
  <c r="H50" i="6"/>
  <c r="EJ16" i="2" s="1"/>
  <c r="H51" i="6"/>
  <c r="EJ17" i="2" s="1"/>
  <c r="H52" i="6"/>
  <c r="EJ18" i="2" s="1"/>
  <c r="H53" i="6"/>
  <c r="EJ19" i="2" s="1"/>
  <c r="H54" i="6"/>
  <c r="EJ20" i="2" s="1"/>
  <c r="H55" i="6"/>
  <c r="EJ21" i="2" s="1"/>
  <c r="H56" i="6"/>
  <c r="EJ22" i="2" s="1"/>
  <c r="H57" i="6"/>
  <c r="EJ23" i="2" s="1"/>
  <c r="H58" i="6"/>
  <c r="EJ24" i="2" s="1"/>
  <c r="H59" i="6"/>
  <c r="EJ25" i="2" s="1"/>
  <c r="H60" i="6"/>
  <c r="EJ26" i="2" s="1"/>
  <c r="H61" i="6"/>
  <c r="EJ27" i="2" s="1"/>
  <c r="H62" i="6"/>
  <c r="EJ28" i="2" s="1"/>
  <c r="H63" i="6"/>
  <c r="EJ29" i="2" s="1"/>
  <c r="H64" i="6"/>
  <c r="EJ30" i="2" s="1"/>
  <c r="H65" i="6"/>
  <c r="EJ31" i="2" s="1"/>
  <c r="H66" i="6"/>
  <c r="EJ32" i="2" s="1"/>
  <c r="AE36" i="6"/>
  <c r="FG2" i="2" s="1"/>
  <c r="AD36" i="6"/>
  <c r="FF2" i="2" s="1"/>
  <c r="AC36" i="6"/>
  <c r="FE2" i="2" s="1"/>
  <c r="AB36" i="6"/>
  <c r="FD2" i="2" s="1"/>
  <c r="AA36" i="6"/>
  <c r="FC2" i="2" s="1"/>
  <c r="Z36" i="6"/>
  <c r="FB2" i="2" s="1"/>
  <c r="Y36" i="6"/>
  <c r="FA2" i="2" s="1"/>
  <c r="X36" i="6"/>
  <c r="EZ2" i="2" s="1"/>
  <c r="W36" i="6"/>
  <c r="EY2" i="2" s="1"/>
  <c r="V36" i="6"/>
  <c r="EX2" i="2" s="1"/>
  <c r="U36" i="6"/>
  <c r="EW2" i="2" s="1"/>
  <c r="T36" i="6"/>
  <c r="EV2" i="2" s="1"/>
  <c r="S36" i="6"/>
  <c r="EU2" i="2" s="1"/>
  <c r="R36" i="6"/>
  <c r="ET2" i="2" s="1"/>
  <c r="Q36" i="6"/>
  <c r="ES2" i="2" s="1"/>
  <c r="P36" i="6"/>
  <c r="ER2" i="2" s="1"/>
  <c r="O36" i="6"/>
  <c r="EQ2" i="2" s="1"/>
  <c r="N36" i="6"/>
  <c r="EP2" i="2" s="1"/>
  <c r="M36" i="6"/>
  <c r="EO2" i="2" s="1"/>
  <c r="L36" i="6"/>
  <c r="EN2" i="2" s="1"/>
  <c r="K36" i="6"/>
  <c r="EM2" i="2" s="1"/>
  <c r="J36" i="6"/>
  <c r="EL2" i="2" s="1"/>
  <c r="I36" i="6"/>
  <c r="EK2" i="2" s="1"/>
  <c r="H36" i="6"/>
  <c r="G37" i="6"/>
  <c r="EI3" i="2" s="1"/>
  <c r="G38" i="6"/>
  <c r="EI4" i="2" s="1"/>
  <c r="G39" i="6"/>
  <c r="EI5" i="2" s="1"/>
  <c r="G40" i="6"/>
  <c r="EI6" i="2" s="1"/>
  <c r="G41" i="6"/>
  <c r="EI7" i="2" s="1"/>
  <c r="G42" i="6"/>
  <c r="EI8" i="2" s="1"/>
  <c r="G43" i="6"/>
  <c r="EI9" i="2" s="1"/>
  <c r="G44" i="6"/>
  <c r="EI10" i="2" s="1"/>
  <c r="G45" i="6"/>
  <c r="EI11" i="2" s="1"/>
  <c r="G46" i="6"/>
  <c r="EI12" i="2" s="1"/>
  <c r="G47" i="6"/>
  <c r="EI13" i="2" s="1"/>
  <c r="G48" i="6"/>
  <c r="EI14" i="2" s="1"/>
  <c r="G49" i="6"/>
  <c r="EI15" i="2" s="1"/>
  <c r="G50" i="6"/>
  <c r="EI16" i="2" s="1"/>
  <c r="G51" i="6"/>
  <c r="EI17" i="2" s="1"/>
  <c r="G52" i="6"/>
  <c r="EI18" i="2" s="1"/>
  <c r="G53" i="6"/>
  <c r="EI19" i="2" s="1"/>
  <c r="G54" i="6"/>
  <c r="EI20" i="2" s="1"/>
  <c r="G55" i="6"/>
  <c r="EI21" i="2" s="1"/>
  <c r="G56" i="6"/>
  <c r="EI22" i="2" s="1"/>
  <c r="G57" i="6"/>
  <c r="EI23" i="2" s="1"/>
  <c r="G58" i="6"/>
  <c r="EI24" i="2" s="1"/>
  <c r="G59" i="6"/>
  <c r="EI25" i="2" s="1"/>
  <c r="G60" i="6"/>
  <c r="EI26" i="2" s="1"/>
  <c r="G61" i="6"/>
  <c r="EI27" i="2" s="1"/>
  <c r="G62" i="6"/>
  <c r="EI28" i="2" s="1"/>
  <c r="G63" i="6"/>
  <c r="EI29" i="2" s="1"/>
  <c r="G64" i="6"/>
  <c r="EI30" i="2" s="1"/>
  <c r="G65" i="6"/>
  <c r="EI31" i="2" s="1"/>
  <c r="G66" i="6"/>
  <c r="EI32" i="2" s="1"/>
  <c r="G36" i="6"/>
  <c r="EI2" i="2" s="1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36" i="6"/>
  <c r="EH2" i="2" s="1"/>
  <c r="F28" i="3"/>
  <c r="DC3" i="2"/>
  <c r="DC4" i="2"/>
  <c r="DC5" i="2"/>
  <c r="DC6" i="2"/>
  <c r="DC7" i="2"/>
  <c r="DC8" i="2"/>
  <c r="DC9" i="2"/>
  <c r="DC10" i="2"/>
  <c r="DC11" i="2"/>
  <c r="DC12" i="2"/>
  <c r="DC13" i="2"/>
  <c r="DC14" i="2"/>
  <c r="DC15" i="2"/>
  <c r="DC16" i="2"/>
  <c r="DC17" i="2"/>
  <c r="DC18" i="2"/>
  <c r="DC19" i="2"/>
  <c r="DC20" i="2"/>
  <c r="DC21" i="2"/>
  <c r="DC22" i="2"/>
  <c r="DC23" i="2"/>
  <c r="DC24" i="2"/>
  <c r="DC25" i="2"/>
  <c r="DC26" i="2"/>
  <c r="DC27" i="2"/>
  <c r="DC28" i="2"/>
  <c r="DC29" i="2"/>
  <c r="DC30" i="2"/>
  <c r="DC31" i="2"/>
  <c r="DC32" i="2"/>
  <c r="DC2" i="2"/>
  <c r="AP38" i="6" a="1"/>
  <c r="AP62" i="6" a="1"/>
  <c r="AO56" i="6" a="1"/>
  <c r="AO61" i="6" a="1"/>
  <c r="AP50" i="6" a="1"/>
  <c r="AO66" i="6" a="1"/>
  <c r="AP42" i="6" a="1"/>
  <c r="AO37" i="6" a="1"/>
  <c r="AP39" i="6" a="1"/>
  <c r="AO46" i="6" a="1"/>
  <c r="AO43" i="6" a="1"/>
  <c r="AP65" i="6" a="1"/>
  <c r="AO49" i="6" a="1"/>
  <c r="AP48" i="6" a="1"/>
  <c r="AO36" i="6" a="1"/>
  <c r="AO48" i="6" a="1"/>
  <c r="AP40" i="6" a="1"/>
  <c r="AP56" i="6" a="1"/>
  <c r="AP37" i="6" a="1"/>
  <c r="AO63" i="6" a="1"/>
  <c r="AP60" i="6" a="1"/>
  <c r="AP64" i="6" a="1"/>
  <c r="AO41" i="6" a="1"/>
  <c r="AP53" i="6" a="1"/>
  <c r="AO38" i="6" a="1"/>
  <c r="AO57" i="6" a="1"/>
  <c r="AP52" i="6" a="1"/>
  <c r="AO40" i="6" a="1"/>
  <c r="AP44" i="6" a="1"/>
  <c r="AP63" i="6" a="1"/>
  <c r="AP47" i="6" a="1"/>
  <c r="AP57" i="6" a="1"/>
  <c r="AP51" i="6" a="1"/>
  <c r="AO44" i="6" a="1"/>
  <c r="AO64" i="6" a="1"/>
  <c r="AP58" i="6" a="1"/>
  <c r="AP61" i="6" a="1"/>
  <c r="AO62" i="6" a="1"/>
  <c r="AO42" i="6" a="1"/>
  <c r="AP59" i="6" a="1"/>
  <c r="AO59" i="6" a="1"/>
  <c r="AP43" i="6" a="1"/>
  <c r="AP45" i="6" a="1"/>
  <c r="AO39" i="6" a="1"/>
  <c r="AP49" i="6" a="1"/>
  <c r="AO65" i="6" a="1"/>
  <c r="AO51" i="6" a="1"/>
  <c r="AO50" i="6" a="1"/>
  <c r="AP66" i="6" a="1"/>
  <c r="AO60" i="6" a="1"/>
  <c r="AO52" i="6" a="1"/>
  <c r="AP54" i="6" a="1"/>
  <c r="AP36" i="6" a="1"/>
  <c r="AP46" i="6" a="1"/>
  <c r="AO45" i="6" a="1"/>
  <c r="AP41" i="6" a="1"/>
  <c r="AO58" i="6" a="1"/>
  <c r="AP55" i="6" a="1"/>
  <c r="AO54" i="6" a="1"/>
  <c r="AO53" i="6" a="1"/>
  <c r="AO47" i="6" a="1"/>
  <c r="AO55" i="6" a="1"/>
  <c r="EJ2" i="2" l="1"/>
  <c r="FR18" i="2"/>
  <c r="FS18" i="2" s="1"/>
  <c r="FR6" i="2"/>
  <c r="FS6" i="2" s="1"/>
  <c r="EX11" i="2"/>
  <c r="FR11" i="2"/>
  <c r="FS11" i="2" s="1"/>
  <c r="FR31" i="2"/>
  <c r="FS31" i="2" s="1"/>
  <c r="FT29" i="2"/>
  <c r="FU29" i="2" s="1"/>
  <c r="FT21" i="2"/>
  <c r="FU21" i="2" s="1"/>
  <c r="FT13" i="2"/>
  <c r="FU13" i="2" s="1"/>
  <c r="FR5" i="2"/>
  <c r="FS5" i="2" s="1"/>
  <c r="FT16" i="2"/>
  <c r="FU16" i="2" s="1"/>
  <c r="FR28" i="2"/>
  <c r="FS28" i="2" s="1"/>
  <c r="FR27" i="2"/>
  <c r="FS27" i="2" s="1"/>
  <c r="FT24" i="2"/>
  <c r="FU24" i="2" s="1"/>
  <c r="FR30" i="2"/>
  <c r="FS30" i="2" s="1"/>
  <c r="FR26" i="2"/>
  <c r="FS26" i="2" s="1"/>
  <c r="FT14" i="2"/>
  <c r="FU14" i="2" s="1"/>
  <c r="FR14" i="2"/>
  <c r="FS14" i="2" s="1"/>
  <c r="FR10" i="2"/>
  <c r="FS10" i="2" s="1"/>
  <c r="FT6" i="2"/>
  <c r="FU6" i="2" s="1"/>
  <c r="FR13" i="2"/>
  <c r="FS13" i="2" s="1"/>
  <c r="FR8" i="2"/>
  <c r="FS8" i="2" s="1"/>
  <c r="FR17" i="2"/>
  <c r="FS17" i="2" s="1"/>
  <c r="FR15" i="2"/>
  <c r="FS15" i="2" s="1"/>
  <c r="FR7" i="2"/>
  <c r="FS7" i="2" s="1"/>
  <c r="AO58" i="6"/>
  <c r="AP58" i="6"/>
  <c r="AO42" i="6"/>
  <c r="AP42" i="6"/>
  <c r="AP65" i="6"/>
  <c r="AO65" i="6"/>
  <c r="AP61" i="6"/>
  <c r="AO61" i="6"/>
  <c r="AP57" i="6"/>
  <c r="AO57" i="6"/>
  <c r="AP53" i="6"/>
  <c r="AO53" i="6"/>
  <c r="AO49" i="6"/>
  <c r="AP49" i="6"/>
  <c r="AO45" i="6"/>
  <c r="AP45" i="6"/>
  <c r="AP41" i="6"/>
  <c r="AO41" i="6"/>
  <c r="AO37" i="6"/>
  <c r="AP37" i="6"/>
  <c r="AO36" i="6"/>
  <c r="AP36" i="6"/>
  <c r="AO56" i="6"/>
  <c r="AP56" i="6"/>
  <c r="AP44" i="6"/>
  <c r="AO44" i="6"/>
  <c r="AO66" i="6"/>
  <c r="AP66" i="6"/>
  <c r="AO54" i="6"/>
  <c r="AP54" i="6"/>
  <c r="AP50" i="6"/>
  <c r="AO50" i="6"/>
  <c r="AO64" i="6"/>
  <c r="AP64" i="6"/>
  <c r="AP60" i="6"/>
  <c r="AO60" i="6"/>
  <c r="AP52" i="6"/>
  <c r="AO52" i="6"/>
  <c r="AO48" i="6"/>
  <c r="AP48" i="6"/>
  <c r="AO40" i="6"/>
  <c r="AP40" i="6"/>
  <c r="AO63" i="6"/>
  <c r="AP63" i="6"/>
  <c r="AO59" i="6"/>
  <c r="AP59" i="6"/>
  <c r="AP55" i="6"/>
  <c r="AO55" i="6"/>
  <c r="AO51" i="6"/>
  <c r="AP51" i="6"/>
  <c r="AP47" i="6"/>
  <c r="AO47" i="6"/>
  <c r="AO43" i="6"/>
  <c r="AP43" i="6"/>
  <c r="AO39" i="6"/>
  <c r="AP39" i="6"/>
  <c r="AO62" i="6"/>
  <c r="AP62" i="6"/>
  <c r="AP46" i="6"/>
  <c r="AO46" i="6"/>
  <c r="AP38" i="6"/>
  <c r="AO38" i="6"/>
  <c r="EH24" i="2"/>
  <c r="FR24" i="2"/>
  <c r="FS24" i="2" s="1"/>
  <c r="EH8" i="2"/>
  <c r="FT8" i="2"/>
  <c r="FU8" i="2" s="1"/>
  <c r="EH31" i="2"/>
  <c r="FT31" i="2"/>
  <c r="FU31" i="2" s="1"/>
  <c r="EH27" i="2"/>
  <c r="FT27" i="2"/>
  <c r="FU27" i="2" s="1"/>
  <c r="EH23" i="2"/>
  <c r="FR23" i="2"/>
  <c r="FS23" i="2" s="1"/>
  <c r="FT23" i="2"/>
  <c r="FU23" i="2" s="1"/>
  <c r="EH19" i="2"/>
  <c r="FT19" i="2"/>
  <c r="FU19" i="2" s="1"/>
  <c r="FR19" i="2"/>
  <c r="FS19" i="2" s="1"/>
  <c r="EH15" i="2"/>
  <c r="FT15" i="2"/>
  <c r="FU15" i="2" s="1"/>
  <c r="EH11" i="2"/>
  <c r="FT11" i="2"/>
  <c r="FU11" i="2" s="1"/>
  <c r="EH7" i="2"/>
  <c r="FT7" i="2"/>
  <c r="FU7" i="2" s="1"/>
  <c r="EH3" i="2"/>
  <c r="FT3" i="2"/>
  <c r="FU3" i="2" s="1"/>
  <c r="FR3" i="2"/>
  <c r="FS3" i="2" s="1"/>
  <c r="EH22" i="2"/>
  <c r="FT22" i="2"/>
  <c r="FU22" i="2" s="1"/>
  <c r="FR22" i="2"/>
  <c r="FS22" i="2" s="1"/>
  <c r="EH10" i="2"/>
  <c r="FT10" i="2"/>
  <c r="FU10" i="2" s="1"/>
  <c r="EH32" i="2"/>
  <c r="FT32" i="2"/>
  <c r="FU32" i="2" s="1"/>
  <c r="FR32" i="2"/>
  <c r="FS32" i="2" s="1"/>
  <c r="EH20" i="2"/>
  <c r="FT20" i="2"/>
  <c r="FU20" i="2" s="1"/>
  <c r="FR20" i="2"/>
  <c r="FS20" i="2" s="1"/>
  <c r="EH16" i="2"/>
  <c r="FR16" i="2"/>
  <c r="FS16" i="2" s="1"/>
  <c r="EH30" i="2"/>
  <c r="FT30" i="2"/>
  <c r="FU30" i="2" s="1"/>
  <c r="EH26" i="2"/>
  <c r="FT26" i="2"/>
  <c r="FU26" i="2" s="1"/>
  <c r="EH18" i="2"/>
  <c r="FT18" i="2"/>
  <c r="FU18" i="2" s="1"/>
  <c r="EH14" i="2"/>
  <c r="EH6" i="2"/>
  <c r="EH29" i="2"/>
  <c r="FR29" i="2"/>
  <c r="FS29" i="2" s="1"/>
  <c r="EH25" i="2"/>
  <c r="FR25" i="2"/>
  <c r="FS25" i="2" s="1"/>
  <c r="FT25" i="2"/>
  <c r="FU25" i="2" s="1"/>
  <c r="EH21" i="2"/>
  <c r="FR21" i="2"/>
  <c r="FS21" i="2" s="1"/>
  <c r="EH17" i="2"/>
  <c r="FT17" i="2"/>
  <c r="FU17" i="2" s="1"/>
  <c r="EH13" i="2"/>
  <c r="EH9" i="2"/>
  <c r="FT9" i="2"/>
  <c r="FU9" i="2" s="1"/>
  <c r="FR9" i="2"/>
  <c r="FS9" i="2" s="1"/>
  <c r="EH5" i="2"/>
  <c r="FT5" i="2"/>
  <c r="FU5" i="2" s="1"/>
  <c r="EH28" i="2"/>
  <c r="FT28" i="2"/>
  <c r="FU28" i="2" s="1"/>
  <c r="EH12" i="2"/>
  <c r="FT12" i="2"/>
  <c r="FU12" i="2" s="1"/>
  <c r="FR12" i="2"/>
  <c r="FS12" i="2" s="1"/>
  <c r="EH4" i="2"/>
  <c r="FT4" i="2"/>
  <c r="FU4" i="2" s="1"/>
  <c r="FR4" i="2"/>
  <c r="FS4" i="2" s="1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2" i="2"/>
  <c r="F27" i="3"/>
  <c r="DA3" i="2"/>
  <c r="DA4" i="2"/>
  <c r="DA5" i="2"/>
  <c r="DA6" i="2"/>
  <c r="DA7" i="2"/>
  <c r="DA8" i="2"/>
  <c r="DA9" i="2"/>
  <c r="DA10" i="2"/>
  <c r="DA11" i="2"/>
  <c r="DA12" i="2"/>
  <c r="DA13" i="2"/>
  <c r="DA14" i="2"/>
  <c r="DA15" i="2"/>
  <c r="DA16" i="2"/>
  <c r="DA17" i="2"/>
  <c r="DA18" i="2"/>
  <c r="DA19" i="2"/>
  <c r="DA20" i="2"/>
  <c r="DA21" i="2"/>
  <c r="DA22" i="2"/>
  <c r="DA23" i="2"/>
  <c r="DA24" i="2"/>
  <c r="DA25" i="2"/>
  <c r="DA26" i="2"/>
  <c r="DA27" i="2"/>
  <c r="DA28" i="2"/>
  <c r="DA29" i="2"/>
  <c r="DA30" i="2"/>
  <c r="DA31" i="2"/>
  <c r="DA32" i="2"/>
  <c r="DA2" i="2"/>
  <c r="AQ67" i="6" l="1"/>
  <c r="FR2" i="2"/>
  <c r="FS2" i="2" s="1"/>
  <c r="FT2" i="2"/>
  <c r="FU2" i="2" s="1"/>
  <c r="AR67" i="6"/>
  <c r="AP67" i="6"/>
  <c r="AO67" i="6"/>
  <c r="AS67" i="6" s="1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2" i="2"/>
  <c r="AT67" i="6" l="1"/>
  <c r="F26" i="3"/>
  <c r="CY3" i="2"/>
  <c r="CY4" i="2"/>
  <c r="CY5" i="2"/>
  <c r="CY6" i="2"/>
  <c r="CY7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2" i="2"/>
  <c r="F25" i="3" l="1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2" i="2"/>
  <c r="CW3" i="2" l="1"/>
  <c r="CW4" i="2"/>
  <c r="CW5" i="2"/>
  <c r="CW6" i="2"/>
  <c r="CW7" i="2"/>
  <c r="CW8" i="2"/>
  <c r="CW9" i="2"/>
  <c r="CW10" i="2"/>
  <c r="CW11" i="2"/>
  <c r="CW12" i="2"/>
  <c r="CW13" i="2"/>
  <c r="CW14" i="2"/>
  <c r="CW15" i="2"/>
  <c r="CW16" i="2"/>
  <c r="CW17" i="2"/>
  <c r="CW18" i="2"/>
  <c r="CW19" i="2"/>
  <c r="CW20" i="2"/>
  <c r="CW21" i="2"/>
  <c r="CW22" i="2"/>
  <c r="CW23" i="2"/>
  <c r="CW24" i="2"/>
  <c r="CW25" i="2"/>
  <c r="CW26" i="2"/>
  <c r="CW27" i="2"/>
  <c r="CW28" i="2"/>
  <c r="CW29" i="2"/>
  <c r="CW30" i="2"/>
  <c r="CW31" i="2"/>
  <c r="CW32" i="2"/>
  <c r="CW2" i="2"/>
  <c r="F21" i="3" l="1"/>
  <c r="F24" i="3"/>
  <c r="F23" i="3"/>
  <c r="Z3" i="2" l="1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2" i="2"/>
  <c r="AY10" i="2"/>
  <c r="AY15" i="2"/>
  <c r="AY7" i="2"/>
  <c r="AY30" i="2"/>
  <c r="AY24" i="2"/>
  <c r="AY8" i="2"/>
  <c r="AY14" i="2"/>
  <c r="AY3" i="2"/>
  <c r="AY4" i="2"/>
  <c r="AY27" i="2"/>
  <c r="AY12" i="2"/>
  <c r="AY21" i="2"/>
  <c r="AY19" i="2"/>
  <c r="AY17" i="2"/>
  <c r="AY28" i="2"/>
  <c r="AY9" i="2"/>
  <c r="AY13" i="2"/>
  <c r="AY23" i="2"/>
  <c r="AY29" i="2"/>
  <c r="AY18" i="2"/>
  <c r="AY16" i="2"/>
  <c r="AY22" i="2"/>
  <c r="AY20" i="2"/>
  <c r="AY26" i="2"/>
  <c r="AY25" i="2"/>
  <c r="AY6" i="2"/>
  <c r="AY5" i="2"/>
  <c r="AY32" i="2"/>
  <c r="AY31" i="2"/>
  <c r="AY11" i="2"/>
  <c r="EB21" i="2" l="1"/>
  <c r="EB6" i="2"/>
  <c r="EB32" i="2"/>
  <c r="EB19" i="2"/>
  <c r="EB17" i="2"/>
  <c r="EB4" i="2"/>
  <c r="EB31" i="2"/>
  <c r="EB23" i="2"/>
  <c r="EB3" i="2"/>
  <c r="EB8" i="2"/>
  <c r="EB20" i="2"/>
  <c r="EB16" i="2"/>
  <c r="EB25" i="2"/>
  <c r="EB22" i="2"/>
  <c r="EB24" i="2"/>
  <c r="EB18" i="2"/>
  <c r="EB30" i="2"/>
  <c r="EB29" i="2"/>
  <c r="EB12" i="2"/>
  <c r="EB28" i="2"/>
  <c r="EB27" i="2"/>
  <c r="EB9" i="2"/>
  <c r="EB14" i="2"/>
  <c r="EB26" i="2"/>
  <c r="EB11" i="2"/>
  <c r="EB5" i="2"/>
  <c r="EB7" i="2"/>
  <c r="EB10" i="2"/>
  <c r="EB15" i="2"/>
  <c r="EB13" i="2"/>
  <c r="AZ30" i="2"/>
  <c r="AZ26" i="2"/>
  <c r="AZ22" i="2"/>
  <c r="AZ18" i="2"/>
  <c r="AZ14" i="2"/>
  <c r="AZ10" i="2"/>
  <c r="AZ6" i="2"/>
  <c r="AZ29" i="2"/>
  <c r="AZ25" i="2"/>
  <c r="AZ21" i="2"/>
  <c r="AZ17" i="2"/>
  <c r="AZ13" i="2"/>
  <c r="AZ9" i="2"/>
  <c r="AZ5" i="2"/>
  <c r="AZ32" i="2"/>
  <c r="AZ28" i="2"/>
  <c r="AZ24" i="2"/>
  <c r="AZ20" i="2"/>
  <c r="AZ16" i="2"/>
  <c r="AZ12" i="2"/>
  <c r="AZ8" i="2"/>
  <c r="AZ4" i="2"/>
  <c r="AZ31" i="2"/>
  <c r="AZ27" i="2"/>
  <c r="AZ23" i="2"/>
  <c r="AZ19" i="2"/>
  <c r="AZ15" i="2"/>
  <c r="AZ11" i="2"/>
  <c r="AZ7" i="2"/>
  <c r="AZ3" i="2"/>
  <c r="AZ2" i="2"/>
  <c r="CU3" i="2"/>
  <c r="CU4" i="2"/>
  <c r="CU5" i="2"/>
  <c r="CU6" i="2"/>
  <c r="CU7" i="2"/>
  <c r="CU8" i="2"/>
  <c r="CU9" i="2"/>
  <c r="CU10" i="2"/>
  <c r="CU11" i="2"/>
  <c r="CU12" i="2"/>
  <c r="CU13" i="2"/>
  <c r="CU14" i="2"/>
  <c r="CU15" i="2"/>
  <c r="CU16" i="2"/>
  <c r="CU17" i="2"/>
  <c r="CU18" i="2"/>
  <c r="CU19" i="2"/>
  <c r="CU20" i="2"/>
  <c r="CU21" i="2"/>
  <c r="CU22" i="2"/>
  <c r="CU23" i="2"/>
  <c r="CU24" i="2"/>
  <c r="CU25" i="2"/>
  <c r="CU26" i="2"/>
  <c r="CU27" i="2"/>
  <c r="CU28" i="2"/>
  <c r="CU29" i="2"/>
  <c r="CU30" i="2"/>
  <c r="CU31" i="2"/>
  <c r="CU32" i="2"/>
  <c r="CU2" i="2"/>
  <c r="BA14" i="2"/>
  <c r="BA22" i="2"/>
  <c r="BA19" i="2"/>
  <c r="BA27" i="2"/>
  <c r="BA3" i="2"/>
  <c r="BA26" i="2"/>
  <c r="BA15" i="2"/>
  <c r="BA13" i="2"/>
  <c r="BA30" i="2"/>
  <c r="BA28" i="2"/>
  <c r="BA31" i="2"/>
  <c r="BA11" i="2"/>
  <c r="BA6" i="2"/>
  <c r="BA17" i="2"/>
  <c r="BA4" i="2"/>
  <c r="BA29" i="2"/>
  <c r="BA25" i="2"/>
  <c r="BA7" i="2"/>
  <c r="BA23" i="2"/>
  <c r="BA9" i="2"/>
  <c r="BA24" i="2"/>
  <c r="BA12" i="2"/>
  <c r="BA18" i="2"/>
  <c r="BA20" i="2"/>
  <c r="BA32" i="2"/>
  <c r="BA5" i="2"/>
  <c r="BA2" i="2"/>
  <c r="BA8" i="2"/>
  <c r="BA16" i="2"/>
  <c r="BA10" i="2"/>
  <c r="BA21" i="2"/>
  <c r="CS3" i="2" l="1"/>
  <c r="CS4" i="2"/>
  <c r="CS5" i="2"/>
  <c r="CS6" i="2"/>
  <c r="CS7" i="2"/>
  <c r="CS8" i="2"/>
  <c r="CS9" i="2"/>
  <c r="CS10" i="2"/>
  <c r="CS11" i="2"/>
  <c r="CS12" i="2"/>
  <c r="CS13" i="2"/>
  <c r="CS14" i="2"/>
  <c r="CS15" i="2"/>
  <c r="CS16" i="2"/>
  <c r="CS17" i="2"/>
  <c r="CS18" i="2"/>
  <c r="CS19" i="2"/>
  <c r="CS20" i="2"/>
  <c r="CS21" i="2"/>
  <c r="CS22" i="2"/>
  <c r="CS23" i="2"/>
  <c r="CS24" i="2"/>
  <c r="CS25" i="2"/>
  <c r="CS26" i="2"/>
  <c r="CS27" i="2"/>
  <c r="CS28" i="2"/>
  <c r="CS29" i="2"/>
  <c r="CS30" i="2"/>
  <c r="CS31" i="2"/>
  <c r="CS32" i="2"/>
  <c r="CQ3" i="2"/>
  <c r="CQ4" i="2"/>
  <c r="CQ5" i="2"/>
  <c r="CQ6" i="2"/>
  <c r="CQ7" i="2"/>
  <c r="CQ8" i="2"/>
  <c r="CQ9" i="2"/>
  <c r="CQ10" i="2"/>
  <c r="CQ11" i="2"/>
  <c r="CQ12" i="2"/>
  <c r="CQ13" i="2"/>
  <c r="CQ14" i="2"/>
  <c r="CQ15" i="2"/>
  <c r="CQ16" i="2"/>
  <c r="CQ17" i="2"/>
  <c r="CQ18" i="2"/>
  <c r="CQ19" i="2"/>
  <c r="CQ20" i="2"/>
  <c r="CQ21" i="2"/>
  <c r="CQ22" i="2"/>
  <c r="CQ23" i="2"/>
  <c r="CQ24" i="2"/>
  <c r="CQ25" i="2"/>
  <c r="CQ26" i="2"/>
  <c r="CQ27" i="2"/>
  <c r="CQ28" i="2"/>
  <c r="CQ29" i="2"/>
  <c r="CQ30" i="2"/>
  <c r="CQ31" i="2"/>
  <c r="CQ32" i="2"/>
  <c r="CQ2" i="2"/>
  <c r="CS2" i="2"/>
  <c r="DT31" i="2"/>
  <c r="DT28" i="2"/>
  <c r="DT30" i="2"/>
  <c r="DT22" i="2"/>
  <c r="DT8" i="2"/>
  <c r="DT23" i="2"/>
  <c r="DT9" i="2"/>
  <c r="DT21" i="2"/>
  <c r="DT29" i="2"/>
  <c r="DT13" i="2"/>
  <c r="DT10" i="2"/>
  <c r="DT4" i="2"/>
  <c r="DT12" i="2"/>
  <c r="DT32" i="2"/>
  <c r="DT16" i="2"/>
  <c r="DT3" i="2"/>
  <c r="DT26" i="2"/>
  <c r="DT7" i="2"/>
  <c r="DT27" i="2"/>
  <c r="DT25" i="2"/>
  <c r="DT18" i="2"/>
  <c r="DT17" i="2"/>
  <c r="DT20" i="2"/>
  <c r="DT11" i="2"/>
  <c r="DT19" i="2"/>
  <c r="DT6" i="2"/>
  <c r="DT14" i="2"/>
  <c r="DT5" i="2"/>
  <c r="DT15" i="2"/>
  <c r="DT24" i="2"/>
  <c r="EA20" i="2" l="1"/>
  <c r="EA9" i="2"/>
  <c r="EA10" i="2"/>
  <c r="EA15" i="2"/>
  <c r="EA16" i="2"/>
  <c r="EA17" i="2"/>
  <c r="EA5" i="2"/>
  <c r="EA26" i="2"/>
  <c r="EA31" i="2"/>
  <c r="EA19" i="2"/>
  <c r="EA12" i="2"/>
  <c r="EA13" i="2"/>
  <c r="EA30" i="2"/>
  <c r="EA6" i="2"/>
  <c r="EA8" i="2"/>
  <c r="EA4" i="2"/>
  <c r="EA11" i="2"/>
  <c r="EA28" i="2"/>
  <c r="EA27" i="2"/>
  <c r="EA24" i="2"/>
  <c r="EA23" i="2"/>
  <c r="EA18" i="2"/>
  <c r="EA21" i="2"/>
  <c r="EA25" i="2"/>
  <c r="EA3" i="2"/>
  <c r="EA32" i="2"/>
  <c r="EA29" i="2"/>
  <c r="EA22" i="2"/>
  <c r="EA7" i="2"/>
  <c r="EA14" i="2"/>
  <c r="DZ3" i="2"/>
  <c r="DZ23" i="2"/>
  <c r="DZ14" i="2"/>
  <c r="DZ12" i="2"/>
  <c r="DZ11" i="2"/>
  <c r="DZ5" i="2"/>
  <c r="DZ16" i="2"/>
  <c r="DZ25" i="2"/>
  <c r="DZ24" i="2"/>
  <c r="DZ29" i="2"/>
  <c r="DZ32" i="2"/>
  <c r="DZ19" i="2"/>
  <c r="DZ6" i="2"/>
  <c r="DZ9" i="2"/>
  <c r="DZ31" i="2"/>
  <c r="DZ8" i="2"/>
  <c r="DZ27" i="2"/>
  <c r="DZ13" i="2"/>
  <c r="DZ20" i="2"/>
  <c r="DZ21" i="2"/>
  <c r="DZ30" i="2"/>
  <c r="DZ7" i="2"/>
  <c r="DZ22" i="2"/>
  <c r="DZ18" i="2"/>
  <c r="DZ15" i="2"/>
  <c r="DZ17" i="2"/>
  <c r="DZ4" i="2"/>
  <c r="DZ10" i="2"/>
  <c r="DZ28" i="2"/>
  <c r="DZ26" i="2"/>
  <c r="DU30" i="2"/>
  <c r="DU26" i="2"/>
  <c r="DU22" i="2"/>
  <c r="DU18" i="2"/>
  <c r="DU14" i="2"/>
  <c r="DU10" i="2"/>
  <c r="DU6" i="2"/>
  <c r="DU29" i="2"/>
  <c r="DU25" i="2"/>
  <c r="DU21" i="2"/>
  <c r="DU17" i="2"/>
  <c r="DU13" i="2"/>
  <c r="DU9" i="2"/>
  <c r="DU5" i="2"/>
  <c r="DU32" i="2"/>
  <c r="DU28" i="2"/>
  <c r="DU24" i="2"/>
  <c r="DU20" i="2"/>
  <c r="DU16" i="2"/>
  <c r="DU12" i="2"/>
  <c r="DU8" i="2"/>
  <c r="DU4" i="2"/>
  <c r="DU31" i="2"/>
  <c r="DU27" i="2"/>
  <c r="DU23" i="2"/>
  <c r="DU19" i="2"/>
  <c r="DU15" i="2"/>
  <c r="DU11" i="2"/>
  <c r="DU7" i="2"/>
  <c r="DU3" i="2"/>
  <c r="DV31" i="2"/>
  <c r="DV24" i="2"/>
  <c r="DV11" i="2"/>
  <c r="DV7" i="2"/>
  <c r="DV32" i="2"/>
  <c r="DV3" i="2"/>
  <c r="DV14" i="2"/>
  <c r="DV22" i="2"/>
  <c r="DV19" i="2"/>
  <c r="DV9" i="2"/>
  <c r="DV17" i="2"/>
  <c r="DV28" i="2"/>
  <c r="DV8" i="2"/>
  <c r="DV27" i="2"/>
  <c r="DV6" i="2"/>
  <c r="DV18" i="2"/>
  <c r="DV15" i="2"/>
  <c r="DV21" i="2"/>
  <c r="DV25" i="2"/>
  <c r="DV30" i="2"/>
  <c r="DV26" i="2"/>
  <c r="DV16" i="2"/>
  <c r="DV13" i="2"/>
  <c r="DV12" i="2"/>
  <c r="DV23" i="2"/>
  <c r="DV10" i="2"/>
  <c r="DV4" i="2"/>
  <c r="DV20" i="2"/>
  <c r="DV5" i="2"/>
  <c r="DV29" i="2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2" i="3"/>
  <c r="F2" i="3"/>
  <c r="BU3" i="2" l="1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U29" i="2"/>
  <c r="BU30" i="2"/>
  <c r="BU31" i="2"/>
  <c r="BU32" i="2"/>
  <c r="BW3" i="2"/>
  <c r="BW4" i="2"/>
  <c r="BW5" i="2"/>
  <c r="BW6" i="2"/>
  <c r="BW7" i="2"/>
  <c r="BW8" i="2"/>
  <c r="BW9" i="2"/>
  <c r="BW10" i="2"/>
  <c r="BW11" i="2"/>
  <c r="BW12" i="2"/>
  <c r="BW13" i="2"/>
  <c r="BW14" i="2"/>
  <c r="BW15" i="2"/>
  <c r="BW16" i="2"/>
  <c r="BW17" i="2"/>
  <c r="BW18" i="2"/>
  <c r="BW19" i="2"/>
  <c r="BW20" i="2"/>
  <c r="BW21" i="2"/>
  <c r="BW22" i="2"/>
  <c r="BW23" i="2"/>
  <c r="BW24" i="2"/>
  <c r="BW25" i="2"/>
  <c r="BW26" i="2"/>
  <c r="BW27" i="2"/>
  <c r="BW28" i="2"/>
  <c r="BW29" i="2"/>
  <c r="BW30" i="2"/>
  <c r="BW31" i="2"/>
  <c r="BW32" i="2"/>
  <c r="BY3" i="2"/>
  <c r="BY4" i="2"/>
  <c r="BY5" i="2"/>
  <c r="BY6" i="2"/>
  <c r="BY7" i="2"/>
  <c r="BY8" i="2"/>
  <c r="BY9" i="2"/>
  <c r="BY10" i="2"/>
  <c r="BY11" i="2"/>
  <c r="BY12" i="2"/>
  <c r="BY13" i="2"/>
  <c r="BY14" i="2"/>
  <c r="BY15" i="2"/>
  <c r="BY16" i="2"/>
  <c r="BY17" i="2"/>
  <c r="BY18" i="2"/>
  <c r="BY19" i="2"/>
  <c r="BY20" i="2"/>
  <c r="BY21" i="2"/>
  <c r="BY22" i="2"/>
  <c r="BY23" i="2"/>
  <c r="BY24" i="2"/>
  <c r="BY25" i="2"/>
  <c r="BY26" i="2"/>
  <c r="BY27" i="2"/>
  <c r="BY28" i="2"/>
  <c r="BY29" i="2"/>
  <c r="BY30" i="2"/>
  <c r="BY31" i="2"/>
  <c r="BY32" i="2"/>
  <c r="CA3" i="2"/>
  <c r="CA4" i="2"/>
  <c r="CA5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21" i="2"/>
  <c r="CA22" i="2"/>
  <c r="CA23" i="2"/>
  <c r="CA24" i="2"/>
  <c r="CA25" i="2"/>
  <c r="CA26" i="2"/>
  <c r="CA27" i="2"/>
  <c r="CA28" i="2"/>
  <c r="CA29" i="2"/>
  <c r="CA30" i="2"/>
  <c r="CA31" i="2"/>
  <c r="CA32" i="2"/>
  <c r="CC3" i="2"/>
  <c r="CC4" i="2"/>
  <c r="CC5" i="2"/>
  <c r="CC6" i="2"/>
  <c r="CC7" i="2"/>
  <c r="CC8" i="2"/>
  <c r="CC9" i="2"/>
  <c r="CC10" i="2"/>
  <c r="CC11" i="2"/>
  <c r="CC12" i="2"/>
  <c r="CC13" i="2"/>
  <c r="CC14" i="2"/>
  <c r="CC15" i="2"/>
  <c r="CC16" i="2"/>
  <c r="CC17" i="2"/>
  <c r="CC18" i="2"/>
  <c r="CC19" i="2"/>
  <c r="CC20" i="2"/>
  <c r="CC21" i="2"/>
  <c r="CC22" i="2"/>
  <c r="CC23" i="2"/>
  <c r="CC24" i="2"/>
  <c r="CC25" i="2"/>
  <c r="CC26" i="2"/>
  <c r="CC27" i="2"/>
  <c r="CC28" i="2"/>
  <c r="CC29" i="2"/>
  <c r="CC30" i="2"/>
  <c r="CC31" i="2"/>
  <c r="CC32" i="2"/>
  <c r="CE3" i="2"/>
  <c r="CE4" i="2"/>
  <c r="CE5" i="2"/>
  <c r="CE6" i="2"/>
  <c r="CE7" i="2"/>
  <c r="CE8" i="2"/>
  <c r="CE9" i="2"/>
  <c r="CE10" i="2"/>
  <c r="CE11" i="2"/>
  <c r="CE12" i="2"/>
  <c r="CE13" i="2"/>
  <c r="CE14" i="2"/>
  <c r="CE15" i="2"/>
  <c r="CE16" i="2"/>
  <c r="CE17" i="2"/>
  <c r="CE18" i="2"/>
  <c r="CE19" i="2"/>
  <c r="CE20" i="2"/>
  <c r="CE21" i="2"/>
  <c r="CE22" i="2"/>
  <c r="CE23" i="2"/>
  <c r="CE24" i="2"/>
  <c r="CE25" i="2"/>
  <c r="CE26" i="2"/>
  <c r="CE27" i="2"/>
  <c r="CE28" i="2"/>
  <c r="CE29" i="2"/>
  <c r="CE30" i="2"/>
  <c r="CE31" i="2"/>
  <c r="CE32" i="2"/>
  <c r="CG3" i="2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G24" i="2"/>
  <c r="CG25" i="2"/>
  <c r="CG26" i="2"/>
  <c r="CG27" i="2"/>
  <c r="CG28" i="2"/>
  <c r="CG29" i="2"/>
  <c r="CG30" i="2"/>
  <c r="CG31" i="2"/>
  <c r="CG32" i="2"/>
  <c r="CI3" i="2"/>
  <c r="CI4" i="2"/>
  <c r="CI5" i="2"/>
  <c r="CI6" i="2"/>
  <c r="CI7" i="2"/>
  <c r="CI8" i="2"/>
  <c r="CI9" i="2"/>
  <c r="CI10" i="2"/>
  <c r="CI11" i="2"/>
  <c r="CI12" i="2"/>
  <c r="CI13" i="2"/>
  <c r="CI14" i="2"/>
  <c r="CI15" i="2"/>
  <c r="CI16" i="2"/>
  <c r="CI17" i="2"/>
  <c r="CI18" i="2"/>
  <c r="CI19" i="2"/>
  <c r="CI20" i="2"/>
  <c r="CI21" i="2"/>
  <c r="CI22" i="2"/>
  <c r="CI23" i="2"/>
  <c r="CI24" i="2"/>
  <c r="CI25" i="2"/>
  <c r="CI26" i="2"/>
  <c r="CI27" i="2"/>
  <c r="CI28" i="2"/>
  <c r="CI29" i="2"/>
  <c r="CI30" i="2"/>
  <c r="CI31" i="2"/>
  <c r="CI32" i="2"/>
  <c r="CK3" i="2"/>
  <c r="CK4" i="2"/>
  <c r="CK5" i="2"/>
  <c r="CK6" i="2"/>
  <c r="CK7" i="2"/>
  <c r="CK8" i="2"/>
  <c r="CK9" i="2"/>
  <c r="CK10" i="2"/>
  <c r="CK11" i="2"/>
  <c r="CK12" i="2"/>
  <c r="CK13" i="2"/>
  <c r="CK14" i="2"/>
  <c r="CK15" i="2"/>
  <c r="CK16" i="2"/>
  <c r="CK17" i="2"/>
  <c r="CK18" i="2"/>
  <c r="CK19" i="2"/>
  <c r="CK20" i="2"/>
  <c r="CK21" i="2"/>
  <c r="CK22" i="2"/>
  <c r="CK23" i="2"/>
  <c r="CK24" i="2"/>
  <c r="CK25" i="2"/>
  <c r="CK26" i="2"/>
  <c r="CK27" i="2"/>
  <c r="CK28" i="2"/>
  <c r="CK29" i="2"/>
  <c r="CK30" i="2"/>
  <c r="CK31" i="2"/>
  <c r="CK32" i="2"/>
  <c r="CM3" i="2"/>
  <c r="CM4" i="2"/>
  <c r="CM5" i="2"/>
  <c r="CM6" i="2"/>
  <c r="CM7" i="2"/>
  <c r="CM8" i="2"/>
  <c r="CM9" i="2"/>
  <c r="CM10" i="2"/>
  <c r="CM11" i="2"/>
  <c r="CM12" i="2"/>
  <c r="CM13" i="2"/>
  <c r="CM14" i="2"/>
  <c r="CM15" i="2"/>
  <c r="CM16" i="2"/>
  <c r="CM17" i="2"/>
  <c r="CM18" i="2"/>
  <c r="CM19" i="2"/>
  <c r="CM20" i="2"/>
  <c r="CM21" i="2"/>
  <c r="CM22" i="2"/>
  <c r="CM23" i="2"/>
  <c r="CM24" i="2"/>
  <c r="CM25" i="2"/>
  <c r="CM26" i="2"/>
  <c r="CM27" i="2"/>
  <c r="CM28" i="2"/>
  <c r="CM29" i="2"/>
  <c r="CM30" i="2"/>
  <c r="CM31" i="2"/>
  <c r="CM32" i="2"/>
  <c r="CO3" i="2"/>
  <c r="CO4" i="2"/>
  <c r="CO5" i="2"/>
  <c r="CO6" i="2"/>
  <c r="CO7" i="2"/>
  <c r="CO8" i="2"/>
  <c r="CO9" i="2"/>
  <c r="CO10" i="2"/>
  <c r="CO11" i="2"/>
  <c r="CO12" i="2"/>
  <c r="CO13" i="2"/>
  <c r="CO14" i="2"/>
  <c r="CO15" i="2"/>
  <c r="CO16" i="2"/>
  <c r="CO17" i="2"/>
  <c r="CO18" i="2"/>
  <c r="CO19" i="2"/>
  <c r="CO20" i="2"/>
  <c r="CO21" i="2"/>
  <c r="CO22" i="2"/>
  <c r="CO23" i="2"/>
  <c r="CO24" i="2"/>
  <c r="CO25" i="2"/>
  <c r="CO26" i="2"/>
  <c r="CO27" i="2"/>
  <c r="CO28" i="2"/>
  <c r="CO29" i="2"/>
  <c r="CO30" i="2"/>
  <c r="CO31" i="2"/>
  <c r="CO32" i="2"/>
  <c r="BS3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Q3" i="2"/>
  <c r="BQ4" i="2"/>
  <c r="BQ5" i="2"/>
  <c r="BQ6" i="2"/>
  <c r="BQ7" i="2"/>
  <c r="BQ8" i="2"/>
  <c r="BQ9" i="2"/>
  <c r="BQ10" i="2"/>
  <c r="BQ11" i="2"/>
  <c r="BQ12" i="2"/>
  <c r="BQ13" i="2"/>
  <c r="BQ14" i="2"/>
  <c r="BQ15" i="2"/>
  <c r="BQ16" i="2"/>
  <c r="BQ17" i="2"/>
  <c r="BQ18" i="2"/>
  <c r="BQ19" i="2"/>
  <c r="BQ20" i="2"/>
  <c r="BQ21" i="2"/>
  <c r="BQ22" i="2"/>
  <c r="BQ23" i="2"/>
  <c r="BQ24" i="2"/>
  <c r="BQ25" i="2"/>
  <c r="BQ26" i="2"/>
  <c r="BQ27" i="2"/>
  <c r="BQ28" i="2"/>
  <c r="BQ29" i="2"/>
  <c r="BQ30" i="2"/>
  <c r="BQ31" i="2"/>
  <c r="BQ32" i="2"/>
  <c r="BO3" i="2"/>
  <c r="BO4" i="2"/>
  <c r="BO5" i="2"/>
  <c r="BO6" i="2"/>
  <c r="BO7" i="2"/>
  <c r="BO8" i="2"/>
  <c r="BO9" i="2"/>
  <c r="BO10" i="2"/>
  <c r="BO11" i="2"/>
  <c r="BO12" i="2"/>
  <c r="BO13" i="2"/>
  <c r="BO14" i="2"/>
  <c r="BO15" i="2"/>
  <c r="BO16" i="2"/>
  <c r="BO17" i="2"/>
  <c r="BO18" i="2"/>
  <c r="BO19" i="2"/>
  <c r="BO20" i="2"/>
  <c r="BO21" i="2"/>
  <c r="BO22" i="2"/>
  <c r="BO23" i="2"/>
  <c r="BO24" i="2"/>
  <c r="BO25" i="2"/>
  <c r="BO26" i="2"/>
  <c r="BO27" i="2"/>
  <c r="BO28" i="2"/>
  <c r="BO29" i="2"/>
  <c r="BO30" i="2"/>
  <c r="BO31" i="2"/>
  <c r="BO3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2" i="2"/>
  <c r="BC2" i="2"/>
  <c r="BE2" i="2"/>
  <c r="BG2" i="2"/>
  <c r="BI2" i="2"/>
  <c r="BK2" i="2"/>
  <c r="BM2" i="2"/>
  <c r="BO2" i="2"/>
  <c r="BQ2" i="2"/>
  <c r="BS2" i="2"/>
  <c r="BU2" i="2"/>
  <c r="BW2" i="2"/>
  <c r="BY2" i="2"/>
  <c r="CA2" i="2"/>
  <c r="CC2" i="2"/>
  <c r="CE2" i="2"/>
  <c r="CG2" i="2"/>
  <c r="CI2" i="2"/>
  <c r="CK2" i="2"/>
  <c r="CM2" i="2"/>
  <c r="CO2" i="2"/>
  <c r="DX3" i="2" l="1"/>
  <c r="DX21" i="2"/>
  <c r="DX32" i="2"/>
  <c r="DX28" i="2"/>
  <c r="DX24" i="2"/>
  <c r="DX20" i="2"/>
  <c r="DX16" i="2"/>
  <c r="DX12" i="2"/>
  <c r="DX8" i="2"/>
  <c r="DX4" i="2"/>
  <c r="DX30" i="2"/>
  <c r="DX26" i="2"/>
  <c r="DX22" i="2"/>
  <c r="DX18" i="2"/>
  <c r="DX14" i="2"/>
  <c r="DX10" i="2"/>
  <c r="DX6" i="2"/>
  <c r="DX29" i="2"/>
  <c r="DX25" i="2"/>
  <c r="DX17" i="2"/>
  <c r="DX13" i="2"/>
  <c r="DX5" i="2"/>
  <c r="DX31" i="2"/>
  <c r="DX27" i="2"/>
  <c r="DX23" i="2"/>
  <c r="DX19" i="2"/>
  <c r="DX15" i="2"/>
  <c r="DX11" i="2"/>
  <c r="DX7" i="2"/>
  <c r="DX9" i="2"/>
</calcChain>
</file>

<file path=xl/sharedStrings.xml><?xml version="1.0" encoding="utf-8"?>
<sst xmlns="http://schemas.openxmlformats.org/spreadsheetml/2006/main" count="3473" uniqueCount="1708">
  <si>
    <t>Alborz</t>
  </si>
  <si>
    <t>Ilam</t>
  </si>
  <si>
    <t>Tehran</t>
  </si>
  <si>
    <t>Zanjan</t>
  </si>
  <si>
    <t>Semnan</t>
  </si>
  <si>
    <t>Fars</t>
  </si>
  <si>
    <t>Qazvin</t>
  </si>
  <si>
    <t>Qom</t>
  </si>
  <si>
    <t>Kerman</t>
  </si>
  <si>
    <t>Kermanshah</t>
  </si>
  <si>
    <t>Golestan</t>
  </si>
  <si>
    <t>Gilan</t>
  </si>
  <si>
    <t>Lorestan</t>
  </si>
  <si>
    <t>Markazi</t>
  </si>
  <si>
    <t>Hormozgan</t>
  </si>
  <si>
    <t>Hamedan</t>
  </si>
  <si>
    <t>Yazd</t>
  </si>
  <si>
    <t>Province</t>
  </si>
  <si>
    <t>Ardabil</t>
  </si>
  <si>
    <t>Isfahan</t>
  </si>
  <si>
    <t>Bushehr</t>
  </si>
  <si>
    <t>HDI</t>
  </si>
  <si>
    <t>Azarbaijan_East</t>
  </si>
  <si>
    <t>Azarbaijan_West</t>
  </si>
  <si>
    <t>Chaharmahal_and_Bakhtiari</t>
  </si>
  <si>
    <t>Khorasan_South</t>
  </si>
  <si>
    <t>Khorasan_Razavi</t>
  </si>
  <si>
    <t>Khorasan_North</t>
  </si>
  <si>
    <t>Khuzestan</t>
  </si>
  <si>
    <t>Sistan_and_Baluchestan</t>
  </si>
  <si>
    <t>Kurdistan</t>
  </si>
  <si>
    <t>Kohgiluye_and_Boyer-Ahmad</t>
  </si>
  <si>
    <t>Mazandaran</t>
  </si>
  <si>
    <t>Election98_Participation</t>
  </si>
  <si>
    <t>Health_Index</t>
  </si>
  <si>
    <t>Age_up_to_17</t>
  </si>
  <si>
    <t>Age_18_to_29</t>
  </si>
  <si>
    <t>Age_30_to_44</t>
  </si>
  <si>
    <t>Age_45_to_59</t>
  </si>
  <si>
    <t>Age_60_Plus</t>
  </si>
  <si>
    <t>UnemploymentRate_98Spring</t>
  </si>
  <si>
    <t>InflationRat_98Spring</t>
  </si>
  <si>
    <t>"آذربایجان شرقی"</t>
  </si>
  <si>
    <t>"آذربایجان غربی"</t>
  </si>
  <si>
    <t>"اردبیل"</t>
  </si>
  <si>
    <t>"اصفهان"</t>
  </si>
  <si>
    <t>"البرز "</t>
  </si>
  <si>
    <t>"ایلام"</t>
  </si>
  <si>
    <t>"بوشهر"</t>
  </si>
  <si>
    <t>"تهران"</t>
  </si>
  <si>
    <t>"چهارمحال و بختیاری"</t>
  </si>
  <si>
    <t>"خراسان جنوبی"</t>
  </si>
  <si>
    <t>"خراسان رضوی"</t>
  </si>
  <si>
    <t>"خراسان شمالی"</t>
  </si>
  <si>
    <t>"خوزستان"</t>
  </si>
  <si>
    <t>"زنجان"</t>
  </si>
  <si>
    <t>"سمنان"</t>
  </si>
  <si>
    <t>"سیستان و بلوچستان"</t>
  </si>
  <si>
    <t>"فارس"</t>
  </si>
  <si>
    <t>"قزوین"</t>
  </si>
  <si>
    <t>"قم"</t>
  </si>
  <si>
    <t>"کردستان"</t>
  </si>
  <si>
    <t>"کرمان"</t>
  </si>
  <si>
    <t>"کرمانشاه"</t>
  </si>
  <si>
    <t>"کهگیلویه و بویراحمد"</t>
  </si>
  <si>
    <t>"گلستان"</t>
  </si>
  <si>
    <t>"گیلان"</t>
  </si>
  <si>
    <t>"لرستان"</t>
  </si>
  <si>
    <t>"مازندران"</t>
  </si>
  <si>
    <t>"مرکزی"</t>
  </si>
  <si>
    <t>"هرمزگان"</t>
  </si>
  <si>
    <t>"همدان"</t>
  </si>
  <si>
    <t>"یزد"</t>
  </si>
  <si>
    <t>"Azarbaijan_East"</t>
  </si>
  <si>
    <t>"Azarbaijan_West"</t>
  </si>
  <si>
    <t>"Ardabil"</t>
  </si>
  <si>
    <t>"Isfahan"</t>
  </si>
  <si>
    <t>"Alborz"</t>
  </si>
  <si>
    <t>"Ilam"</t>
  </si>
  <si>
    <t>"Bushehr"</t>
  </si>
  <si>
    <t>"Tehran"</t>
  </si>
  <si>
    <t>"Chaharmahal_and_Bakhtiari"</t>
  </si>
  <si>
    <t>"Khorasan_South"</t>
  </si>
  <si>
    <t>"Khorasan_Razavi"</t>
  </si>
  <si>
    <t>"Khorasan_North"</t>
  </si>
  <si>
    <t>"Khuzestan"</t>
  </si>
  <si>
    <t>"Zanjan"</t>
  </si>
  <si>
    <t>"Semnan"</t>
  </si>
  <si>
    <t>"Sistan_and_Baluchestan"</t>
  </si>
  <si>
    <t>"Fars"</t>
  </si>
  <si>
    <t>"Qazvin"</t>
  </si>
  <si>
    <t>"Qom"</t>
  </si>
  <si>
    <t>"Kurdistan"</t>
  </si>
  <si>
    <t>"Kerman"</t>
  </si>
  <si>
    <t>"Kermanshah"</t>
  </si>
  <si>
    <t>"Kohgiluye_and_Boyer-Ahmad"</t>
  </si>
  <si>
    <t>"Golestan"</t>
  </si>
  <si>
    <t>"Gilan"</t>
  </si>
  <si>
    <t>"Lorestan"</t>
  </si>
  <si>
    <t>"Mazandaran"</t>
  </si>
  <si>
    <t>"Markazi"</t>
  </si>
  <si>
    <t>"Hormozgan"</t>
  </si>
  <si>
    <t>"Hamedan"</t>
  </si>
  <si>
    <t>"Yazd"</t>
  </si>
  <si>
    <t>ProvinceString_FA</t>
  </si>
  <si>
    <t>ProvinceString</t>
  </si>
  <si>
    <t>Population</t>
  </si>
  <si>
    <t>Age_up_to_17_Rate</t>
  </si>
  <si>
    <t>Population_Rate</t>
  </si>
  <si>
    <t>Age_18_to_29_Rate</t>
  </si>
  <si>
    <t>Age_30_to_44_Rate</t>
  </si>
  <si>
    <t>Age_45_to_59_Rate</t>
  </si>
  <si>
    <t>Age_60_Plus_Rate</t>
  </si>
  <si>
    <t>HighVolumeArea</t>
  </si>
  <si>
    <t>Diagnosed_01</t>
  </si>
  <si>
    <t>Diagnosed_02</t>
  </si>
  <si>
    <t>Diagnosed_03</t>
  </si>
  <si>
    <t>Diagnosed_04</t>
  </si>
  <si>
    <t>Diagnosed_05</t>
  </si>
  <si>
    <t>Diagnosed_06</t>
  </si>
  <si>
    <t>Diagnosed_07</t>
  </si>
  <si>
    <t>Diagnosed_08</t>
  </si>
  <si>
    <t>Diagnosed_09</t>
  </si>
  <si>
    <t>Diagnosed_10</t>
  </si>
  <si>
    <t>Diagnosed_11</t>
  </si>
  <si>
    <t>Diagnosed_12</t>
  </si>
  <si>
    <t>Diagnosed_13</t>
  </si>
  <si>
    <t>Diagnosed_14</t>
  </si>
  <si>
    <t>Diagnosed_15</t>
  </si>
  <si>
    <t>Diagnosed_17</t>
  </si>
  <si>
    <t>Diagnosed_18</t>
  </si>
  <si>
    <t>Diagnosed_19</t>
  </si>
  <si>
    <t>Diagnosed_20</t>
  </si>
  <si>
    <t>Diagnosed_16</t>
  </si>
  <si>
    <t>Diagnosed_01_100K</t>
  </si>
  <si>
    <t>Diagnosed_02_100K</t>
  </si>
  <si>
    <t>Diagnosed_03_100K</t>
  </si>
  <si>
    <t>Diagnosed_04_100K</t>
  </si>
  <si>
    <t>Diagnosed_05_100K</t>
  </si>
  <si>
    <t>Diagnosed_06_100K</t>
  </si>
  <si>
    <t>Diagnosed_07_100K</t>
  </si>
  <si>
    <t>Diagnosed_08_100K</t>
  </si>
  <si>
    <t>Diagnosed_09_100K</t>
  </si>
  <si>
    <t>Diagnosed_10_100K</t>
  </si>
  <si>
    <t>Diagnosed_11_100K</t>
  </si>
  <si>
    <t>Diagnosed_12_100K</t>
  </si>
  <si>
    <t>Diagnosed_13_100K</t>
  </si>
  <si>
    <t>Diagnosed_14_100K</t>
  </si>
  <si>
    <t>Diagnosed_15_100K</t>
  </si>
  <si>
    <t>Diagnosed_16_100K</t>
  </si>
  <si>
    <t>Diagnosed_17_100K</t>
  </si>
  <si>
    <t>Diagnosed_18_100K</t>
  </si>
  <si>
    <t>Diagnosed_19_100K</t>
  </si>
  <si>
    <t>Diagnosed_20_100K</t>
  </si>
  <si>
    <t>Province_FA</t>
  </si>
  <si>
    <t>آذربایجان شرقی</t>
  </si>
  <si>
    <t>آذربایجان غربی</t>
  </si>
  <si>
    <t>اردبیل</t>
  </si>
  <si>
    <t>اصفهان</t>
  </si>
  <si>
    <t xml:space="preserve">البرز </t>
  </si>
  <si>
    <t>ایلام</t>
  </si>
  <si>
    <t>بوشهر</t>
  </si>
  <si>
    <t>تهران</t>
  </si>
  <si>
    <t>چهارمحال و بختیاری</t>
  </si>
  <si>
    <t>خراسان جنوبی</t>
  </si>
  <si>
    <t>خراسان رضوی</t>
  </si>
  <si>
    <t>خراسان شمالی</t>
  </si>
  <si>
    <t>خوزستان</t>
  </si>
  <si>
    <t>زنجان</t>
  </si>
  <si>
    <t>سمنان</t>
  </si>
  <si>
    <t>سیستان و بلوچستان</t>
  </si>
  <si>
    <t>فارس</t>
  </si>
  <si>
    <t>قزوین</t>
  </si>
  <si>
    <t>قم</t>
  </si>
  <si>
    <t>کردستان</t>
  </si>
  <si>
    <t>کرمان</t>
  </si>
  <si>
    <t>کرمانشاه</t>
  </si>
  <si>
    <t>کهگیلویه و بویراحمد</t>
  </si>
  <si>
    <t>گلستان</t>
  </si>
  <si>
    <t>گیلان</t>
  </si>
  <si>
    <t>لرستان</t>
  </si>
  <si>
    <t>مازندران</t>
  </si>
  <si>
    <t>مرکزی</t>
  </si>
  <si>
    <t>هرمزگان</t>
  </si>
  <si>
    <t>همدان</t>
  </si>
  <si>
    <t>یزد</t>
  </si>
  <si>
    <t>Latitude</t>
  </si>
  <si>
    <t>Longitude</t>
  </si>
  <si>
    <t>Diagnosed_LastDay</t>
  </si>
  <si>
    <t>Diagnosed_LastDay_100K</t>
  </si>
  <si>
    <t>Diagnosed</t>
  </si>
  <si>
    <t>Dead</t>
  </si>
  <si>
    <t>Date</t>
  </si>
  <si>
    <t>Date_FA</t>
  </si>
  <si>
    <t>اسفند 1</t>
  </si>
  <si>
    <t>اسفند 2</t>
  </si>
  <si>
    <t>اسفند 3</t>
  </si>
  <si>
    <t>اسفند 4</t>
  </si>
  <si>
    <t>اسفند 5</t>
  </si>
  <si>
    <t>اسفند 6</t>
  </si>
  <si>
    <t>اسفند 7</t>
  </si>
  <si>
    <t>اسفند 8</t>
  </si>
  <si>
    <t>اسفند 9</t>
  </si>
  <si>
    <t>اسفند 10</t>
  </si>
  <si>
    <t>اسفند 11</t>
  </si>
  <si>
    <t>اسفند 12</t>
  </si>
  <si>
    <t>اسفند 13</t>
  </si>
  <si>
    <t>اسفند 14</t>
  </si>
  <si>
    <t>اسفند 15</t>
  </si>
  <si>
    <t>اسفند 16</t>
  </si>
  <si>
    <t>اسفند 17</t>
  </si>
  <si>
    <t>اسفند 18</t>
  </si>
  <si>
    <t>اسفند 19</t>
  </si>
  <si>
    <t>اسفند 20</t>
  </si>
  <si>
    <t>اسفند 21</t>
  </si>
  <si>
    <t>D</t>
  </si>
  <si>
    <t>Dead_to_Diagnosed</t>
  </si>
  <si>
    <t>استان</t>
  </si>
  <si>
    <t>City</t>
  </si>
  <si>
    <t>Coordinates</t>
  </si>
  <si>
    <t>Azarbayejan-e- Sharghi</t>
  </si>
  <si>
    <t>Azarshahr</t>
  </si>
  <si>
    <t>آذرشهر</t>
  </si>
  <si>
    <t>37.7443158, 45.9872077</t>
  </si>
  <si>
    <t>Osku</t>
  </si>
  <si>
    <t>اسکو</t>
  </si>
  <si>
    <t>37.9152298, 46.1199006</t>
  </si>
  <si>
    <t>Ahar</t>
  </si>
  <si>
    <t>اهر</t>
  </si>
  <si>
    <t>Yes</t>
  </si>
  <si>
    <t>No</t>
  </si>
  <si>
    <t>38.4894305, 47.0683575</t>
  </si>
  <si>
    <t>Bostanabad</t>
  </si>
  <si>
    <t>بستان‌آباد</t>
  </si>
  <si>
    <t>37.8431059, 46.8303504</t>
  </si>
  <si>
    <t>Bonab</t>
  </si>
  <si>
    <t>بناب</t>
  </si>
  <si>
    <t>37.3445959, 46.0564799</t>
  </si>
  <si>
    <t>Tabriz</t>
  </si>
  <si>
    <t>تبریز</t>
  </si>
  <si>
    <t>38.0962390, 46.2738013</t>
  </si>
  <si>
    <t>Jolfa</t>
  </si>
  <si>
    <t>جلفا</t>
  </si>
  <si>
    <t>38.9307372, 45.6288675</t>
  </si>
  <si>
    <t>Charuymaq</t>
  </si>
  <si>
    <t>چاراویماق</t>
  </si>
  <si>
    <t>37.1299052, 47.0245686</t>
  </si>
  <si>
    <t>Khodaafarin</t>
  </si>
  <si>
    <t>خداآفرین</t>
  </si>
  <si>
    <t>39.1375060, 46.9611280</t>
  </si>
  <si>
    <t>Sarab</t>
  </si>
  <si>
    <t>سراب</t>
  </si>
  <si>
    <t>37.9429347, 47.5383920</t>
  </si>
  <si>
    <t>Shabestar</t>
  </si>
  <si>
    <t>شبستر</t>
  </si>
  <si>
    <t>38.1801575, 45.7079360</t>
  </si>
  <si>
    <t>Ajabshir</t>
  </si>
  <si>
    <t>عجب‌شیر</t>
  </si>
  <si>
    <t>37.4788324, 45.8929274</t>
  </si>
  <si>
    <t>Kaleybar</t>
  </si>
  <si>
    <t>کلیبر</t>
  </si>
  <si>
    <t>38.8642410, 47.0405380</t>
  </si>
  <si>
    <t>Maragheh</t>
  </si>
  <si>
    <t>مراغه</t>
  </si>
  <si>
    <t>37.3891966, 46.2533882</t>
  </si>
  <si>
    <t>Marand</t>
  </si>
  <si>
    <t>مرند</t>
  </si>
  <si>
    <t>38.4277623, 45.7620810</t>
  </si>
  <si>
    <t>Malekan</t>
  </si>
  <si>
    <t>ملکان</t>
  </si>
  <si>
    <t>37.1428788, 46.1042711</t>
  </si>
  <si>
    <t>Miyaneh</t>
  </si>
  <si>
    <t>میانه</t>
  </si>
  <si>
    <t>37.4264344, 47.7241113</t>
  </si>
  <si>
    <t>varzeqan</t>
  </si>
  <si>
    <t>ورزقان</t>
  </si>
  <si>
    <t>38.5081039, 46.6574626</t>
  </si>
  <si>
    <t>Heris</t>
  </si>
  <si>
    <t>هریس</t>
  </si>
  <si>
    <t>38.2468667, 47.1168459</t>
  </si>
  <si>
    <t>Hashtroud</t>
  </si>
  <si>
    <t>هشترود</t>
  </si>
  <si>
    <t>37.4757815, 47.0504665</t>
  </si>
  <si>
    <t>Hurand</t>
  </si>
  <si>
    <t>هوراند</t>
  </si>
  <si>
    <t>38.8566209, 47.3648800</t>
  </si>
  <si>
    <t>Azarbayejan-e- Gharbi</t>
  </si>
  <si>
    <t>Urmia</t>
  </si>
  <si>
    <t>ارومیه</t>
  </si>
  <si>
    <t>37.5498061, 45.0786282</t>
  </si>
  <si>
    <t>Oshnavieh</t>
  </si>
  <si>
    <t>اشنویه</t>
  </si>
  <si>
    <t>37.0364358, 45.0971372</t>
  </si>
  <si>
    <t>Bukan</t>
  </si>
  <si>
    <t>بوکان</t>
  </si>
  <si>
    <t>36.5186960, 46.2094316</t>
  </si>
  <si>
    <t>Piranshahr</t>
  </si>
  <si>
    <t>پیرانشهر</t>
  </si>
  <si>
    <t>36.6950261, 45.1445695</t>
  </si>
  <si>
    <t>Poldasht</t>
  </si>
  <si>
    <t>پلدشت</t>
  </si>
  <si>
    <t>39.3471366, 45.0665583</t>
  </si>
  <si>
    <t>Takab</t>
  </si>
  <si>
    <t>تکاب</t>
  </si>
  <si>
    <t>36.4051945, 47.1156092</t>
  </si>
  <si>
    <t>Chaypareh</t>
  </si>
  <si>
    <t>چایپاره</t>
  </si>
  <si>
    <t>38.8884333, 45.0304001</t>
  </si>
  <si>
    <t>Chaldoran</t>
  </si>
  <si>
    <t>چالدران</t>
  </si>
  <si>
    <t>39.0649837, 44.3844679</t>
  </si>
  <si>
    <t>Khoy</t>
  </si>
  <si>
    <t>خوی</t>
  </si>
  <si>
    <t>38.5534106, 44.9396623</t>
  </si>
  <si>
    <t>Salmas</t>
  </si>
  <si>
    <t>سلماس</t>
  </si>
  <si>
    <t>38.2021406, 44.7705510</t>
  </si>
  <si>
    <t>Sardasht</t>
  </si>
  <si>
    <t>سردشت</t>
  </si>
  <si>
    <t>36.1584050, 45.4759898</t>
  </si>
  <si>
    <t>Shahindezh</t>
  </si>
  <si>
    <t>شاهین‌دژ</t>
  </si>
  <si>
    <t>36.6740953, 46.5701330</t>
  </si>
  <si>
    <t>Showt</t>
  </si>
  <si>
    <t>شوط</t>
  </si>
  <si>
    <t>39.2165612, 44.7651853</t>
  </si>
  <si>
    <t>Maku</t>
  </si>
  <si>
    <t>ماکو</t>
  </si>
  <si>
    <t>39.2956209, 44.5141851</t>
  </si>
  <si>
    <t>Mahabad</t>
  </si>
  <si>
    <t>مهاباد</t>
  </si>
  <si>
    <t>36.7683527, 45.7337091</t>
  </si>
  <si>
    <t>Miandoab</t>
  </si>
  <si>
    <t>میاندوآب</t>
  </si>
  <si>
    <t>36.9594997, 46.1053782</t>
  </si>
  <si>
    <t>Naqadeh</t>
  </si>
  <si>
    <t>نقده</t>
  </si>
  <si>
    <t>36.9563330, 45.3878348</t>
  </si>
  <si>
    <t>Ardebil</t>
  </si>
  <si>
    <t>38.2537363, 48.2999901</t>
  </si>
  <si>
    <t>Mashginshahr</t>
  </si>
  <si>
    <t>مشگین‌شهر</t>
  </si>
  <si>
    <t>38.3948290, 47.6648487</t>
  </si>
  <si>
    <t>Parsabad</t>
  </si>
  <si>
    <t>پارس‌آباد</t>
  </si>
  <si>
    <t>39.6207779, 47.9050615</t>
  </si>
  <si>
    <t>Bilehsavar</t>
  </si>
  <si>
    <t>بیله‎سوار</t>
  </si>
  <si>
    <t>39.3822864, 48.3501725</t>
  </si>
  <si>
    <t>Germi</t>
  </si>
  <si>
    <t>گرمی</t>
  </si>
  <si>
    <t>39.0393593, 48.0802675</t>
  </si>
  <si>
    <t>Khalkhal</t>
  </si>
  <si>
    <t>خلخال</t>
  </si>
  <si>
    <t>37.6205429, 48.5330218</t>
  </si>
  <si>
    <t>Kowsar</t>
  </si>
  <si>
    <t>کوثر</t>
  </si>
  <si>
    <t>38.1995458, 48.2796273</t>
  </si>
  <si>
    <t>Namin</t>
  </si>
  <si>
    <t>نمین</t>
  </si>
  <si>
    <t>38.4244545, 48.4782419</t>
  </si>
  <si>
    <t>Nir</t>
  </si>
  <si>
    <t>نیر</t>
  </si>
  <si>
    <t>38.0338370, 48.0104689</t>
  </si>
  <si>
    <t>Sareyn</t>
  </si>
  <si>
    <t>سرعین</t>
  </si>
  <si>
    <t>38.1430833, 48.0677621</t>
  </si>
  <si>
    <t>Esfehan</t>
  </si>
  <si>
    <t>32.6538966, 51.6659656</t>
  </si>
  <si>
    <t>Aran and Bidgol</t>
  </si>
  <si>
    <t>آران وبیدگل</t>
  </si>
  <si>
    <t>34.0624686, 51.4782228</t>
  </si>
  <si>
    <t>Ardestan</t>
  </si>
  <si>
    <t>اردستان</t>
  </si>
  <si>
    <t>33.3839078, 52.3773067</t>
  </si>
  <si>
    <t>Borkhar</t>
  </si>
  <si>
    <t>برخوار</t>
  </si>
  <si>
    <t>32.8134416, 51.7361461</t>
  </si>
  <si>
    <t>Buin and Miandasht</t>
  </si>
  <si>
    <t>بوئین ومیاندشت</t>
  </si>
  <si>
    <t>33.0816933, 50.1600938</t>
  </si>
  <si>
    <t>Tiran and Karvan</t>
  </si>
  <si>
    <t>تیران وکرون</t>
  </si>
  <si>
    <t>32.7014728, 51.1559259</t>
  </si>
  <si>
    <t>Chadgan</t>
  </si>
  <si>
    <t>چادگان</t>
  </si>
  <si>
    <t>32.7646252, 50.6223267</t>
  </si>
  <si>
    <t>Khomeyni Shahr</t>
  </si>
  <si>
    <t>خمینی‎شهر</t>
  </si>
  <si>
    <t>32.6932600, 51.5360368</t>
  </si>
  <si>
    <t>Khansar</t>
  </si>
  <si>
    <t>خوانسار</t>
  </si>
  <si>
    <t>33.2811677, 50.3172249</t>
  </si>
  <si>
    <t>Khur and Biabanak</t>
  </si>
  <si>
    <t>خور و بیابانک</t>
  </si>
  <si>
    <t>33.7757611, 55.0879338</t>
  </si>
  <si>
    <t>Dehaghan</t>
  </si>
  <si>
    <t>دهاقان</t>
  </si>
  <si>
    <t>31.9367608, 51.6544500</t>
  </si>
  <si>
    <t>Semirom</t>
  </si>
  <si>
    <t>سمیرم</t>
  </si>
  <si>
    <t>31.4151366, 51.5683274</t>
  </si>
  <si>
    <t>Shahin Shahr and Maymeh</t>
  </si>
  <si>
    <t>شاهین شهر و میمه</t>
  </si>
  <si>
    <t>33.1271852, 51.5150077</t>
  </si>
  <si>
    <t>Shahreza</t>
  </si>
  <si>
    <t>شهرضا</t>
  </si>
  <si>
    <t>32.0081068, 51.8628399</t>
  </si>
  <si>
    <t>Fereidan</t>
  </si>
  <si>
    <t>فریدن</t>
  </si>
  <si>
    <t>33.0214829, 50.3069088</t>
  </si>
  <si>
    <t>Fereydunshahr</t>
  </si>
  <si>
    <t>فریدون‌شهر</t>
  </si>
  <si>
    <t>32.9401173, 50.1240880</t>
  </si>
  <si>
    <t>Falavarjan</t>
  </si>
  <si>
    <t>فلاورجان</t>
  </si>
  <si>
    <t>32.5538633, 51.5097515</t>
  </si>
  <si>
    <t>Kashan</t>
  </si>
  <si>
    <t>کاشان</t>
  </si>
  <si>
    <t>33.9850358, 51.4099625</t>
  </si>
  <si>
    <t>Golpayegan</t>
  </si>
  <si>
    <t>گلپایگان</t>
  </si>
  <si>
    <t>33.4572358, 50.2708163</t>
  </si>
  <si>
    <t>Lenjan</t>
  </si>
  <si>
    <t>لنجان</t>
  </si>
  <si>
    <t>32.4750168, 51.3050851</t>
  </si>
  <si>
    <t>Mobarakeh</t>
  </si>
  <si>
    <t>مبارکه</t>
  </si>
  <si>
    <t>32.3477273, 51.4992403</t>
  </si>
  <si>
    <t>Naeen</t>
  </si>
  <si>
    <t>نائین</t>
  </si>
  <si>
    <t>32.8599445, 53.0878321</t>
  </si>
  <si>
    <t>Najafabad</t>
  </si>
  <si>
    <t>نجف‌آباد</t>
  </si>
  <si>
    <t>32.6324231, 51.3679914</t>
  </si>
  <si>
    <t>Natanz</t>
  </si>
  <si>
    <t>نطنز</t>
  </si>
  <si>
    <t>33.5132762, 51.9130553</t>
  </si>
  <si>
    <t>البرز</t>
  </si>
  <si>
    <t>Karaj</t>
  </si>
  <si>
    <t>کرج</t>
  </si>
  <si>
    <t>35.8400188, 50.9390906</t>
  </si>
  <si>
    <t>Savojbolagh</t>
  </si>
  <si>
    <t>ساوجبلاغ</t>
  </si>
  <si>
    <t>36.0478475, 50.6587663</t>
  </si>
  <si>
    <t>Nazarabad</t>
  </si>
  <si>
    <t>نظر آباد</t>
  </si>
  <si>
    <t>35.9725679, 50.6067768</t>
  </si>
  <si>
    <t>Taleqan</t>
  </si>
  <si>
    <t>طالقان</t>
  </si>
  <si>
    <t>36.1748277, 50.7650471</t>
  </si>
  <si>
    <t>Eshtehard</t>
  </si>
  <si>
    <t>اشتهارد</t>
  </si>
  <si>
    <t>35.7243831, 50.3661798</t>
  </si>
  <si>
    <t>Fardis</t>
  </si>
  <si>
    <t>فردیس</t>
  </si>
  <si>
    <t>35.7223046, 50.9758244</t>
  </si>
  <si>
    <t>Shirvan and Chardavol</t>
  </si>
  <si>
    <t>شیروان و چرداول</t>
  </si>
  <si>
    <t>33.6938348, 46.7478493</t>
  </si>
  <si>
    <t>Eyvan</t>
  </si>
  <si>
    <t>ایوان</t>
  </si>
  <si>
    <t>33.8297993, 46.3073161</t>
  </si>
  <si>
    <t>Darehshahr</t>
  </si>
  <si>
    <t>دره شهر</t>
  </si>
  <si>
    <t>33.1438988, 47.3828952</t>
  </si>
  <si>
    <t>Sirvan</t>
  </si>
  <si>
    <t>سیروان</t>
  </si>
  <si>
    <t>33.5691372, 46.8189206</t>
  </si>
  <si>
    <t>Malekshahi</t>
  </si>
  <si>
    <t>ملکشاهی</t>
  </si>
  <si>
    <t>33.3952310, 46.5829180</t>
  </si>
  <si>
    <t>Dehloran</t>
  </si>
  <si>
    <t>دهلران</t>
  </si>
  <si>
    <t>32.6921969, 47.2679555</t>
  </si>
  <si>
    <t>Mehran</t>
  </si>
  <si>
    <t>مهران</t>
  </si>
  <si>
    <t>33.1176647, 46.1732912</t>
  </si>
  <si>
    <t>Abdanan</t>
  </si>
  <si>
    <t>آبدانان</t>
  </si>
  <si>
    <t>32.9886195, 47.4245319</t>
  </si>
  <si>
    <t>Bedreh</t>
  </si>
  <si>
    <t>بدره</t>
  </si>
  <si>
    <t>33.3045437, 47.0364111</t>
  </si>
  <si>
    <t>33.6349736, 46.4152810</t>
  </si>
  <si>
    <t>Boushehr</t>
  </si>
  <si>
    <t>28.9233837, 50.8203140</t>
  </si>
  <si>
    <t>Tangestan</t>
  </si>
  <si>
    <t>تنگستان</t>
  </si>
  <si>
    <t>28.9838660, 50.8333134</t>
  </si>
  <si>
    <t>Jam</t>
  </si>
  <si>
    <t>جم</t>
  </si>
  <si>
    <t>27.8122083, 52.3506940</t>
  </si>
  <si>
    <t>Dashtestan</t>
  </si>
  <si>
    <t>دشتستان</t>
  </si>
  <si>
    <t>29.2673269, 51.2317711</t>
  </si>
  <si>
    <t>Dashti</t>
  </si>
  <si>
    <t>دشتی</t>
  </si>
  <si>
    <t>Deyr</t>
  </si>
  <si>
    <t>دیر</t>
  </si>
  <si>
    <t>27.8458503, 51.9421444</t>
  </si>
  <si>
    <t>Deylam</t>
  </si>
  <si>
    <t>دیلم</t>
  </si>
  <si>
    <t>30.0589813, 50.1678121</t>
  </si>
  <si>
    <t>Asaluyeh</t>
  </si>
  <si>
    <t>عسلویه</t>
  </si>
  <si>
    <t>27.4720750, 52.6146057</t>
  </si>
  <si>
    <t>Kangan</t>
  </si>
  <si>
    <t>کنگان</t>
  </si>
  <si>
    <t>27.8370437, 52.0645473</t>
  </si>
  <si>
    <t>Ganaveh</t>
  </si>
  <si>
    <t>گناوه</t>
  </si>
  <si>
    <t>29.5692083, 50.5239096</t>
  </si>
  <si>
    <t>Shahriar</t>
  </si>
  <si>
    <t>شهریار</t>
  </si>
  <si>
    <t>35.6706771, 51.0227587</t>
  </si>
  <si>
    <t>Ray</t>
  </si>
  <si>
    <t>ری</t>
  </si>
  <si>
    <t>35.5770451, 51.4624642</t>
  </si>
  <si>
    <t>Robatkarim</t>
  </si>
  <si>
    <t>رباط‌کریم</t>
  </si>
  <si>
    <t>35.4713572, 51.0853913</t>
  </si>
  <si>
    <t>Damavand</t>
  </si>
  <si>
    <t>دماوند</t>
  </si>
  <si>
    <t>35.7013041, 52.0586252</t>
  </si>
  <si>
    <t>Pardis</t>
  </si>
  <si>
    <t>پردیس</t>
  </si>
  <si>
    <t>35.7417006, 51.7808011</t>
  </si>
  <si>
    <t>Baharestan</t>
  </si>
  <si>
    <t>بهارستان</t>
  </si>
  <si>
    <t>35.6924316, 51.4283333</t>
  </si>
  <si>
    <t>Eslamshahr</t>
  </si>
  <si>
    <t>اسلامشهر</t>
  </si>
  <si>
    <t>35.5445805, 51.2302457</t>
  </si>
  <si>
    <t>Pakdasht</t>
  </si>
  <si>
    <t>پاکدشت</t>
  </si>
  <si>
    <t>35.4684277, 51.7466948</t>
  </si>
  <si>
    <t>Pishva</t>
  </si>
  <si>
    <t>پیشوا</t>
  </si>
  <si>
    <t>35.3077846, 51.7308724</t>
  </si>
  <si>
    <t>Qarchak</t>
  </si>
  <si>
    <t>قرچک</t>
  </si>
  <si>
    <t>35.4367428, 51.5724154</t>
  </si>
  <si>
    <t>Firuzkuh</t>
  </si>
  <si>
    <t>فیروزکوه</t>
  </si>
  <si>
    <t>35.7549861, 52.7723553</t>
  </si>
  <si>
    <t>Qods</t>
  </si>
  <si>
    <t>قدس</t>
  </si>
  <si>
    <t>35.7026500, 51.1062824</t>
  </si>
  <si>
    <t>Malard</t>
  </si>
  <si>
    <t>ملارد</t>
  </si>
  <si>
    <t>35.6574826, 50.9762063</t>
  </si>
  <si>
    <t>35.6891975, 51.3889736</t>
  </si>
  <si>
    <t>Shemiranat</t>
  </si>
  <si>
    <t>شمیرانات</t>
  </si>
  <si>
    <t>35.6887379, 51.4401459</t>
  </si>
  <si>
    <t>Varamin</t>
  </si>
  <si>
    <t>ورامین</t>
  </si>
  <si>
    <t>35.3252407, 51.6471987</t>
  </si>
  <si>
    <t>Cheharmahal va Bakhtiari</t>
  </si>
  <si>
    <t>Shahrekord</t>
  </si>
  <si>
    <t>شهرکرد</t>
  </si>
  <si>
    <t>32.3282386, 50.8768541</t>
  </si>
  <si>
    <t>Ben</t>
  </si>
  <si>
    <t>بن</t>
  </si>
  <si>
    <t>32.5402721, 50.7442676</t>
  </si>
  <si>
    <t>Borujen</t>
  </si>
  <si>
    <t>بروجن</t>
  </si>
  <si>
    <t>31.9797908, 51.2946066</t>
  </si>
  <si>
    <t>Lordegan</t>
  </si>
  <si>
    <t>لردگان</t>
  </si>
  <si>
    <t>31.5165852, 50.8144259</t>
  </si>
  <si>
    <t>Kuhrang</t>
  </si>
  <si>
    <t>کوهرنگ</t>
  </si>
  <si>
    <t>32.4562834, 50.1285768</t>
  </si>
  <si>
    <t>Kiar</t>
  </si>
  <si>
    <t>کیار</t>
  </si>
  <si>
    <t>32.0454100, 50.8157258</t>
  </si>
  <si>
    <t>Ardal</t>
  </si>
  <si>
    <t>اردل</t>
  </si>
  <si>
    <t>31.9946605, 50.6482517</t>
  </si>
  <si>
    <t>Saman</t>
  </si>
  <si>
    <t>سامان</t>
  </si>
  <si>
    <t>32.4485429, 50.9106951</t>
  </si>
  <si>
    <t>Farsan</t>
  </si>
  <si>
    <t>فارسان</t>
  </si>
  <si>
    <t>32.2582066, 50.5705088</t>
  </si>
  <si>
    <t>Khorasan-e-Jonobi</t>
  </si>
  <si>
    <t>Boshruyeh</t>
  </si>
  <si>
    <t>بشرویه</t>
  </si>
  <si>
    <t>33.8625391, 57.4259624</t>
  </si>
  <si>
    <t>Birjand</t>
  </si>
  <si>
    <t>بیرجند</t>
  </si>
  <si>
    <t>32.8649039, 59.2262472</t>
  </si>
  <si>
    <t>Khosf</t>
  </si>
  <si>
    <t>خوسف</t>
  </si>
  <si>
    <t>32.7810773, 58.8919756</t>
  </si>
  <si>
    <t>Darmian</t>
  </si>
  <si>
    <t>درمیان</t>
  </si>
  <si>
    <t>33.0339405, 60.1184797</t>
  </si>
  <si>
    <t>Zirkuh</t>
  </si>
  <si>
    <t>زیرکوه</t>
  </si>
  <si>
    <t>33.6025929, 59.9999329</t>
  </si>
  <si>
    <t>Sarayan</t>
  </si>
  <si>
    <t>سرایان</t>
  </si>
  <si>
    <t>33.8596608, 58.5143934</t>
  </si>
  <si>
    <t>Sarbisheh</t>
  </si>
  <si>
    <t>سربیشه</t>
  </si>
  <si>
    <t>32.5777123, 59.7977761</t>
  </si>
  <si>
    <t>Tabas</t>
  </si>
  <si>
    <t>طبس</t>
  </si>
  <si>
    <t>33.6033455, 56.9323531</t>
  </si>
  <si>
    <t>Ferdows</t>
  </si>
  <si>
    <t>فردوس</t>
  </si>
  <si>
    <t>33.8837358, 57.9162555</t>
  </si>
  <si>
    <t>Qaenat</t>
  </si>
  <si>
    <t>قائنات</t>
  </si>
  <si>
    <t>33.7226749, 59.1788204</t>
  </si>
  <si>
    <t>Nahbandan</t>
  </si>
  <si>
    <t>نهبندان</t>
  </si>
  <si>
    <t>31.5420934, 60.0317281</t>
  </si>
  <si>
    <t>Khorasan-e-Razavi</t>
  </si>
  <si>
    <t>Bakharz</t>
  </si>
  <si>
    <t>باخرز</t>
  </si>
  <si>
    <t>34.9978980, 60.3095254</t>
  </si>
  <si>
    <t>Bajestan</t>
  </si>
  <si>
    <t>بجستان</t>
  </si>
  <si>
    <t>34.5220565, 58.1722075</t>
  </si>
  <si>
    <t>Bardaskan</t>
  </si>
  <si>
    <t>بردسکن</t>
  </si>
  <si>
    <t>35.2617507, 57.9730820</t>
  </si>
  <si>
    <t>Binalud</t>
  </si>
  <si>
    <t>بینالود</t>
  </si>
  <si>
    <t>35.9808421, 59.3619026</t>
  </si>
  <si>
    <t>Taybad</t>
  </si>
  <si>
    <t>تایباد</t>
  </si>
  <si>
    <t>34.7444223, 60.7795452</t>
  </si>
  <si>
    <t>Firuzeh</t>
  </si>
  <si>
    <t>فیروزه</t>
  </si>
  <si>
    <t>36.2806383, 58.5829540</t>
  </si>
  <si>
    <t>Torbat-e Jam</t>
  </si>
  <si>
    <t>تربت جام</t>
  </si>
  <si>
    <t>35.2316863, 60.6401218</t>
  </si>
  <si>
    <t>Torbat-e Heydarieh</t>
  </si>
  <si>
    <t>تربت حیدریه</t>
  </si>
  <si>
    <t>35.2798430, 59.2161450</t>
  </si>
  <si>
    <t>Joghtai</t>
  </si>
  <si>
    <t>جغتای</t>
  </si>
  <si>
    <t>36.6409424, 57.0759557</t>
  </si>
  <si>
    <t>Jovein</t>
  </si>
  <si>
    <t>جوین</t>
  </si>
  <si>
    <t>36.7067342, 57.4146531</t>
  </si>
  <si>
    <t>Chenaran</t>
  </si>
  <si>
    <t>چناران</t>
  </si>
  <si>
    <t>36.6415869, 59.1213974</t>
  </si>
  <si>
    <t>Khalilabad</t>
  </si>
  <si>
    <t>خلیل‌آباد</t>
  </si>
  <si>
    <t>35.2531076, 58.2890043</t>
  </si>
  <si>
    <t>Khaf</t>
  </si>
  <si>
    <t>خواف</t>
  </si>
  <si>
    <t>34.5718257, 60.1474091</t>
  </si>
  <si>
    <t>Khoshab</t>
  </si>
  <si>
    <t>خوشاب</t>
  </si>
  <si>
    <t>36.7457776, 58.1167101</t>
  </si>
  <si>
    <t>Davarzan</t>
  </si>
  <si>
    <t>داورزن</t>
  </si>
  <si>
    <t>36.3513912, 56.8817194</t>
  </si>
  <si>
    <t>Dargaz</t>
  </si>
  <si>
    <t>درگز</t>
  </si>
  <si>
    <t>37.4454804, 59.1099161</t>
  </si>
  <si>
    <t>Roshtkhar</t>
  </si>
  <si>
    <t>رشتخوار</t>
  </si>
  <si>
    <t>34.9748974, 59.6247439</t>
  </si>
  <si>
    <t>Zaveh</t>
  </si>
  <si>
    <t>زاوه</t>
  </si>
  <si>
    <t>35.2747322, 59.4677727</t>
  </si>
  <si>
    <t>Sabzevar</t>
  </si>
  <si>
    <t>سبزوار</t>
  </si>
  <si>
    <t>36.2151823, 57.6678228</t>
  </si>
  <si>
    <t>Sarakhs</t>
  </si>
  <si>
    <t>سرخس</t>
  </si>
  <si>
    <t>36.5448905, 61.1519716</t>
  </si>
  <si>
    <t>Fariman</t>
  </si>
  <si>
    <t>فریمان</t>
  </si>
  <si>
    <t>35.7017899, 59.8468432</t>
  </si>
  <si>
    <t>Quchan</t>
  </si>
  <si>
    <t>قوچان</t>
  </si>
  <si>
    <t>37.1293332, 58.4744185</t>
  </si>
  <si>
    <t>Kashmar</t>
  </si>
  <si>
    <t>کاشمر</t>
  </si>
  <si>
    <t>35.2434225, 58.4687090</t>
  </si>
  <si>
    <t>Kalat</t>
  </si>
  <si>
    <t>کلات</t>
  </si>
  <si>
    <t>36.9952626, 59.7530543</t>
  </si>
  <si>
    <t>Gonabad</t>
  </si>
  <si>
    <t>گناباد</t>
  </si>
  <si>
    <t>34.3395520, 58.7030326</t>
  </si>
  <si>
    <t>Mashhad</t>
  </si>
  <si>
    <t>مشهد</t>
  </si>
  <si>
    <t>36.2604623, 59.6167549</t>
  </si>
  <si>
    <t>Mahvelat</t>
  </si>
  <si>
    <t>مه ولات</t>
  </si>
  <si>
    <t>35.0127846, 58.5522395</t>
  </si>
  <si>
    <t>Neyshabur</t>
  </si>
  <si>
    <t>نیشابور</t>
  </si>
  <si>
    <t>36.2140865, 58.7960915</t>
  </si>
  <si>
    <t>Khorasan-e-Shomali</t>
  </si>
  <si>
    <t>حراسان شمالی</t>
  </si>
  <si>
    <t>Esfarayen</t>
  </si>
  <si>
    <t>اسفراین</t>
  </si>
  <si>
    <t>36.9203434, 57.5532762</t>
  </si>
  <si>
    <t>Bojnord</t>
  </si>
  <si>
    <t>بجنورد</t>
  </si>
  <si>
    <t>37.7839567, 57.3722545</t>
  </si>
  <si>
    <t>Jajarm</t>
  </si>
  <si>
    <t>جاجرم</t>
  </si>
  <si>
    <t>36.9635917, 56.3712327</t>
  </si>
  <si>
    <t>Raz and Jargalan</t>
  </si>
  <si>
    <t>راز و جرگلان</t>
  </si>
  <si>
    <t>37.9323899, 57.1097746</t>
  </si>
  <si>
    <t>Shirvan</t>
  </si>
  <si>
    <t>شیروان</t>
  </si>
  <si>
    <t>37.4921492, 57.9162555</t>
  </si>
  <si>
    <t>Faruj</t>
  </si>
  <si>
    <t>فاروج</t>
  </si>
  <si>
    <t>37.0851182, 58.0982046</t>
  </si>
  <si>
    <t>Garmeh</t>
  </si>
  <si>
    <t>گرمه</t>
  </si>
  <si>
    <t>36.9993877, 56.3041191</t>
  </si>
  <si>
    <t>Maneh and Samalqan</t>
  </si>
  <si>
    <t>مانه و سملقان</t>
  </si>
  <si>
    <t>37.6620614, 56.7412070</t>
  </si>
  <si>
    <t>Khozestan</t>
  </si>
  <si>
    <t>Abadan</t>
  </si>
  <si>
    <t>آبادان</t>
  </si>
  <si>
    <t>30.3472960, 48.2934004</t>
  </si>
  <si>
    <t>Aghajari</t>
  </si>
  <si>
    <t>آغاجاری</t>
  </si>
  <si>
    <t>30.6907753, 49.8240194</t>
  </si>
  <si>
    <t>Omidieh</t>
  </si>
  <si>
    <t>امیدیه</t>
  </si>
  <si>
    <t>30.7604790, 49.7013486</t>
  </si>
  <si>
    <t>Andika</t>
  </si>
  <si>
    <t>اندیکا</t>
  </si>
  <si>
    <t>32.2063890, 49.4436110</t>
  </si>
  <si>
    <t>Andimeshk</t>
  </si>
  <si>
    <t>اندیمشک</t>
  </si>
  <si>
    <t>32.4538139, 48.3489356</t>
  </si>
  <si>
    <t>Ahvaz</t>
  </si>
  <si>
    <t>اهواز</t>
  </si>
  <si>
    <t>31.3183272, 48.6706187</t>
  </si>
  <si>
    <t>Izeh</t>
  </si>
  <si>
    <t>ایذه</t>
  </si>
  <si>
    <t>31.8239619, 49.8700862</t>
  </si>
  <si>
    <t>Bagh-e Malek</t>
  </si>
  <si>
    <t>باغملک</t>
  </si>
  <si>
    <t>31.5259995, 49.8905718</t>
  </si>
  <si>
    <t>Bavi</t>
  </si>
  <si>
    <t>باوی</t>
  </si>
  <si>
    <t>31.4886880, 48.8774803</t>
  </si>
  <si>
    <t>Mahshahr</t>
  </si>
  <si>
    <t>ماهشهر</t>
  </si>
  <si>
    <t>30.5619807, 49.1727178</t>
  </si>
  <si>
    <t>Behbahan</t>
  </si>
  <si>
    <t>بهبهان</t>
  </si>
  <si>
    <t>30.5911589, 50.2347450</t>
  </si>
  <si>
    <t>Hamidiyeh</t>
  </si>
  <si>
    <t>حمیدیه</t>
  </si>
  <si>
    <t>31.4778716, 48.4337638</t>
  </si>
  <si>
    <t>Khoramshahr</t>
  </si>
  <si>
    <t>خرمشهر</t>
  </si>
  <si>
    <t>30.4256219, 48.1891185</t>
  </si>
  <si>
    <t>Dezful</t>
  </si>
  <si>
    <t>دزفول</t>
  </si>
  <si>
    <t>32.3830777, 48.4235841</t>
  </si>
  <si>
    <t>Dasht-e Azadegan</t>
  </si>
  <si>
    <t>دشت آزادگان</t>
  </si>
  <si>
    <t>31.5580560, 48.1808330</t>
  </si>
  <si>
    <t>Ramshir</t>
  </si>
  <si>
    <t>رامشیر</t>
  </si>
  <si>
    <t>30.8956521, 49.4094701</t>
  </si>
  <si>
    <t>Ramhormoz</t>
  </si>
  <si>
    <t>رامهرمز</t>
  </si>
  <si>
    <t>31.2777088, 49.5993167</t>
  </si>
  <si>
    <t>Shadegan</t>
  </si>
  <si>
    <t>شادگان</t>
  </si>
  <si>
    <t>30.6545969, 48.6539268</t>
  </si>
  <si>
    <t>Shush</t>
  </si>
  <si>
    <t>شوش</t>
  </si>
  <si>
    <t>32.1957948, 48.2542830</t>
  </si>
  <si>
    <t>Shushtar</t>
  </si>
  <si>
    <t>شوشتر</t>
  </si>
  <si>
    <t>32.0520726, 48.8498018</t>
  </si>
  <si>
    <t>Karun</t>
  </si>
  <si>
    <t>کارون</t>
  </si>
  <si>
    <t>31.4811814, 48.8713878</t>
  </si>
  <si>
    <t>Gotvand</t>
  </si>
  <si>
    <t>گتوند</t>
  </si>
  <si>
    <t>32.2434760, 48.8095665</t>
  </si>
  <si>
    <t>Lali</t>
  </si>
  <si>
    <t>لالی</t>
  </si>
  <si>
    <t>32.3295438, 49.0943433</t>
  </si>
  <si>
    <t>Masjed Soleyman</t>
  </si>
  <si>
    <t>مسجدسلیمان</t>
  </si>
  <si>
    <t>31.9633663, 49.2892129</t>
  </si>
  <si>
    <t>Haftkel</t>
  </si>
  <si>
    <t>هفتکل</t>
  </si>
  <si>
    <t>31.4525814, 49.5254541</t>
  </si>
  <si>
    <t>Hendijan</t>
  </si>
  <si>
    <t>هندیجان</t>
  </si>
  <si>
    <t>30.2382492, 49.7064548</t>
  </si>
  <si>
    <t>Hoveyzeh</t>
  </si>
  <si>
    <t>هویزه</t>
  </si>
  <si>
    <t>31.4672930, 48.0753917</t>
  </si>
  <si>
    <t>Ijrud</t>
  </si>
  <si>
    <t>ایجرود</t>
  </si>
  <si>
    <t>36.4160928, 48.2469249</t>
  </si>
  <si>
    <t>Khoramdareh</t>
  </si>
  <si>
    <t>خرمدره</t>
  </si>
  <si>
    <t>36.2109406, 49.1929609</t>
  </si>
  <si>
    <t>36.6830045, 48.5087209</t>
  </si>
  <si>
    <t>Soltanieh</t>
  </si>
  <si>
    <t>سلطانیه</t>
  </si>
  <si>
    <t>36.4358443, 48.7919726</t>
  </si>
  <si>
    <t>Tarom</t>
  </si>
  <si>
    <t>طارم</t>
  </si>
  <si>
    <t>Khodabandeh</t>
  </si>
  <si>
    <t>خدابنده</t>
  </si>
  <si>
    <t>36.1203431, 48.5937955</t>
  </si>
  <si>
    <t>Abhar</t>
  </si>
  <si>
    <t>ابهر</t>
  </si>
  <si>
    <t>36.1524763, 49.2385339</t>
  </si>
  <si>
    <t>Mahneshan</t>
  </si>
  <si>
    <t>ماهنشان</t>
  </si>
  <si>
    <t>36.7420608, 47.6720975</t>
  </si>
  <si>
    <t>Sorkheh</t>
  </si>
  <si>
    <t>سرخه</t>
  </si>
  <si>
    <t>35.4676811, 53.2126635</t>
  </si>
  <si>
    <t>Aradan</t>
  </si>
  <si>
    <t>آرادان</t>
  </si>
  <si>
    <t>35.2471650, 52.4920730</t>
  </si>
  <si>
    <t>Shahrud</t>
  </si>
  <si>
    <t>شاهرود</t>
  </si>
  <si>
    <t>36.4062241, 55.0162690</t>
  </si>
  <si>
    <t>35.5787970, 53.3798108</t>
  </si>
  <si>
    <t>Damghan</t>
  </si>
  <si>
    <t>دامغان</t>
  </si>
  <si>
    <t>36.1646345, 54.3576473</t>
  </si>
  <si>
    <t>Meyami</t>
  </si>
  <si>
    <t>میامی</t>
  </si>
  <si>
    <t>36.4126478, 55.6495337</t>
  </si>
  <si>
    <t>Mehdishahr</t>
  </si>
  <si>
    <t>مهدی‌شهر</t>
  </si>
  <si>
    <t>35.7029747, 53.3420351</t>
  </si>
  <si>
    <t>Garmsar</t>
  </si>
  <si>
    <t> گرمسار</t>
  </si>
  <si>
    <t>35.2030956, 52.3294110</t>
  </si>
  <si>
    <t>Sistan va Balouchestan</t>
  </si>
  <si>
    <t>Iranshahr</t>
  </si>
  <si>
    <t>ایرانشهر</t>
  </si>
  <si>
    <t>27.2012000, 60.6865817</t>
  </si>
  <si>
    <t>Khash</t>
  </si>
  <si>
    <t>خاش</t>
  </si>
  <si>
    <t>28.2314235, 61.1927601</t>
  </si>
  <si>
    <t>Chabahar</t>
  </si>
  <si>
    <t>چابهار</t>
  </si>
  <si>
    <t>25.2968780, 60.6459285</t>
  </si>
  <si>
    <t>Delgan</t>
  </si>
  <si>
    <t>دلگان</t>
  </si>
  <si>
    <t>27.6077357, 59.4720904</t>
  </si>
  <si>
    <t>Zabol</t>
  </si>
  <si>
    <t>زابل</t>
  </si>
  <si>
    <t>31.0323677, 61.4902483</t>
  </si>
  <si>
    <t>Zahedan</t>
  </si>
  <si>
    <t>زاهدان</t>
  </si>
  <si>
    <t>29.4519260, 60.8841983</t>
  </si>
  <si>
    <t>Zahak</t>
  </si>
  <si>
    <t>زهک</t>
  </si>
  <si>
    <t>30.8908344, 61.6801060</t>
  </si>
  <si>
    <t>Saravan</t>
  </si>
  <si>
    <t>سراوان</t>
  </si>
  <si>
    <t>27.3526033, 62.3447815</t>
  </si>
  <si>
    <t>Sarbaz</t>
  </si>
  <si>
    <t>سرباز</t>
  </si>
  <si>
    <t>26.6328559, 61.2583352</t>
  </si>
  <si>
    <t>Sib and Suran</t>
  </si>
  <si>
    <t>سیب ‌و سوران</t>
  </si>
  <si>
    <t>27.5459964, 61.7941232</t>
  </si>
  <si>
    <t>Fanouj</t>
  </si>
  <si>
    <t>فنوج</t>
  </si>
  <si>
    <t>26.5738487, 59.6478017</t>
  </si>
  <si>
    <t>Qasr-e Qand</t>
  </si>
  <si>
    <t>قصرقند</t>
  </si>
  <si>
    <t>26.2235192, 60.7504879</t>
  </si>
  <si>
    <t>Konarak</t>
  </si>
  <si>
    <t>کنارک</t>
  </si>
  <si>
    <t>25.4039407, 60.3732653</t>
  </si>
  <si>
    <t>Mehrestan</t>
  </si>
  <si>
    <t>مهرستان</t>
  </si>
  <si>
    <t>27.1259886, 61.6713386</t>
  </si>
  <si>
    <t>Mirjaveh</t>
  </si>
  <si>
    <t>میرجاوه</t>
  </si>
  <si>
    <t>29.0161521, 61.4493842</t>
  </si>
  <si>
    <t>Nikshahr</t>
  </si>
  <si>
    <t>نیک‌شهر</t>
  </si>
  <si>
    <t>26.2350988, 60.2284437</t>
  </si>
  <si>
    <t>Nimruz</t>
  </si>
  <si>
    <t>نیمروز</t>
  </si>
  <si>
    <t>31.1158746, 61.4114482</t>
  </si>
  <si>
    <t>Hamun</t>
  </si>
  <si>
    <t>هامون</t>
  </si>
  <si>
    <t>30.8333330, 61.1666670</t>
  </si>
  <si>
    <t>Hirmand</t>
  </si>
  <si>
    <t>هیرمند</t>
  </si>
  <si>
    <t>30.5500550, 63.5283050</t>
  </si>
  <si>
    <t>Darab</t>
  </si>
  <si>
    <t>داراب</t>
  </si>
  <si>
    <t>28.7559514, 54.5546793</t>
  </si>
  <si>
    <t>Rostam</t>
  </si>
  <si>
    <t>رستم</t>
  </si>
  <si>
    <t>29.9886515, 52.8746126</t>
  </si>
  <si>
    <t>Zarindasht</t>
  </si>
  <si>
    <t>زرین‌دشت</t>
  </si>
  <si>
    <t>28.3545047, 54.4178006</t>
  </si>
  <si>
    <t>Sepidan</t>
  </si>
  <si>
    <t>سپیدان</t>
  </si>
  <si>
    <t>30.2425282, 51.9924185</t>
  </si>
  <si>
    <t>Sarvestan</t>
  </si>
  <si>
    <t>سروستان</t>
  </si>
  <si>
    <t>29.2660973, 53.2234359</t>
  </si>
  <si>
    <t>Shiraz</t>
  </si>
  <si>
    <t>شیراز</t>
  </si>
  <si>
    <t>29.5926119, 52.5835646</t>
  </si>
  <si>
    <t>Farashband</t>
  </si>
  <si>
    <t>فراشبند</t>
  </si>
  <si>
    <t>28.8543264, 52.0983800</t>
  </si>
  <si>
    <t>Fasa</t>
  </si>
  <si>
    <t>فسا</t>
  </si>
  <si>
    <t>28.9440314, 53.6339403</t>
  </si>
  <si>
    <t>Firuzabad</t>
  </si>
  <si>
    <t>فیروزاباد</t>
  </si>
  <si>
    <t>28.8395155, 52.5638794</t>
  </si>
  <si>
    <t>Qir and Karzin</t>
  </si>
  <si>
    <t>قیر و کارزین</t>
  </si>
  <si>
    <t>28.3559058, 52.9599661</t>
  </si>
  <si>
    <t>Kazerun</t>
  </si>
  <si>
    <t>کازرون</t>
  </si>
  <si>
    <t>29.6271233, 51.6518163</t>
  </si>
  <si>
    <t>Kavar</t>
  </si>
  <si>
    <t>کوار</t>
  </si>
  <si>
    <t>29.2132568, 52.6867529</t>
  </si>
  <si>
    <t>Gerash</t>
  </si>
  <si>
    <t>گراش</t>
  </si>
  <si>
    <t>27.6903817, 54.1501922</t>
  </si>
  <si>
    <t>Larestan</t>
  </si>
  <si>
    <t>لارستان</t>
  </si>
  <si>
    <t>27.6741406, 54.3357845</t>
  </si>
  <si>
    <t>Lamerd</t>
  </si>
  <si>
    <t>لامرد</t>
  </si>
  <si>
    <t>27.3423771, 53.1803558</t>
  </si>
  <si>
    <t>Marvdasht</t>
  </si>
  <si>
    <t>مرودشت</t>
  </si>
  <si>
    <t>29.8787380, 52.8205515</t>
  </si>
  <si>
    <t>Mamasani</t>
  </si>
  <si>
    <t>ممسنی</t>
  </si>
  <si>
    <t>30.1150898, 51.5412952</t>
  </si>
  <si>
    <t>Abadeh</t>
  </si>
  <si>
    <t>اباده</t>
  </si>
  <si>
    <t>31.1594661, 52.6439902</t>
  </si>
  <si>
    <t>Arsanjan</t>
  </si>
  <si>
    <t>ارسنجان</t>
  </si>
  <si>
    <t>29.9196861, 53.2988862</t>
  </si>
  <si>
    <t>Estahban</t>
  </si>
  <si>
    <t>استهبان</t>
  </si>
  <si>
    <t>29.1291094, 54.0357785</t>
  </si>
  <si>
    <t>Eqlid</t>
  </si>
  <si>
    <t>اقلید</t>
  </si>
  <si>
    <t>30.9049366, 52.6921001</t>
  </si>
  <si>
    <t>Bavanat</t>
  </si>
  <si>
    <t>بوانات</t>
  </si>
  <si>
    <t>30.4855907, 53.5933304</t>
  </si>
  <si>
    <t>Pasargad</t>
  </si>
  <si>
    <t>پاسارگاد</t>
  </si>
  <si>
    <t>30.1904018, 53.1756455</t>
  </si>
  <si>
    <t>Jahrom</t>
  </si>
  <si>
    <t>جهرم</t>
  </si>
  <si>
    <t>28.5177435, 53.5743866</t>
  </si>
  <si>
    <t>Kharameh</t>
  </si>
  <si>
    <t>خرامه</t>
  </si>
  <si>
    <t>29.5020459, 53.3123675</t>
  </si>
  <si>
    <t>Khorambid</t>
  </si>
  <si>
    <t>خرم‌بید</t>
  </si>
  <si>
    <t>30.4218860, 53.2187228</t>
  </si>
  <si>
    <t>Mohr</t>
  </si>
  <si>
    <t>مهر</t>
  </si>
  <si>
    <t>27.5559931, 52.8847205</t>
  </si>
  <si>
    <t>Nayriz</t>
  </si>
  <si>
    <t>نی‌ریز</t>
  </si>
  <si>
    <t>29.1893104, 54.3139277</t>
  </si>
  <si>
    <t>Khonj</t>
  </si>
  <si>
    <t> خنج</t>
  </si>
  <si>
    <t>27.8827043, 53.4284076</t>
  </si>
  <si>
    <t>36.2736589, 49.9982360</t>
  </si>
  <si>
    <t>Takestan</t>
  </si>
  <si>
    <t>تاکستان</t>
  </si>
  <si>
    <t>36.0720984, 49.7013486</t>
  </si>
  <si>
    <t>Buin Zahra</t>
  </si>
  <si>
    <t>بوئین زهرا</t>
  </si>
  <si>
    <t>35.7677090, 50.0572767</t>
  </si>
  <si>
    <t>Abyek</t>
  </si>
  <si>
    <t>آبیک</t>
  </si>
  <si>
    <t>36.0404280, 50.5446161</t>
  </si>
  <si>
    <t>36.3081807, 49.9953970</t>
  </si>
  <si>
    <t>Avaj</t>
  </si>
  <si>
    <t>آوج</t>
  </si>
  <si>
    <t>35.5793683, 49.2242359</t>
  </si>
  <si>
    <t>34.6415764, 50.8746035</t>
  </si>
  <si>
    <t>Kordestan</t>
  </si>
  <si>
    <t>Saqqez</t>
  </si>
  <si>
    <t>سقز</t>
  </si>
  <si>
    <t>36.2389448, 46.2779705</t>
  </si>
  <si>
    <t>Divandarreh</t>
  </si>
  <si>
    <t>دیواندره</t>
  </si>
  <si>
    <t>35.9136535, 47.0266848</t>
  </si>
  <si>
    <t>Dehgolan</t>
  </si>
  <si>
    <t>دهگلان</t>
  </si>
  <si>
    <t>35.2797649, 47.4220818</t>
  </si>
  <si>
    <t>Bijar</t>
  </si>
  <si>
    <t>بیجار</t>
  </si>
  <si>
    <t>35.8735734, 47.5987868</t>
  </si>
  <si>
    <t>Baneh</t>
  </si>
  <si>
    <t>بانه</t>
  </si>
  <si>
    <t>35.9985999, 45.8823428</t>
  </si>
  <si>
    <t>Sarv Abad</t>
  </si>
  <si>
    <t>سروآباد</t>
  </si>
  <si>
    <t>35.3100829, 46.3708668</t>
  </si>
  <si>
    <t>Qorveh</t>
  </si>
  <si>
    <t>قروه</t>
  </si>
  <si>
    <t>35.1678934, 47.8038272</t>
  </si>
  <si>
    <t>Kamyaran</t>
  </si>
  <si>
    <t>کامیاران</t>
  </si>
  <si>
    <t>34.7955755, 46.9368047</t>
  </si>
  <si>
    <t>Mariwan</t>
  </si>
  <si>
    <t>مریوان</t>
  </si>
  <si>
    <t>35.5210993, 46.1756813</t>
  </si>
  <si>
    <t>Sanandaj</t>
  </si>
  <si>
    <t>سنندج</t>
  </si>
  <si>
    <t>35.3218748, 46.9861647</t>
  </si>
  <si>
    <t>Arzuiyeh</t>
  </si>
  <si>
    <t>ارزوئیه</t>
  </si>
  <si>
    <t>28.4582494, 56.3628409</t>
  </si>
  <si>
    <t>Anar</t>
  </si>
  <si>
    <t>انار</t>
  </si>
  <si>
    <t>30.8707353, 55.2756505</t>
  </si>
  <si>
    <t>Baft</t>
  </si>
  <si>
    <t>بافت</t>
  </si>
  <si>
    <t>29.2330380, 56.6008972</t>
  </si>
  <si>
    <t>Bardsir</t>
  </si>
  <si>
    <t>بردسیر</t>
  </si>
  <si>
    <t>29.9384731, 56.5728597</t>
  </si>
  <si>
    <t>Bam</t>
  </si>
  <si>
    <t>بم</t>
  </si>
  <si>
    <t>29.0984956, 58.3374680</t>
  </si>
  <si>
    <t>Jiroft</t>
  </si>
  <si>
    <t>جیرفت</t>
  </si>
  <si>
    <t>28.6751124, 57.7371569</t>
  </si>
  <si>
    <t>Rabor</t>
  </si>
  <si>
    <t>رابر</t>
  </si>
  <si>
    <t>29.2918594, 56.9126592</t>
  </si>
  <si>
    <t>Ravar</t>
  </si>
  <si>
    <t>راور</t>
  </si>
  <si>
    <t>31.2682228, 56.7973878</t>
  </si>
  <si>
    <t>Rafsanjan</t>
  </si>
  <si>
    <t>رفسنجان</t>
  </si>
  <si>
    <t>30.3548893, 56.0027050</t>
  </si>
  <si>
    <t>Roudbar-e Jonob</t>
  </si>
  <si>
    <t>رودبار جنوب</t>
  </si>
  <si>
    <t>28.0292807, 57.9929783</t>
  </si>
  <si>
    <t>Rigan</t>
  </si>
  <si>
    <t>ریگان</t>
  </si>
  <si>
    <t>28.6508018, 59.0181038</t>
  </si>
  <si>
    <t>Zarand</t>
  </si>
  <si>
    <t>زرند</t>
  </si>
  <si>
    <t>30.8165517, 56.5728597</t>
  </si>
  <si>
    <t>Sirjan</t>
  </si>
  <si>
    <t>سیرجان</t>
  </si>
  <si>
    <t>29.4586676, 55.6714051</t>
  </si>
  <si>
    <t>Shahr-e Babak</t>
  </si>
  <si>
    <t>شهربابک</t>
  </si>
  <si>
    <t>30.1172159, 55.1210303</t>
  </si>
  <si>
    <t>Anbarabad</t>
  </si>
  <si>
    <t>عنبرآباد</t>
  </si>
  <si>
    <t>28.4730300, 57.8424255</t>
  </si>
  <si>
    <t>Faryab</t>
  </si>
  <si>
    <t>فاریاب</t>
  </si>
  <si>
    <t>28.0920448, 57.2310521</t>
  </si>
  <si>
    <t>Fahraj</t>
  </si>
  <si>
    <t>فهرج</t>
  </si>
  <si>
    <t>28.9444678, 58.8833807</t>
  </si>
  <si>
    <t>Qaleh Ganj</t>
  </si>
  <si>
    <t>قلعه‌گنج</t>
  </si>
  <si>
    <t>27.5277132, 57.8651371</t>
  </si>
  <si>
    <t>30.2839379, 57.0833628</t>
  </si>
  <si>
    <t>Kahnuj</t>
  </si>
  <si>
    <t>کهنوج</t>
  </si>
  <si>
    <t>28.0250371, 57.7459550</t>
  </si>
  <si>
    <t>Kuhbandan</t>
  </si>
  <si>
    <t>کوهبنان</t>
  </si>
  <si>
    <t>31.4126300, 56.2800600</t>
  </si>
  <si>
    <t>Manujan</t>
  </si>
  <si>
    <t>منوجان</t>
  </si>
  <si>
    <t>27.4475626, 57.5051616</t>
  </si>
  <si>
    <t>Narmashir</t>
  </si>
  <si>
    <t>نرماشیر</t>
  </si>
  <si>
    <t>28.9550536, 58.7001721</t>
  </si>
  <si>
    <t>Sonqor</t>
  </si>
  <si>
    <t>سنقر</t>
  </si>
  <si>
    <t>34.7778940, 47.5963285</t>
  </si>
  <si>
    <t>Qasr-e Shirin</t>
  </si>
  <si>
    <t>قصرشیرین</t>
  </si>
  <si>
    <t>34.5159031, 45.5776859</t>
  </si>
  <si>
    <t>Harsin</t>
  </si>
  <si>
    <t>هرسین</t>
  </si>
  <si>
    <t>34.2719149, 47.6046183</t>
  </si>
  <si>
    <t>Ravansar</t>
  </si>
  <si>
    <t>روانسر</t>
  </si>
  <si>
    <t>34.7120892, 46.6512998</t>
  </si>
  <si>
    <t>Dalahu</t>
  </si>
  <si>
    <t>دالاهو</t>
  </si>
  <si>
    <t>34.2807002, 46.2354713</t>
  </si>
  <si>
    <t>Javanrud</t>
  </si>
  <si>
    <t>جوانرود</t>
  </si>
  <si>
    <t>34.8062744, 46.4922002</t>
  </si>
  <si>
    <t>Salas-e Babajani</t>
  </si>
  <si>
    <t>ثلاث بابا جانی</t>
  </si>
  <si>
    <t>34.7358371, 46.1493969</t>
  </si>
  <si>
    <t>34.3276924, 47.0777685</t>
  </si>
  <si>
    <t>Paveh</t>
  </si>
  <si>
    <t>پاوه</t>
  </si>
  <si>
    <t>35.0430104, 46.3552713</t>
  </si>
  <si>
    <t>Sahneh</t>
  </si>
  <si>
    <t>صحنه</t>
  </si>
  <si>
    <t>34.4740361, 47.6947512</t>
  </si>
  <si>
    <t>Kangavar</t>
  </si>
  <si>
    <t>کنگاور</t>
  </si>
  <si>
    <t>34.5070927, 47.9564594</t>
  </si>
  <si>
    <t>Gilan-e Gharb</t>
  </si>
  <si>
    <t>گیلانغرب</t>
  </si>
  <si>
    <t>34.1397111, 45.9206089</t>
  </si>
  <si>
    <t>Sarepol-e Zahab</t>
  </si>
  <si>
    <t>سرپل ذهاب</t>
  </si>
  <si>
    <t>34.4513937, 45.8612066</t>
  </si>
  <si>
    <t>Eslamabad-e Gharb</t>
  </si>
  <si>
    <t>اسلام‌آباد غرب</t>
  </si>
  <si>
    <t>34.1131847, 46.5278715</t>
  </si>
  <si>
    <t>Kohkiloye va Bouyerahmad</t>
  </si>
  <si>
    <t>Boyer-Ahmad</t>
  </si>
  <si>
    <t>بویراحمد</t>
  </si>
  <si>
    <t>30.7245860, 50.8456323</t>
  </si>
  <si>
    <t>Kohgiluyeh</t>
  </si>
  <si>
    <t>کهگیلویه</t>
  </si>
  <si>
    <t>Gachsaran</t>
  </si>
  <si>
    <t>گچساران</t>
  </si>
  <si>
    <t>30.3659761, 50.7936301</t>
  </si>
  <si>
    <t>Dana</t>
  </si>
  <si>
    <t>دنا</t>
  </si>
  <si>
    <t>30.8178697, 51.4178351</t>
  </si>
  <si>
    <t>Basht</t>
  </si>
  <si>
    <t>باشت</t>
  </si>
  <si>
    <t>30.3619359, 51.1611537</t>
  </si>
  <si>
    <t>Choram</t>
  </si>
  <si>
    <t>چرام</t>
  </si>
  <si>
    <t>30.7522508, 50.7468647</t>
  </si>
  <si>
    <t>Landeh</t>
  </si>
  <si>
    <t>لنده</t>
  </si>
  <si>
    <t>30.9789987, 50.4178973</t>
  </si>
  <si>
    <t>Bahmai</t>
  </si>
  <si>
    <t>بهمئی</t>
  </si>
  <si>
    <t>30.9987413, 50.0373761</t>
  </si>
  <si>
    <t>Gomishan</t>
  </si>
  <si>
    <t>گمیشان</t>
  </si>
  <si>
    <t>37.0701482, 54.0766214</t>
  </si>
  <si>
    <t>Bandar-e Torkaman</t>
  </si>
  <si>
    <t>بندر ترکمن</t>
  </si>
  <si>
    <t>36.8979986, 54.0738979</t>
  </si>
  <si>
    <t>Minudasht</t>
  </si>
  <si>
    <t>مینودشت</t>
  </si>
  <si>
    <t>37.2291529, 55.3724294</t>
  </si>
  <si>
    <t>Kordkuy</t>
  </si>
  <si>
    <t>کردکوی</t>
  </si>
  <si>
    <t>36.7941426, 54.1102740</t>
  </si>
  <si>
    <t>Ghonbad-e Kavus</t>
  </si>
  <si>
    <t>گنبد کاووس</t>
  </si>
  <si>
    <t>37.2406676, 55.1596592</t>
  </si>
  <si>
    <t>Bandar-e Gaz</t>
  </si>
  <si>
    <t>بندر گز</t>
  </si>
  <si>
    <t>36.7749650, 53.9461749</t>
  </si>
  <si>
    <t>Aliabad</t>
  </si>
  <si>
    <t>علی آباد</t>
  </si>
  <si>
    <t>36.9073868, 54.8566207</t>
  </si>
  <si>
    <t>Gorgan</t>
  </si>
  <si>
    <t>گرگان</t>
  </si>
  <si>
    <t>36.8456427, 54.4393363</t>
  </si>
  <si>
    <t>Aqqala</t>
  </si>
  <si>
    <t>آق‌قلا</t>
  </si>
  <si>
    <t>37.0141367, 54.4506304</t>
  </si>
  <si>
    <t>Azadshahr</t>
  </si>
  <si>
    <t>آزادشهر</t>
  </si>
  <si>
    <t>37.0838960, 55.1706992</t>
  </si>
  <si>
    <t>Maraveh Tappeh</t>
  </si>
  <si>
    <t>مراوه تپه</t>
  </si>
  <si>
    <t>37.9022064, 55.9553500</t>
  </si>
  <si>
    <t>Ramian</t>
  </si>
  <si>
    <t>رامیان</t>
  </si>
  <si>
    <t>37.0146543, 55.1403426</t>
  </si>
  <si>
    <t>Galikash</t>
  </si>
  <si>
    <t>گالیکش</t>
  </si>
  <si>
    <t>37.2697222, 55.4305486</t>
  </si>
  <si>
    <t>Kalaleh</t>
  </si>
  <si>
    <t>کلاله</t>
  </si>
  <si>
    <t>37.3833017, 55.5025595</t>
  </si>
  <si>
    <t>Astara</t>
  </si>
  <si>
    <t>آستارا</t>
  </si>
  <si>
    <t>38.4224562, 48.8687149</t>
  </si>
  <si>
    <t>Astaneh-e Ashrafieh</t>
  </si>
  <si>
    <t>آستانه اشرفیه</t>
  </si>
  <si>
    <t>37.2598022, 49.9436621</t>
  </si>
  <si>
    <t>Amlash</t>
  </si>
  <si>
    <t>املش</t>
  </si>
  <si>
    <t>37.0916334, 50.1869377</t>
  </si>
  <si>
    <t>Bandar-e Anzali</t>
  </si>
  <si>
    <t>بندر انزلی</t>
  </si>
  <si>
    <t>37.4639089, 49.4798635</t>
  </si>
  <si>
    <t>Talesh</t>
  </si>
  <si>
    <t>تالش</t>
  </si>
  <si>
    <t>37.8016324, 48.9072620</t>
  </si>
  <si>
    <t>Rasht</t>
  </si>
  <si>
    <t>رشت</t>
  </si>
  <si>
    <t>37.2682177, 49.5891233</t>
  </si>
  <si>
    <t>Rezvanshahr</t>
  </si>
  <si>
    <t>رضوانشهر</t>
  </si>
  <si>
    <t>37.5646628, 49.1472139</t>
  </si>
  <si>
    <t>Rudbar</t>
  </si>
  <si>
    <t>رودبار</t>
  </si>
  <si>
    <t>36.8097104, 49.4161050</t>
  </si>
  <si>
    <t>Rudsar</t>
  </si>
  <si>
    <t>رودسر</t>
  </si>
  <si>
    <t>37.1378415, 50.2836199</t>
  </si>
  <si>
    <t>Siahkal</t>
  </si>
  <si>
    <t>سیاهکل</t>
  </si>
  <si>
    <t>37.1482301, 49.8803281</t>
  </si>
  <si>
    <t>Shaft</t>
  </si>
  <si>
    <t>شفت</t>
  </si>
  <si>
    <t>37.1702603, 49.4017092</t>
  </si>
  <si>
    <t>Someh Sara</t>
  </si>
  <si>
    <t>صومعه‌سرا</t>
  </si>
  <si>
    <t>37.3048852, 49.3178484</t>
  </si>
  <si>
    <t>Fuman</t>
  </si>
  <si>
    <t>فومن</t>
  </si>
  <si>
    <t>37.2203773, 49.3095058</t>
  </si>
  <si>
    <t>Lahijan</t>
  </si>
  <si>
    <t>لاهیجان</t>
  </si>
  <si>
    <t>37.2070730, 50.0033677</t>
  </si>
  <si>
    <t>Langarud</t>
  </si>
  <si>
    <t>لنگرود</t>
  </si>
  <si>
    <t>37.1878209, 50.1575212</t>
  </si>
  <si>
    <t>Masal</t>
  </si>
  <si>
    <t>ماسال</t>
  </si>
  <si>
    <t>37.3621185, 49.1314769</t>
  </si>
  <si>
    <t>Dorud</t>
  </si>
  <si>
    <t>دورود</t>
  </si>
  <si>
    <t>33.4955028, 49.0631743</t>
  </si>
  <si>
    <t>Rumeshkan</t>
  </si>
  <si>
    <t>رومشکان</t>
  </si>
  <si>
    <t>33.2686761, 47.5729802</t>
  </si>
  <si>
    <t>Delfan</t>
  </si>
  <si>
    <t>دلفان</t>
  </si>
  <si>
    <t>34.0665041, 47.9762632</t>
  </si>
  <si>
    <t>Azna</t>
  </si>
  <si>
    <t>ازنا</t>
  </si>
  <si>
    <t>33.4499509, 49.4516846</t>
  </si>
  <si>
    <t>Aligudarz</t>
  </si>
  <si>
    <t>الیگودرز</t>
  </si>
  <si>
    <t>33.4049794, 49.6962428</t>
  </si>
  <si>
    <t>Khorramabad</t>
  </si>
  <si>
    <t>خرم‌آباد</t>
  </si>
  <si>
    <t>33.4646833, 48.3389644</t>
  </si>
  <si>
    <t>Borujerd</t>
  </si>
  <si>
    <t>بروجرد</t>
  </si>
  <si>
    <t>33.8941993, 48.7670330</t>
  </si>
  <si>
    <t>Dowreh</t>
  </si>
  <si>
    <t>دوره</t>
  </si>
  <si>
    <t>33.5656010, 48.0186500</t>
  </si>
  <si>
    <t>Pol-e Dokhtar</t>
  </si>
  <si>
    <t>پلدختر</t>
  </si>
  <si>
    <t>33.1454401, 47.7169217</t>
  </si>
  <si>
    <t>Selseleh</t>
  </si>
  <si>
    <t>سلسله</t>
  </si>
  <si>
    <t>33.8639888, 48.2642387</t>
  </si>
  <si>
    <t>Kuhdasht</t>
  </si>
  <si>
    <t>کوهدشت</t>
  </si>
  <si>
    <t>33.5274547, 47.6110802</t>
  </si>
  <si>
    <t>Mazanderan</t>
  </si>
  <si>
    <t>Amol</t>
  </si>
  <si>
    <t>آمل</t>
  </si>
  <si>
    <t>36.4676264, 52.3506940</t>
  </si>
  <si>
    <t>Babol</t>
  </si>
  <si>
    <t>بابل</t>
  </si>
  <si>
    <t>36.5386629, 52.6764543</t>
  </si>
  <si>
    <t>Babolsar</t>
  </si>
  <si>
    <t>بابلسر</t>
  </si>
  <si>
    <t>36.7048972, 52.6546785</t>
  </si>
  <si>
    <t>Behshahr</t>
  </si>
  <si>
    <t>بهشهر</t>
  </si>
  <si>
    <t>36.6953128, 53.5365131</t>
  </si>
  <si>
    <t>Tonekabon</t>
  </si>
  <si>
    <t>تنکابن</t>
  </si>
  <si>
    <t>36.8154975, 50.8716494</t>
  </si>
  <si>
    <t>Juybar</t>
  </si>
  <si>
    <t>جویبار</t>
  </si>
  <si>
    <t>36.6454207, 52.9009502</t>
  </si>
  <si>
    <t>Chalus</t>
  </si>
  <si>
    <t>چالوس</t>
  </si>
  <si>
    <t>36.6459174, 51.4069790</t>
  </si>
  <si>
    <t>Ramsar</t>
  </si>
  <si>
    <t>رامسر</t>
  </si>
  <si>
    <t>36.9268274, 50.6430658</t>
  </si>
  <si>
    <t>Sari</t>
  </si>
  <si>
    <t>ساری</t>
  </si>
  <si>
    <t>36.5658729, 53.0586328</t>
  </si>
  <si>
    <t>Savadkuh</t>
  </si>
  <si>
    <t>سوادکوه</t>
  </si>
  <si>
    <t>36.1795372, 52.9731399</t>
  </si>
  <si>
    <t>Savadkuh-e Shomali</t>
  </si>
  <si>
    <t>سوادکوه شمالی</t>
  </si>
  <si>
    <t>36.3570238, 52.8530604</t>
  </si>
  <si>
    <t>Simorgh</t>
  </si>
  <si>
    <t>سیمرغ</t>
  </si>
  <si>
    <t>36.5830238, 52.8125165</t>
  </si>
  <si>
    <t>Abbasabad</t>
  </si>
  <si>
    <t>عباس‌آباد</t>
  </si>
  <si>
    <t>36.7240776, 51.1141183</t>
  </si>
  <si>
    <t>Feridoonkenar</t>
  </si>
  <si>
    <t>فریدون‌کنار</t>
  </si>
  <si>
    <t>36.6858394, 52.5265253</t>
  </si>
  <si>
    <t>Qaemshahr</t>
  </si>
  <si>
    <t>قائم‌شهر</t>
  </si>
  <si>
    <t>36.4683746, 52.8634197</t>
  </si>
  <si>
    <t>Kelardasht</t>
  </si>
  <si>
    <t>کلاردشت</t>
  </si>
  <si>
    <t>36.4901962, 51.1426324</t>
  </si>
  <si>
    <t>Galugah</t>
  </si>
  <si>
    <t>گلوگاه</t>
  </si>
  <si>
    <t>36.7284026, 53.8101659</t>
  </si>
  <si>
    <t>Mahmudabad</t>
  </si>
  <si>
    <t>محمودآباد</t>
  </si>
  <si>
    <t>36.6328760, 52.2666567</t>
  </si>
  <si>
    <t>Miandorud</t>
  </si>
  <si>
    <t>میاندرود</t>
  </si>
  <si>
    <t>36.5954570, 53.2099707</t>
  </si>
  <si>
    <t>Neka</t>
  </si>
  <si>
    <t>نکا</t>
  </si>
  <si>
    <t>36.6483043, 53.2988862</t>
  </si>
  <si>
    <t>Nur</t>
  </si>
  <si>
    <t>نور</t>
  </si>
  <si>
    <t>36.5750373, 52.0268380</t>
  </si>
  <si>
    <t>Nowshahr</t>
  </si>
  <si>
    <t>نوشهر</t>
  </si>
  <si>
    <t>36.6493640, 51.4887307</t>
  </si>
  <si>
    <t>Arak</t>
  </si>
  <si>
    <t>اراک</t>
  </si>
  <si>
    <t>34.0953553, 49.7013486</t>
  </si>
  <si>
    <t>Mahalat</t>
  </si>
  <si>
    <t>محلات</t>
  </si>
  <si>
    <t>33.9085748, 50.4552616</t>
  </si>
  <si>
    <t>Komijan</t>
  </si>
  <si>
    <t>کمیجان</t>
  </si>
  <si>
    <t>34.7112398, 49.3348621</t>
  </si>
  <si>
    <t>Farahan</t>
  </si>
  <si>
    <t>فراهان</t>
  </si>
  <si>
    <t>34.6123050, 49.8547266</t>
  </si>
  <si>
    <t>Saveh</t>
  </si>
  <si>
    <t>ساوه</t>
  </si>
  <si>
    <t>35.0236107, 50.3585065</t>
  </si>
  <si>
    <t>Zarandieh</t>
  </si>
  <si>
    <t>زرندیه</t>
  </si>
  <si>
    <t>35.3036405, 50.5153996</t>
  </si>
  <si>
    <t>Delijan</t>
  </si>
  <si>
    <t>دلیجان</t>
  </si>
  <si>
    <t>33.9923039, 50.6845648</t>
  </si>
  <si>
    <t>Khondab</t>
  </si>
  <si>
    <t>خنداب</t>
  </si>
  <si>
    <t>34.3917460, 49.1904301</t>
  </si>
  <si>
    <t>Tafresh</t>
  </si>
  <si>
    <t>تفرش</t>
  </si>
  <si>
    <t>34.6980734, 50.0136323</t>
  </si>
  <si>
    <t>Ashtian</t>
  </si>
  <si>
    <t>آشتیان</t>
  </si>
  <si>
    <t>34.5204470, 50.0059337</t>
  </si>
  <si>
    <t>Khomeyn</t>
  </si>
  <si>
    <t>خمین</t>
  </si>
  <si>
    <t>33.6406148, 50.0771125</t>
  </si>
  <si>
    <t>Shazand</t>
  </si>
  <si>
    <t>شازند</t>
  </si>
  <si>
    <t>33.9345904, 49.4008633</t>
  </si>
  <si>
    <t>Abumusa</t>
  </si>
  <si>
    <t>ابوموسی</t>
  </si>
  <si>
    <t>25.8673450, 55.0242519</t>
  </si>
  <si>
    <t>Bastak</t>
  </si>
  <si>
    <t>بستک</t>
  </si>
  <si>
    <t>27.1986390, 54.3666012</t>
  </si>
  <si>
    <t>Bashagard</t>
  </si>
  <si>
    <t>بشاگرد</t>
  </si>
  <si>
    <t>26.4580790, 57.9020535</t>
  </si>
  <si>
    <t>Bandar-e Abbas</t>
  </si>
  <si>
    <t>بندرعباس</t>
  </si>
  <si>
    <t>27.1832216, 56.2666455</t>
  </si>
  <si>
    <t>Bandar-e Lengeh</t>
  </si>
  <si>
    <t>بندرلنگه</t>
  </si>
  <si>
    <t>26.5627867, 54.8886790</t>
  </si>
  <si>
    <t>Bandar-e Khamir</t>
  </si>
  <si>
    <t>بندرخمیر</t>
  </si>
  <si>
    <t>26.9500841, 55.5857224</t>
  </si>
  <si>
    <t>Parsian</t>
  </si>
  <si>
    <t>پارسیان</t>
  </si>
  <si>
    <t>27.2087957, 53.0405196</t>
  </si>
  <si>
    <t>Rudan</t>
  </si>
  <si>
    <t>رودان</t>
  </si>
  <si>
    <t>27.6182694, 57.1915504</t>
  </si>
  <si>
    <t>Jask</t>
  </si>
  <si>
    <t>جاسک</t>
  </si>
  <si>
    <t>25.6577006, 57.7856677</t>
  </si>
  <si>
    <t>Hajiiabad</t>
  </si>
  <si>
    <t>حاجی‌آباد</t>
  </si>
  <si>
    <t>28.3109983, 55.9024530</t>
  </si>
  <si>
    <t>Sirik</t>
  </si>
  <si>
    <t>سیریک</t>
  </si>
  <si>
    <t>26.5200991, 57.1071672</t>
  </si>
  <si>
    <t>Qeshm</t>
  </si>
  <si>
    <t>قشم</t>
  </si>
  <si>
    <t>26.9788919, 56.2202946</t>
  </si>
  <si>
    <t>Minab</t>
  </si>
  <si>
    <t>میناب</t>
  </si>
  <si>
    <t>27.1372211, 57.0675028</t>
  </si>
  <si>
    <t>Hamadan</t>
  </si>
  <si>
    <t>34.7988575, 48.5150225</t>
  </si>
  <si>
    <t>Malayer</t>
  </si>
  <si>
    <t>ملایر</t>
  </si>
  <si>
    <t>34.3020001, 48.8145943</t>
  </si>
  <si>
    <t>Nahavand</t>
  </si>
  <si>
    <t>نهاوند</t>
  </si>
  <si>
    <t>34.1883180, 48.3688834</t>
  </si>
  <si>
    <t>Tuyserkan</t>
  </si>
  <si>
    <t>تویسرکان</t>
  </si>
  <si>
    <t>34.5497961, 48.4537424</t>
  </si>
  <si>
    <t>Bahar</t>
  </si>
  <si>
    <t>بهار</t>
  </si>
  <si>
    <t>34.9083252, 48.4392729</t>
  </si>
  <si>
    <t>Asadabad</t>
  </si>
  <si>
    <t>اسدآباد</t>
  </si>
  <si>
    <t>34.7789372, 48.1250245</t>
  </si>
  <si>
    <t>Razan</t>
  </si>
  <si>
    <t>رزن</t>
  </si>
  <si>
    <t>35.3913832, 49.0337401</t>
  </si>
  <si>
    <t>Kabudarahang</t>
  </si>
  <si>
    <t>کبودرآهنگ</t>
  </si>
  <si>
    <t>35.2113383, 48.7241621</t>
  </si>
  <si>
    <t>Famenin</t>
  </si>
  <si>
    <t>فامنین</t>
  </si>
  <si>
    <t>35.1133985, 48.9757225</t>
  </si>
  <si>
    <t>Abarkuh</t>
  </si>
  <si>
    <t>ابرکوه</t>
  </si>
  <si>
    <t>31.1304036, 53.2503736</t>
  </si>
  <si>
    <t>Ardakan</t>
  </si>
  <si>
    <t>اردکان</t>
  </si>
  <si>
    <t>32.3082212, 54.0085616</t>
  </si>
  <si>
    <t>Ashkezar</t>
  </si>
  <si>
    <t>اشکذر</t>
  </si>
  <si>
    <t>32.0001720, 54.2074613</t>
  </si>
  <si>
    <t>Bafq</t>
  </si>
  <si>
    <t>بافق</t>
  </si>
  <si>
    <t>31.6216425, 55.4139392</t>
  </si>
  <si>
    <t>Behabad</t>
  </si>
  <si>
    <t>بهاباد</t>
  </si>
  <si>
    <t>31.8715950, 56.0194244</t>
  </si>
  <si>
    <t>Taft</t>
  </si>
  <si>
    <t>تفت</t>
  </si>
  <si>
    <t>31.8317286, 54.3003505</t>
  </si>
  <si>
    <t>Khatam</t>
  </si>
  <si>
    <t>خاتم</t>
  </si>
  <si>
    <t>31.9336023, 54.3076413</t>
  </si>
  <si>
    <t>Mehriz</t>
  </si>
  <si>
    <t>مهریز</t>
  </si>
  <si>
    <t>31.5778137, 54.4451578</t>
  </si>
  <si>
    <t>Meybod</t>
  </si>
  <si>
    <t>میبد</t>
  </si>
  <si>
    <t>32.2487226, 54.0079341</t>
  </si>
  <si>
    <t>31.8974232, 54.3568562</t>
  </si>
  <si>
    <t>VirusAffected</t>
  </si>
  <si>
    <t>Diagnosed_Change(to_Median)</t>
  </si>
  <si>
    <t>Diagnosed_Change(to_Day_before)</t>
  </si>
  <si>
    <t>Country</t>
  </si>
  <si>
    <t>Canada</t>
  </si>
  <si>
    <t>UAE</t>
  </si>
  <si>
    <t>Bahrain</t>
  </si>
  <si>
    <t>Kuwait</t>
  </si>
  <si>
    <t>Iraq</t>
  </si>
  <si>
    <t>Afghanistan</t>
  </si>
  <si>
    <t>Oman</t>
  </si>
  <si>
    <t>Pakistan</t>
  </si>
  <si>
    <t>Georgia</t>
  </si>
  <si>
    <t>China</t>
  </si>
  <si>
    <t>United Kingdom</t>
  </si>
  <si>
    <t>Belarus</t>
  </si>
  <si>
    <t>Azerbaijan</t>
  </si>
  <si>
    <t>Australia</t>
  </si>
  <si>
    <t>Qatar</t>
  </si>
  <si>
    <t>Armenia</t>
  </si>
  <si>
    <t>United States</t>
  </si>
  <si>
    <t>Saudi Arabia</t>
  </si>
  <si>
    <t>Hungry</t>
  </si>
  <si>
    <t>Export</t>
  </si>
  <si>
    <t>کانادا</t>
  </si>
  <si>
    <t>لبنان</t>
  </si>
  <si>
    <t>امارات</t>
  </si>
  <si>
    <t>بحرین</t>
  </si>
  <si>
    <t>کویت</t>
  </si>
  <si>
    <t>عراق</t>
  </si>
  <si>
    <t>افغانستان</t>
  </si>
  <si>
    <t>عمان</t>
  </si>
  <si>
    <t>پاکستان</t>
  </si>
  <si>
    <t>گرجستان</t>
  </si>
  <si>
    <t>چین</t>
  </si>
  <si>
    <t>Estonia</t>
  </si>
  <si>
    <t>استونی</t>
  </si>
  <si>
    <t>بریتانیا</t>
  </si>
  <si>
    <t>بلاروس</t>
  </si>
  <si>
    <t>New Zealand</t>
  </si>
  <si>
    <t>نیوزلند</t>
  </si>
  <si>
    <t>آذربایجان</t>
  </si>
  <si>
    <t>استرالیا</t>
  </si>
  <si>
    <t>قطر</t>
  </si>
  <si>
    <t>ارمنستان</t>
  </si>
  <si>
    <t>ایالات متحده</t>
  </si>
  <si>
    <t>عربستان</t>
  </si>
  <si>
    <t>مجارستان</t>
  </si>
  <si>
    <t>کشور</t>
  </si>
  <si>
    <t>Quantity</t>
  </si>
  <si>
    <t>Lebanon</t>
  </si>
  <si>
    <t>Diagnosed_21</t>
  </si>
  <si>
    <t>Diagnosed_22</t>
  </si>
  <si>
    <t>Diagnosed_21_100K</t>
  </si>
  <si>
    <t>Diagnosed_22_100K</t>
  </si>
  <si>
    <t>Median</t>
  </si>
  <si>
    <t>FirstCase_Day</t>
  </si>
  <si>
    <t>Diagnosed_23</t>
  </si>
  <si>
    <t>Dead_IRanIntl_23</t>
  </si>
  <si>
    <t>Dead_IRanIntl_23_100K</t>
  </si>
  <si>
    <t>Dead_IRanIntl_LastDay</t>
  </si>
  <si>
    <t>Dead_IRanIntl_LastDay_100K</t>
  </si>
  <si>
    <t>Dead_IRanIntl_22</t>
  </si>
  <si>
    <t>Dead_IRanIntl_22_100K</t>
  </si>
  <si>
    <t>Diagnosed_23_100K</t>
  </si>
  <si>
    <t>اسفند 22</t>
  </si>
  <si>
    <t>اسفند 23</t>
  </si>
  <si>
    <t>City_FA</t>
  </si>
  <si>
    <t>Diagnosed_24</t>
  </si>
  <si>
    <t>Diagnosed_24_100K</t>
  </si>
  <si>
    <t>Dead_IRanIntl_24</t>
  </si>
  <si>
    <t>Dead_IRanIntl_24_100K</t>
  </si>
  <si>
    <t>اسفند 24</t>
  </si>
  <si>
    <t>Diagnosed_25</t>
  </si>
  <si>
    <t>Diagnosed_25_100K</t>
  </si>
  <si>
    <t>اسفند 25</t>
  </si>
  <si>
    <t>Dead_IRanIntl_25</t>
  </si>
  <si>
    <t>Dead_IRanIntl_25_100K</t>
  </si>
  <si>
    <t>Dead_Change(to_Day_before)</t>
  </si>
  <si>
    <t>Average</t>
  </si>
  <si>
    <t>Diagnosed_Change(to_Average)</t>
  </si>
  <si>
    <t>FirstCase_Day_FA</t>
  </si>
  <si>
    <t>روز هشتم</t>
  </si>
  <si>
    <t>روز هفتم</t>
  </si>
  <si>
    <t>روز پنجم</t>
  </si>
  <si>
    <t>روز ششم</t>
  </si>
  <si>
    <t>روز دهم</t>
  </si>
  <si>
    <t>روز پانزدهم</t>
  </si>
  <si>
    <t>روز دوم</t>
  </si>
  <si>
    <t>روز اول</t>
  </si>
  <si>
    <t>روز چهاردهم</t>
  </si>
  <si>
    <t>روز چهارم</t>
  </si>
  <si>
    <t>روز سیزدهم</t>
  </si>
  <si>
    <t>روز نهم</t>
  </si>
  <si>
    <t>روز یازدهم</t>
  </si>
  <si>
    <t>Diagnosed_26</t>
  </si>
  <si>
    <t>Diagnosed_26_100K</t>
  </si>
  <si>
    <t>اسفند 26</t>
  </si>
  <si>
    <t>Dead_IRanIntl_26</t>
  </si>
  <si>
    <t>Dead_IRanIntl_26_100K</t>
  </si>
  <si>
    <t>Diagnosed_27</t>
  </si>
  <si>
    <t>Diagnosed_27_100K</t>
  </si>
  <si>
    <t>اسفند 27</t>
  </si>
  <si>
    <t>Dead_IRanIntl_27</t>
  </si>
  <si>
    <t>Dead_IRanIntl_27_100K</t>
  </si>
  <si>
    <t>Diagnosed_28</t>
  </si>
  <si>
    <t>Diagnosed_28_100K</t>
  </si>
  <si>
    <t>اسفند 28</t>
  </si>
  <si>
    <t>Dead_IRanIntl_28</t>
  </si>
  <si>
    <t>Dead_IRanIntl_28_100K</t>
  </si>
  <si>
    <t>Diagnosed_29</t>
  </si>
  <si>
    <t>Diagnosed_29_100K</t>
  </si>
  <si>
    <t>اسفند 29</t>
  </si>
  <si>
    <t>Dead_IRanIntl_29</t>
  </si>
  <si>
    <t>Dead_IRanIntl_29_100K</t>
  </si>
  <si>
    <t>Median_Formula</t>
  </si>
  <si>
    <t>Average_Formula</t>
  </si>
  <si>
    <t>Diagnosed_30</t>
  </si>
  <si>
    <t>Diagnosed_30_100K</t>
  </si>
  <si>
    <t>Dead_IRanIntl_30</t>
  </si>
  <si>
    <t>Dead_IRanIntl_30_100K</t>
  </si>
  <si>
    <t>فروردین 1</t>
  </si>
  <si>
    <t>Diagnosed_01_Daily</t>
  </si>
  <si>
    <t>Diagnosed_02_Daily</t>
  </si>
  <si>
    <t>Diagnosed_03_Daily</t>
  </si>
  <si>
    <t>Diagnosed_04_Daily</t>
  </si>
  <si>
    <t>Diagnosed_05_Daily</t>
  </si>
  <si>
    <t>Diagnosed_06_Daily</t>
  </si>
  <si>
    <t>Diagnosed_07_Daily</t>
  </si>
  <si>
    <t>Diagnosed_08_Daily</t>
  </si>
  <si>
    <t>Diagnosed_09_Daily</t>
  </si>
  <si>
    <t>Diagnosed_10_Daily</t>
  </si>
  <si>
    <t>Diagnosed_11_Daily</t>
  </si>
  <si>
    <t>Diagnosed_12_Daily</t>
  </si>
  <si>
    <t>Diagnosed_13_Daily</t>
  </si>
  <si>
    <t>Diagnosed_14_Daily</t>
  </si>
  <si>
    <t>Diagnosed_15_Daily</t>
  </si>
  <si>
    <t>Diagnosed_16_Daily</t>
  </si>
  <si>
    <t>Diagnosed_17_Daily</t>
  </si>
  <si>
    <t>Diagnosed_18_Daily</t>
  </si>
  <si>
    <t>Diagnosed_19_Daily</t>
  </si>
  <si>
    <t>Diagnosed_20_Daily</t>
  </si>
  <si>
    <t>Diagnosed_21_Daily</t>
  </si>
  <si>
    <t>Diagnosed_22_Daily</t>
  </si>
  <si>
    <t>Diagnosed_23_Daily</t>
  </si>
  <si>
    <t>Diagnosed_24_Daily</t>
  </si>
  <si>
    <t>Diagnosed_25_Daily</t>
  </si>
  <si>
    <t>Diagnosed_26_Daily</t>
  </si>
  <si>
    <t>Diagnosed_27_Daily</t>
  </si>
  <si>
    <t>Diagnosed_28_Daily</t>
  </si>
  <si>
    <t>Diagnosed_29_Daily</t>
  </si>
  <si>
    <t>Diagnosed_30_Daily</t>
  </si>
  <si>
    <t>Diagnosed_LastDay_Daily</t>
  </si>
  <si>
    <t>Diagnosed_Change(to_Day_before)_Daily</t>
  </si>
  <si>
    <t>Median_Daily</t>
  </si>
  <si>
    <t>Diagnosed_Change(to_Median)_Daily</t>
  </si>
  <si>
    <t>Average_Daily</t>
  </si>
  <si>
    <t>Diagnosed_Change(to_Average)_Daily</t>
  </si>
  <si>
    <t>Diagnosed_31</t>
  </si>
  <si>
    <t>Diagnosed_31_100K</t>
  </si>
  <si>
    <t>Dead_IRanIntl_31</t>
  </si>
  <si>
    <t>Dead_IRanIntl_31_100K</t>
  </si>
  <si>
    <t>Dead_to_Diagnosed_Province</t>
  </si>
  <si>
    <t>Diagnosed_LastDay_ArashEstimation</t>
  </si>
  <si>
    <t>فروردین 2</t>
  </si>
  <si>
    <t>Diagnosed_31_Daily</t>
  </si>
  <si>
    <t>Dead_IRanIntl_32</t>
  </si>
  <si>
    <t>Dead_IRanIntl_32_100K</t>
  </si>
  <si>
    <t>Diagnosed_32</t>
  </si>
  <si>
    <t>Diagnosed_32_100K</t>
  </si>
  <si>
    <t>Diagnosed_32_Daily</t>
  </si>
  <si>
    <t>فروردین 3</t>
  </si>
  <si>
    <t>آذ شرقی</t>
  </si>
  <si>
    <t>آذ غربی</t>
  </si>
  <si>
    <t>چهارمحال</t>
  </si>
  <si>
    <t>خ جنوبی</t>
  </si>
  <si>
    <t>خ رضوی</t>
  </si>
  <si>
    <t>خ شمالی</t>
  </si>
  <si>
    <t>سیستان</t>
  </si>
  <si>
    <t>Diagnosed_33</t>
  </si>
  <si>
    <t>Diagnosed_33_100K</t>
  </si>
  <si>
    <t>فروردین 4</t>
  </si>
  <si>
    <t>Dead_IRanIntl_33</t>
  </si>
  <si>
    <t>Dead_IRanIntl_33_100K</t>
  </si>
  <si>
    <t>Diagnosed_33_Daily</t>
  </si>
  <si>
    <t>Diagnosed_34</t>
  </si>
  <si>
    <t>Diagnosed_34_100K</t>
  </si>
  <si>
    <t>Dead_IRanIntl_34</t>
  </si>
  <si>
    <t>Dead_IRanIntl_34_100K</t>
  </si>
  <si>
    <t>فروردین 5</t>
  </si>
  <si>
    <t>Lower</t>
  </si>
  <si>
    <t>Upper</t>
  </si>
  <si>
    <t>Exponential Smooth</t>
  </si>
  <si>
    <t>Leveling</t>
  </si>
  <si>
    <t>Aggregating</t>
  </si>
  <si>
    <t>Finalizing</t>
  </si>
  <si>
    <t>Adjusting</t>
  </si>
  <si>
    <t>Aggregating Plus</t>
  </si>
  <si>
    <t>Diagnosed_34_Daily</t>
  </si>
  <si>
    <t>فروردین 6</t>
  </si>
  <si>
    <t>DiagnosedTotal_Slope</t>
  </si>
  <si>
    <t>DiagnosedDaily_Slope</t>
  </si>
  <si>
    <t>DeadTotal_Slope</t>
  </si>
  <si>
    <t>DeadDaily_Slope</t>
  </si>
  <si>
    <t>Diagnosed_35</t>
  </si>
  <si>
    <t>Diagnosed_35_100K</t>
  </si>
  <si>
    <t>Dead_IRanIntl_35</t>
  </si>
  <si>
    <t>Dead_IRanIntl_35_100K</t>
  </si>
  <si>
    <t>Diagnosed_35_Daily</t>
  </si>
  <si>
    <t>Table from Calculation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</si>
</sst>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00"/>
    <numFmt numFmtId="166" formatCode="0.0"/>
    <numFmt numFmtId="167" formatCode="[$-409]dd\-mmm\-yy;@"/>
    <numFmt numFmtId="168" formatCode="0.0%"/>
  </numFmts>
  <fonts count="15" x14ac:knownFonts="1">
    <font>
      <sz val="11"/>
      <color theme="1"/>
      <name val="Calibri"/>
      <family val="2"/>
      <scheme val="minor"/>
    </font>
    <font>
      <sz val="9.5"/>
      <color theme="1"/>
      <name val="Arial"/>
      <family val="2"/>
    </font>
    <font>
      <sz val="8"/>
      <color theme="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/>
    <xf numFmtId="1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 wrapText="1"/>
    </xf>
    <xf numFmtId="1" fontId="0" fillId="0" borderId="2" xfId="0" applyNumberFormat="1" applyFill="1" applyBorder="1" applyAlignment="1">
      <alignment horizontal="center" vertical="center"/>
    </xf>
    <xf numFmtId="2" fontId="3" fillId="0" borderId="8" xfId="0" applyNumberFormat="1" applyFont="1" applyBorder="1"/>
    <xf numFmtId="2" fontId="3" fillId="0" borderId="2" xfId="0" applyNumberFormat="1" applyFont="1" applyBorder="1"/>
    <xf numFmtId="2" fontId="4" fillId="0" borderId="2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3" borderId="7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5" borderId="0" xfId="0" applyFont="1" applyFill="1" applyAlignment="1">
      <alignment horizontal="center" vertical="center"/>
    </xf>
    <xf numFmtId="1" fontId="0" fillId="5" borderId="0" xfId="0" applyNumberFormat="1" applyFont="1" applyFill="1" applyAlignment="1">
      <alignment horizontal="right" vertical="center"/>
    </xf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right" vertical="center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" fontId="0" fillId="0" borderId="11" xfId="0" applyNumberFormat="1" applyFont="1" applyFill="1" applyBorder="1" applyAlignment="1">
      <alignment horizontal="right" vertical="center"/>
    </xf>
    <xf numFmtId="166" fontId="0" fillId="0" borderId="1" xfId="0" applyNumberForma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4" fillId="6" borderId="0" xfId="0" applyFont="1" applyFill="1" applyAlignment="1">
      <alignment horizontal="center" vertical="center"/>
    </xf>
    <xf numFmtId="1" fontId="14" fillId="6" borderId="0" xfId="0" applyNumberFormat="1" applyFont="1" applyFill="1" applyAlignment="1">
      <alignment horizontal="right" vertical="center"/>
    </xf>
    <xf numFmtId="1" fontId="13" fillId="0" borderId="0" xfId="0" applyNumberFormat="1" applyFont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324C-A6E2-409A-960C-DB60897C3F75}">
  <dimension ref="A1:FU33"/>
  <sheetViews>
    <sheetView workbookViewId="0">
      <pane xSplit="1" topLeftCell="B1" activePane="topRight" state="frozen"/>
      <selection pane="topRight"/>
    </sheetView>
  </sheetViews>
  <sheetFormatPr defaultColWidth="9" defaultRowHeight="14.25" x14ac:dyDescent="0.45"/>
  <cols>
    <col min="1" max="4" width="22.6640625" style="1" customWidth="1"/>
    <col min="5" max="6" width="16.19921875" style="1" customWidth="1"/>
    <col min="7" max="8" width="11.6640625" style="1" customWidth="1"/>
    <col min="9" max="32" width="9.06640625" style="1" bestFit="1" customWidth="1"/>
    <col min="33" max="50" width="9.06640625" style="1" customWidth="1"/>
    <col min="51" max="105" width="9.06640625" style="1" bestFit="1" customWidth="1"/>
    <col min="106" max="123" width="9.06640625" style="1" customWidth="1"/>
    <col min="124" max="125" width="9.06640625" style="1" bestFit="1" customWidth="1"/>
    <col min="126" max="126" width="9.06640625" style="1" customWidth="1"/>
    <col min="127" max="130" width="9.06640625" style="1" bestFit="1" customWidth="1"/>
    <col min="131" max="132" width="9.06640625" style="1" customWidth="1"/>
    <col min="133" max="133" width="9.06640625" style="1" bestFit="1" customWidth="1"/>
    <col min="134" max="134" width="9" style="1"/>
    <col min="135" max="136" width="9.06640625" style="1" bestFit="1" customWidth="1"/>
    <col min="137" max="16384" width="9" style="1"/>
  </cols>
  <sheetData>
    <row r="1" spans="1:177" s="33" customFormat="1" ht="50.75" customHeight="1" thickTop="1" x14ac:dyDescent="0.45">
      <c r="A1" s="30" t="s">
        <v>104</v>
      </c>
      <c r="B1" s="31" t="s">
        <v>154</v>
      </c>
      <c r="C1" s="31" t="s">
        <v>17</v>
      </c>
      <c r="D1" s="31" t="s">
        <v>105</v>
      </c>
      <c r="E1" s="31" t="s">
        <v>186</v>
      </c>
      <c r="F1" s="31" t="s">
        <v>187</v>
      </c>
      <c r="G1" s="31" t="s">
        <v>106</v>
      </c>
      <c r="H1" s="31" t="s">
        <v>108</v>
      </c>
      <c r="I1" s="31" t="s">
        <v>21</v>
      </c>
      <c r="J1" s="31" t="s">
        <v>34</v>
      </c>
      <c r="K1" s="31" t="s">
        <v>35</v>
      </c>
      <c r="L1" s="31" t="s">
        <v>107</v>
      </c>
      <c r="M1" s="31" t="s">
        <v>36</v>
      </c>
      <c r="N1" s="31" t="s">
        <v>109</v>
      </c>
      <c r="O1" s="31" t="s">
        <v>37</v>
      </c>
      <c r="P1" s="31" t="s">
        <v>110</v>
      </c>
      <c r="Q1" s="31" t="s">
        <v>38</v>
      </c>
      <c r="R1" s="31" t="s">
        <v>111</v>
      </c>
      <c r="S1" s="31" t="s">
        <v>39</v>
      </c>
      <c r="T1" s="31" t="s">
        <v>112</v>
      </c>
      <c r="U1" s="31" t="s">
        <v>40</v>
      </c>
      <c r="V1" s="31" t="s">
        <v>41</v>
      </c>
      <c r="W1" s="31" t="s">
        <v>1560</v>
      </c>
      <c r="X1" s="31" t="s">
        <v>1561</v>
      </c>
      <c r="Y1" s="31" t="s">
        <v>1556</v>
      </c>
      <c r="Z1" s="31" t="s">
        <v>1557</v>
      </c>
      <c r="AA1" s="31" t="s">
        <v>1568</v>
      </c>
      <c r="AB1" s="31" t="s">
        <v>1569</v>
      </c>
      <c r="AC1" s="31" t="s">
        <v>1574</v>
      </c>
      <c r="AD1" s="31" t="s">
        <v>1575</v>
      </c>
      <c r="AE1" s="31" t="s">
        <v>1596</v>
      </c>
      <c r="AF1" s="31" t="s">
        <v>1597</v>
      </c>
      <c r="AG1" s="31" t="s">
        <v>1601</v>
      </c>
      <c r="AH1" s="31" t="s">
        <v>1602</v>
      </c>
      <c r="AI1" s="31" t="s">
        <v>1606</v>
      </c>
      <c r="AJ1" s="31" t="s">
        <v>1607</v>
      </c>
      <c r="AK1" s="31" t="s">
        <v>1611</v>
      </c>
      <c r="AL1" s="31" t="s">
        <v>1612</v>
      </c>
      <c r="AM1" s="31" t="s">
        <v>1617</v>
      </c>
      <c r="AN1" s="31" t="s">
        <v>1618</v>
      </c>
      <c r="AO1" s="31" t="s">
        <v>1658</v>
      </c>
      <c r="AP1" s="31" t="s">
        <v>1659</v>
      </c>
      <c r="AQ1" s="31" t="s">
        <v>1664</v>
      </c>
      <c r="AR1" s="31" t="s">
        <v>1665</v>
      </c>
      <c r="AS1" s="31" t="s">
        <v>1680</v>
      </c>
      <c r="AT1" s="31" t="s">
        <v>1681</v>
      </c>
      <c r="AU1" s="31" t="s">
        <v>1685</v>
      </c>
      <c r="AV1" s="31" t="s">
        <v>1686</v>
      </c>
      <c r="AW1" s="31" t="s">
        <v>1704</v>
      </c>
      <c r="AX1" s="31" t="s">
        <v>1705</v>
      </c>
      <c r="AY1" s="32" t="s">
        <v>1558</v>
      </c>
      <c r="AZ1" s="32" t="s">
        <v>1559</v>
      </c>
      <c r="BA1" s="32" t="s">
        <v>1576</v>
      </c>
      <c r="BB1" s="31" t="s">
        <v>114</v>
      </c>
      <c r="BC1" s="31" t="s">
        <v>134</v>
      </c>
      <c r="BD1" s="31" t="s">
        <v>115</v>
      </c>
      <c r="BE1" s="31" t="s">
        <v>135</v>
      </c>
      <c r="BF1" s="31" t="s">
        <v>116</v>
      </c>
      <c r="BG1" s="31" t="s">
        <v>136</v>
      </c>
      <c r="BH1" s="31" t="s">
        <v>117</v>
      </c>
      <c r="BI1" s="31" t="s">
        <v>137</v>
      </c>
      <c r="BJ1" s="31" t="s">
        <v>118</v>
      </c>
      <c r="BK1" s="31" t="s">
        <v>138</v>
      </c>
      <c r="BL1" s="31" t="s">
        <v>119</v>
      </c>
      <c r="BM1" s="31" t="s">
        <v>139</v>
      </c>
      <c r="BN1" s="31" t="s">
        <v>120</v>
      </c>
      <c r="BO1" s="31" t="s">
        <v>140</v>
      </c>
      <c r="BP1" s="31" t="s">
        <v>121</v>
      </c>
      <c r="BQ1" s="31" t="s">
        <v>141</v>
      </c>
      <c r="BR1" s="31" t="s">
        <v>122</v>
      </c>
      <c r="BS1" s="31" t="s">
        <v>142</v>
      </c>
      <c r="BT1" s="31" t="s">
        <v>123</v>
      </c>
      <c r="BU1" s="31" t="s">
        <v>143</v>
      </c>
      <c r="BV1" s="31" t="s">
        <v>124</v>
      </c>
      <c r="BW1" s="31" t="s">
        <v>144</v>
      </c>
      <c r="BX1" s="31" t="s">
        <v>125</v>
      </c>
      <c r="BY1" s="31" t="s">
        <v>145</v>
      </c>
      <c r="BZ1" s="31" t="s">
        <v>126</v>
      </c>
      <c r="CA1" s="31" t="s">
        <v>146</v>
      </c>
      <c r="CB1" s="31" t="s">
        <v>127</v>
      </c>
      <c r="CC1" s="31" t="s">
        <v>147</v>
      </c>
      <c r="CD1" s="31" t="s">
        <v>128</v>
      </c>
      <c r="CE1" s="31" t="s">
        <v>148</v>
      </c>
      <c r="CF1" s="31" t="s">
        <v>133</v>
      </c>
      <c r="CG1" s="31" t="s">
        <v>149</v>
      </c>
      <c r="CH1" s="31" t="s">
        <v>129</v>
      </c>
      <c r="CI1" s="31" t="s">
        <v>150</v>
      </c>
      <c r="CJ1" s="31" t="s">
        <v>130</v>
      </c>
      <c r="CK1" s="31" t="s">
        <v>151</v>
      </c>
      <c r="CL1" s="31" t="s">
        <v>131</v>
      </c>
      <c r="CM1" s="31" t="s">
        <v>152</v>
      </c>
      <c r="CN1" s="31" t="s">
        <v>132</v>
      </c>
      <c r="CO1" s="31" t="s">
        <v>153</v>
      </c>
      <c r="CP1" s="31" t="s">
        <v>1549</v>
      </c>
      <c r="CQ1" s="31" t="s">
        <v>1551</v>
      </c>
      <c r="CR1" s="31" t="s">
        <v>1550</v>
      </c>
      <c r="CS1" s="31" t="s">
        <v>1552</v>
      </c>
      <c r="CT1" s="31" t="s">
        <v>1555</v>
      </c>
      <c r="CU1" s="31" t="s">
        <v>1562</v>
      </c>
      <c r="CV1" s="31" t="s">
        <v>1566</v>
      </c>
      <c r="CW1" s="31" t="s">
        <v>1567</v>
      </c>
      <c r="CX1" s="31" t="s">
        <v>1571</v>
      </c>
      <c r="CY1" s="31" t="s">
        <v>1572</v>
      </c>
      <c r="CZ1" s="31" t="s">
        <v>1593</v>
      </c>
      <c r="DA1" s="31" t="s">
        <v>1594</v>
      </c>
      <c r="DB1" s="31" t="s">
        <v>1598</v>
      </c>
      <c r="DC1" s="31" t="s">
        <v>1599</v>
      </c>
      <c r="DD1" s="31" t="s">
        <v>1603</v>
      </c>
      <c r="DE1" s="31" t="s">
        <v>1604</v>
      </c>
      <c r="DF1" s="31" t="s">
        <v>1608</v>
      </c>
      <c r="DG1" s="31" t="s">
        <v>1609</v>
      </c>
      <c r="DH1" s="31" t="s">
        <v>1615</v>
      </c>
      <c r="DI1" s="31" t="s">
        <v>1616</v>
      </c>
      <c r="DJ1" s="31" t="s">
        <v>1656</v>
      </c>
      <c r="DK1" s="31" t="s">
        <v>1657</v>
      </c>
      <c r="DL1" s="31" t="s">
        <v>1666</v>
      </c>
      <c r="DM1" s="31" t="s">
        <v>1667</v>
      </c>
      <c r="DN1" s="31" t="s">
        <v>1677</v>
      </c>
      <c r="DO1" s="31" t="s">
        <v>1678</v>
      </c>
      <c r="DP1" s="31" t="s">
        <v>1683</v>
      </c>
      <c r="DQ1" s="31" t="s">
        <v>1684</v>
      </c>
      <c r="DR1" s="31" t="s">
        <v>1702</v>
      </c>
      <c r="DS1" s="31" t="s">
        <v>1703</v>
      </c>
      <c r="DT1" s="32" t="s">
        <v>188</v>
      </c>
      <c r="DU1" s="32" t="s">
        <v>189</v>
      </c>
      <c r="DV1" s="32" t="s">
        <v>1500</v>
      </c>
      <c r="DW1" s="32" t="s">
        <v>1553</v>
      </c>
      <c r="DX1" s="32" t="s">
        <v>1499</v>
      </c>
      <c r="DY1" s="32" t="s">
        <v>1577</v>
      </c>
      <c r="DZ1" s="32" t="s">
        <v>1578</v>
      </c>
      <c r="EA1" s="32" t="s">
        <v>1660</v>
      </c>
      <c r="EB1" s="32" t="s">
        <v>1661</v>
      </c>
      <c r="EC1" s="36" t="s">
        <v>1554</v>
      </c>
      <c r="ED1" s="36" t="s">
        <v>1579</v>
      </c>
      <c r="EE1" s="31" t="s">
        <v>113</v>
      </c>
      <c r="EF1" s="31" t="s">
        <v>33</v>
      </c>
      <c r="EG1" s="31" t="s">
        <v>1620</v>
      </c>
      <c r="EH1" s="31" t="s">
        <v>1621</v>
      </c>
      <c r="EI1" s="31" t="s">
        <v>1622</v>
      </c>
      <c r="EJ1" s="31" t="s">
        <v>1623</v>
      </c>
      <c r="EK1" s="31" t="s">
        <v>1624</v>
      </c>
      <c r="EL1" s="31" t="s">
        <v>1625</v>
      </c>
      <c r="EM1" s="31" t="s">
        <v>1626</v>
      </c>
      <c r="EN1" s="31" t="s">
        <v>1627</v>
      </c>
      <c r="EO1" s="31" t="s">
        <v>1628</v>
      </c>
      <c r="EP1" s="31" t="s">
        <v>1629</v>
      </c>
      <c r="EQ1" s="31" t="s">
        <v>1630</v>
      </c>
      <c r="ER1" s="31" t="s">
        <v>1631</v>
      </c>
      <c r="ES1" s="31" t="s">
        <v>1632</v>
      </c>
      <c r="ET1" s="31" t="s">
        <v>1633</v>
      </c>
      <c r="EU1" s="31" t="s">
        <v>1634</v>
      </c>
      <c r="EV1" s="31" t="s">
        <v>1635</v>
      </c>
      <c r="EW1" s="31" t="s">
        <v>1636</v>
      </c>
      <c r="EX1" s="31" t="s">
        <v>1637</v>
      </c>
      <c r="EY1" s="31" t="s">
        <v>1638</v>
      </c>
      <c r="EZ1" s="31" t="s">
        <v>1639</v>
      </c>
      <c r="FA1" s="31" t="s">
        <v>1640</v>
      </c>
      <c r="FB1" s="31" t="s">
        <v>1641</v>
      </c>
      <c r="FC1" s="31" t="s">
        <v>1642</v>
      </c>
      <c r="FD1" s="31" t="s">
        <v>1643</v>
      </c>
      <c r="FE1" s="31" t="s">
        <v>1644</v>
      </c>
      <c r="FF1" s="31" t="s">
        <v>1645</v>
      </c>
      <c r="FG1" s="31" t="s">
        <v>1646</v>
      </c>
      <c r="FH1" s="31" t="s">
        <v>1647</v>
      </c>
      <c r="FI1" s="31" t="s">
        <v>1648</v>
      </c>
      <c r="FJ1" s="31" t="s">
        <v>1649</v>
      </c>
      <c r="FK1" s="31" t="s">
        <v>1663</v>
      </c>
      <c r="FL1" s="31" t="s">
        <v>1668</v>
      </c>
      <c r="FM1" s="31" t="s">
        <v>1682</v>
      </c>
      <c r="FN1" s="31" t="s">
        <v>1696</v>
      </c>
      <c r="FO1" s="31" t="s">
        <v>1706</v>
      </c>
      <c r="FP1" s="32" t="s">
        <v>1650</v>
      </c>
      <c r="FQ1" s="32" t="s">
        <v>1651</v>
      </c>
      <c r="FR1" s="32" t="s">
        <v>1652</v>
      </c>
      <c r="FS1" s="32" t="s">
        <v>1653</v>
      </c>
      <c r="FT1" s="32" t="s">
        <v>1654</v>
      </c>
      <c r="FU1" s="52" t="s">
        <v>1655</v>
      </c>
    </row>
    <row r="2" spans="1:177" x14ac:dyDescent="0.3">
      <c r="A2" s="5" t="s">
        <v>42</v>
      </c>
      <c r="B2" s="6" t="s">
        <v>155</v>
      </c>
      <c r="C2" s="6" t="s">
        <v>22</v>
      </c>
      <c r="D2" s="6" t="s">
        <v>73</v>
      </c>
      <c r="E2" s="14">
        <v>37.903573299999998</v>
      </c>
      <c r="F2" s="14">
        <v>46.2682109</v>
      </c>
      <c r="G2" s="11">
        <v>3909652</v>
      </c>
      <c r="H2" s="12">
        <v>4.8915731961468992E-2</v>
      </c>
      <c r="I2" s="3">
        <v>0.78600000000000003</v>
      </c>
      <c r="J2" s="4">
        <v>0.86199999999999999</v>
      </c>
      <c r="K2" s="7">
        <v>1049276</v>
      </c>
      <c r="L2" s="4">
        <v>0.26838091983634349</v>
      </c>
      <c r="M2" s="7">
        <v>762535</v>
      </c>
      <c r="N2" s="4">
        <v>0.1950390981089877</v>
      </c>
      <c r="O2" s="7">
        <v>1042873</v>
      </c>
      <c r="P2" s="4">
        <v>0.26674317816521775</v>
      </c>
      <c r="Q2" s="7">
        <v>635374</v>
      </c>
      <c r="R2" s="4">
        <v>0.16251420842571154</v>
      </c>
      <c r="S2" s="7">
        <v>419594</v>
      </c>
      <c r="T2" s="4">
        <v>0.10732259546373948</v>
      </c>
      <c r="U2" s="2">
        <v>10.199999999999999</v>
      </c>
      <c r="V2" s="2">
        <v>40.5</v>
      </c>
      <c r="W2" s="9">
        <v>18</v>
      </c>
      <c r="X2" s="13">
        <f>(W2/$G2)*100000</f>
        <v>0.46039903295740897</v>
      </c>
      <c r="Y2" s="9">
        <v>39</v>
      </c>
      <c r="Z2" s="13">
        <f>(Y2/$G2)*100000</f>
        <v>0.99753123807438615</v>
      </c>
      <c r="AA2" s="9">
        <v>54</v>
      </c>
      <c r="AB2" s="13">
        <f>(AA2/$G2)*100000</f>
        <v>1.3811970988722269</v>
      </c>
      <c r="AC2" s="9">
        <v>65</v>
      </c>
      <c r="AD2" s="13">
        <f>(AC2/$G2)*100000</f>
        <v>1.6625520634573103</v>
      </c>
      <c r="AE2" s="9">
        <v>65</v>
      </c>
      <c r="AF2" s="13">
        <f>(AE2/$G2)*100000</f>
        <v>1.6625520634573103</v>
      </c>
      <c r="AG2" s="9">
        <v>65</v>
      </c>
      <c r="AH2" s="13">
        <f>(AG2/$G2)*100000</f>
        <v>1.6625520634573103</v>
      </c>
      <c r="AI2" s="9">
        <v>65</v>
      </c>
      <c r="AJ2" s="13">
        <f>(AI2/$G2)*100000</f>
        <v>1.6625520634573103</v>
      </c>
      <c r="AK2" s="9">
        <v>65</v>
      </c>
      <c r="AL2" s="13">
        <f>(AK2/$G2)*100000</f>
        <v>1.6625520634573103</v>
      </c>
      <c r="AM2" s="9">
        <v>65</v>
      </c>
      <c r="AN2" s="13">
        <f>(AM2/$G2)*100000</f>
        <v>1.6625520634573103</v>
      </c>
      <c r="AO2" s="9">
        <v>106</v>
      </c>
      <c r="AP2" s="13">
        <f>(AO2/$G2)*100000</f>
        <v>2.711238749638075</v>
      </c>
      <c r="AQ2" s="9">
        <v>106</v>
      </c>
      <c r="AR2" s="13">
        <f>(AQ2/$G2)*100000</f>
        <v>2.711238749638075</v>
      </c>
      <c r="AS2" s="9">
        <v>106</v>
      </c>
      <c r="AT2" s="13">
        <f>(AS2/$G2)*100000</f>
        <v>2.711238749638075</v>
      </c>
      <c r="AU2" s="9">
        <v>138</v>
      </c>
      <c r="AV2" s="13">
        <f>(AU2/$G2)*100000</f>
        <v>3.529725919340136</v>
      </c>
      <c r="AW2" s="9">
        <v>138</v>
      </c>
      <c r="AX2" s="13">
        <f>(AW2/$G2)*100000</f>
        <v>3.529725919340136</v>
      </c>
      <c r="AY2" s="23">
        <f ca="1">OFFSET(INDIRECT(ADDRESS(ROW(), COLUMN())),0,-2)</f>
        <v>138</v>
      </c>
      <c r="AZ2" s="24">
        <f ca="1">(AY2/$G2)*100000</f>
        <v>3.529725919340136</v>
      </c>
      <c r="BA2" s="25">
        <f ca="1">(AY2-(OFFSET(INDIRECT(ADDRESS(ROW(), COLUMN())),0,-6)))/(OFFSET(INDIRECT(ADDRESS(ROW(), COLUMN())),0,-6))</f>
        <v>0</v>
      </c>
      <c r="BB2" s="9">
        <v>0</v>
      </c>
      <c r="BC2" s="13">
        <f>(BB2/$G2)*100000</f>
        <v>0</v>
      </c>
      <c r="BD2" s="9">
        <v>0</v>
      </c>
      <c r="BE2" s="13">
        <f>(BD2/$G2)*100000</f>
        <v>0</v>
      </c>
      <c r="BF2" s="9">
        <v>0</v>
      </c>
      <c r="BG2" s="13">
        <f>(BF2/$G2)*100000</f>
        <v>0</v>
      </c>
      <c r="BH2" s="9">
        <v>0</v>
      </c>
      <c r="BI2" s="13">
        <f>(BH2/$G2)*100000</f>
        <v>0</v>
      </c>
      <c r="BJ2" s="9">
        <v>0</v>
      </c>
      <c r="BK2" s="13">
        <f>(BJ2/$G2)*100000</f>
        <v>0</v>
      </c>
      <c r="BL2" s="9">
        <v>0</v>
      </c>
      <c r="BM2" s="13">
        <f>(BL2/$G2)*100000</f>
        <v>0</v>
      </c>
      <c r="BN2" s="9">
        <v>0</v>
      </c>
      <c r="BO2" s="13">
        <f>(BN2/$G2)*100000</f>
        <v>0</v>
      </c>
      <c r="BP2" s="34">
        <v>2</v>
      </c>
      <c r="BQ2" s="13">
        <f>(BP2/$G2)*100000</f>
        <v>5.115544810637878E-2</v>
      </c>
      <c r="BR2" s="9">
        <v>6</v>
      </c>
      <c r="BS2" s="13">
        <f>(BR2/$G2)*100000</f>
        <v>0.15346634431913633</v>
      </c>
      <c r="BT2" s="9">
        <v>12</v>
      </c>
      <c r="BU2" s="13">
        <f>(BT2/$G2)*100000</f>
        <v>0.30693268863827267</v>
      </c>
      <c r="BV2" s="9">
        <v>12</v>
      </c>
      <c r="BW2" s="13">
        <f>(BV2/$G2)*100000</f>
        <v>0.30693268863827267</v>
      </c>
      <c r="BX2" s="9">
        <v>12</v>
      </c>
      <c r="BY2" s="13">
        <f>(BX2/$G2)*100000</f>
        <v>0.30693268863827267</v>
      </c>
      <c r="BZ2" s="9">
        <v>46</v>
      </c>
      <c r="CA2" s="13">
        <f>(BZ2/$G2)*100000</f>
        <v>1.1765753064467119</v>
      </c>
      <c r="CB2" s="9">
        <v>55</v>
      </c>
      <c r="CC2" s="13">
        <f>(CB2/$G2)*100000</f>
        <v>1.4067748229254164</v>
      </c>
      <c r="CD2" s="9">
        <v>65</v>
      </c>
      <c r="CE2" s="13">
        <f>(CD2/$G2)*100000</f>
        <v>1.6625520634573103</v>
      </c>
      <c r="CF2" s="9">
        <v>75</v>
      </c>
      <c r="CG2" s="13">
        <f>(CF2/$G2)*100000</f>
        <v>1.918329303989204</v>
      </c>
      <c r="CH2" s="9">
        <v>77</v>
      </c>
      <c r="CI2" s="13">
        <f>(CH2/$G2)*100000</f>
        <v>1.9694847520955829</v>
      </c>
      <c r="CJ2" s="9">
        <v>107</v>
      </c>
      <c r="CK2" s="13">
        <f>(CJ2/$G2)*100000</f>
        <v>2.7368164736912646</v>
      </c>
      <c r="CL2" s="9">
        <v>129</v>
      </c>
      <c r="CM2" s="13">
        <f>(CL2/$G2)*100000</f>
        <v>3.2995264028614311</v>
      </c>
      <c r="CN2" s="9">
        <v>146</v>
      </c>
      <c r="CO2" s="13">
        <f>(CN2/$G2)*100000</f>
        <v>3.7343477117656505</v>
      </c>
      <c r="CP2" s="9">
        <v>175</v>
      </c>
      <c r="CQ2" s="13">
        <f>(CP2/$G2)*100000</f>
        <v>4.4761017093081437</v>
      </c>
      <c r="CR2" s="9">
        <v>182</v>
      </c>
      <c r="CS2" s="13">
        <f>(CR2/$G2)*100000</f>
        <v>4.6551457776804686</v>
      </c>
      <c r="CT2" s="9">
        <v>279</v>
      </c>
      <c r="CU2" s="13">
        <f>(CT2/$G2)*100000</f>
        <v>7.1361850108398404</v>
      </c>
      <c r="CV2" s="9">
        <v>338</v>
      </c>
      <c r="CW2" s="13">
        <f>(CV2/$G2)*100000</f>
        <v>8.645270729978014</v>
      </c>
      <c r="CX2" s="9">
        <v>374</v>
      </c>
      <c r="CY2" s="13">
        <f>(CX2/$G2)*100000</f>
        <v>9.5660687958928303</v>
      </c>
      <c r="CZ2" s="9">
        <v>409</v>
      </c>
      <c r="DA2" s="13">
        <f>(CZ2/$G2)*100000</f>
        <v>10.461289137754461</v>
      </c>
      <c r="DB2" s="9">
        <v>487</v>
      </c>
      <c r="DC2" s="13">
        <f>(DB2/$G2)*100000</f>
        <v>12.456351613903232</v>
      </c>
      <c r="DD2" s="9">
        <v>571</v>
      </c>
      <c r="DE2" s="13">
        <f>(DD2/$G2)*100000</f>
        <v>14.604880434371141</v>
      </c>
      <c r="DF2" s="9">
        <v>629</v>
      </c>
      <c r="DG2" s="13">
        <f>(DF2/$G2)*100000</f>
        <v>16.088388429456124</v>
      </c>
      <c r="DH2" s="9">
        <v>684</v>
      </c>
      <c r="DI2" s="13">
        <f>(DH2/$G2)*100000</f>
        <v>17.495163252381541</v>
      </c>
      <c r="DJ2" s="9">
        <v>756</v>
      </c>
      <c r="DK2" s="13">
        <f>(DJ2/$G2)*100000</f>
        <v>19.336759384211177</v>
      </c>
      <c r="DL2" s="9">
        <v>813</v>
      </c>
      <c r="DM2" s="13">
        <f>(DL2/$G2)*100000</f>
        <v>20.794689655242973</v>
      </c>
      <c r="DN2" s="9">
        <v>903.20982142857144</v>
      </c>
      <c r="DO2" s="13">
        <f>(DN2/$G2)*100000</f>
        <v>23.102051574630465</v>
      </c>
      <c r="DP2" s="9">
        <v>937</v>
      </c>
      <c r="DQ2" s="13">
        <f>(DP2/$G2)*100000</f>
        <v>23.966327437838459</v>
      </c>
      <c r="DR2" s="9">
        <v>1005</v>
      </c>
      <c r="DS2" s="13">
        <f>(DR2/$G2)*100000</f>
        <v>25.705612673455338</v>
      </c>
      <c r="DT2" s="23">
        <f ca="1">OFFSET(INDIRECT(ADDRESS(ROW(), COLUMN())),0,-2)</f>
        <v>1005</v>
      </c>
      <c r="DU2" s="24">
        <f ca="1">(DT2/$G2)*100000</f>
        <v>25.705612673455338</v>
      </c>
      <c r="DV2" s="25">
        <f ca="1">(DT2-(OFFSET(INDIRECT(ADDRESS(ROW(), COLUMN())),0,-6)))/(OFFSET(INDIRECT(ADDRESS(ROW(), COLUMN())),0,-6))</f>
        <v>7.2572038420490925E-2</v>
      </c>
      <c r="DW2" s="25">
        <f ca="1">Calculation!AO2</f>
        <v>178.5</v>
      </c>
      <c r="DX2" s="25">
        <f ca="1">(DT2-DW2)/DW2</f>
        <v>4.6302521008403366</v>
      </c>
      <c r="DY2" s="25">
        <f ca="1">Calculation!AP2</f>
        <v>331.65035076530614</v>
      </c>
      <c r="DZ2" s="25">
        <f t="shared" ref="DZ2:DZ32" ca="1" si="0">(DT2-DY2)/DY2</f>
        <v>2.0302998253458586</v>
      </c>
      <c r="EA2" s="25">
        <f t="shared" ref="EA2:EA32" ca="1" si="1">AY2/DT2</f>
        <v>0.1373134328358209</v>
      </c>
      <c r="EB2" s="23">
        <f ca="1">AY2/LOOKUP(2,1/(NOT(ISBLANK(Daily!F:F))),Daily!F:F)</f>
        <v>1795.0630717380839</v>
      </c>
      <c r="EC2" s="35">
        <v>8</v>
      </c>
      <c r="ED2" s="35" t="s">
        <v>1580</v>
      </c>
      <c r="EE2" s="9">
        <v>0</v>
      </c>
      <c r="EF2" s="53">
        <v>0.43</v>
      </c>
      <c r="EG2" s="9">
        <f>Calculation!E36</f>
        <v>0</v>
      </c>
      <c r="EH2" s="9">
        <f>Calculation!F36</f>
        <v>0</v>
      </c>
      <c r="EI2" s="9">
        <f>Calculation!G36</f>
        <v>0</v>
      </c>
      <c r="EJ2" s="9">
        <f>Calculation!H36</f>
        <v>0</v>
      </c>
      <c r="EK2" s="9">
        <f>Calculation!I36</f>
        <v>0</v>
      </c>
      <c r="EL2" s="9">
        <f>Calculation!J36</f>
        <v>0</v>
      </c>
      <c r="EM2" s="9">
        <f>Calculation!K36</f>
        <v>0</v>
      </c>
      <c r="EN2" s="9">
        <f>Calculation!L36</f>
        <v>2</v>
      </c>
      <c r="EO2" s="9">
        <f>Calculation!M36</f>
        <v>4</v>
      </c>
      <c r="EP2" s="9">
        <f>Calculation!N36</f>
        <v>6</v>
      </c>
      <c r="EQ2" s="9">
        <f>Calculation!O36</f>
        <v>0</v>
      </c>
      <c r="ER2" s="9">
        <f>Calculation!P36</f>
        <v>0</v>
      </c>
      <c r="ES2" s="9">
        <f>Calculation!Q36</f>
        <v>34</v>
      </c>
      <c r="ET2" s="9">
        <f>Calculation!R36</f>
        <v>9</v>
      </c>
      <c r="EU2" s="9">
        <f>Calculation!S36</f>
        <v>10</v>
      </c>
      <c r="EV2" s="9">
        <f>Calculation!T36</f>
        <v>10</v>
      </c>
      <c r="EW2" s="9">
        <f>Calculation!U36</f>
        <v>2</v>
      </c>
      <c r="EX2" s="9">
        <f>Calculation!V36</f>
        <v>30</v>
      </c>
      <c r="EY2" s="9">
        <f>Calculation!W36</f>
        <v>22</v>
      </c>
      <c r="EZ2" s="9">
        <f>Calculation!X36</f>
        <v>17</v>
      </c>
      <c r="FA2" s="9">
        <f>Calculation!Y36</f>
        <v>29</v>
      </c>
      <c r="FB2" s="9">
        <f>Calculation!Z36</f>
        <v>7</v>
      </c>
      <c r="FC2" s="9">
        <f>Calculation!AA36</f>
        <v>97</v>
      </c>
      <c r="FD2" s="9">
        <f>Calculation!AB36</f>
        <v>59</v>
      </c>
      <c r="FE2" s="9">
        <f>Calculation!AC36</f>
        <v>36</v>
      </c>
      <c r="FF2" s="9">
        <f>Calculation!AD36</f>
        <v>35</v>
      </c>
      <c r="FG2" s="9">
        <f>Calculation!AE36</f>
        <v>78</v>
      </c>
      <c r="FH2" s="9">
        <f>Calculation!AF36</f>
        <v>84</v>
      </c>
      <c r="FI2" s="9">
        <f>Calculation!AG36</f>
        <v>58</v>
      </c>
      <c r="FJ2" s="9">
        <f>Calculation!AH36</f>
        <v>55</v>
      </c>
      <c r="FK2" s="9">
        <f>Calculation!AI36</f>
        <v>72</v>
      </c>
      <c r="FL2" s="9">
        <f>Calculation!AJ36</f>
        <v>57</v>
      </c>
      <c r="FM2" s="9">
        <f>Calculation!AK36</f>
        <v>90.209821428571445</v>
      </c>
      <c r="FN2" s="9">
        <f>Calculation!AL36</f>
        <v>33.790178571428555</v>
      </c>
      <c r="FO2" s="9">
        <f>Calculation!AM36</f>
        <v>68</v>
      </c>
      <c r="FP2" s="23">
        <f ca="1">OFFSET(INDIRECT(ADDRESS(ROW(), COLUMN())),0,-1)</f>
        <v>68</v>
      </c>
      <c r="FQ2" s="25">
        <f ca="1">(FP2-(OFFSET(INDIRECT(ADDRESS(ROW(), COLUMN())),0,-3)))/(OFFSET(INDIRECT(ADDRESS(ROW(), COLUMN())),0,-3))</f>
        <v>1.012419077817414</v>
      </c>
      <c r="FR2" s="25">
        <f>Calculation!AQ36</f>
        <v>33.895089285714278</v>
      </c>
      <c r="FS2" s="25">
        <f ca="1">(FP2-FR2)/FR2</f>
        <v>1.0061903193941395</v>
      </c>
      <c r="FT2" s="25">
        <f>Calculation!AR36</f>
        <v>38.653846153846153</v>
      </c>
      <c r="FU2" s="54">
        <f ca="1">(FP2-FT2)/FT2</f>
        <v>0.75920398009950252</v>
      </c>
    </row>
    <row r="3" spans="1:177" x14ac:dyDescent="0.3">
      <c r="A3" s="5" t="s">
        <v>43</v>
      </c>
      <c r="B3" s="6" t="s">
        <v>156</v>
      </c>
      <c r="C3" s="6" t="s">
        <v>23</v>
      </c>
      <c r="D3" s="6" t="s">
        <v>74</v>
      </c>
      <c r="E3" s="14">
        <v>37.4550062</v>
      </c>
      <c r="F3" s="14">
        <v>45</v>
      </c>
      <c r="G3" s="11">
        <v>3265219</v>
      </c>
      <c r="H3" s="12">
        <v>4.0852888543403812E-2</v>
      </c>
      <c r="I3" s="3">
        <v>0.76</v>
      </c>
      <c r="J3" s="4">
        <v>0.85199999999999998</v>
      </c>
      <c r="K3" s="7">
        <v>980844</v>
      </c>
      <c r="L3" s="4">
        <v>0.30039148982043778</v>
      </c>
      <c r="M3" s="7">
        <v>713215</v>
      </c>
      <c r="N3" s="4">
        <v>0.21842792167998532</v>
      </c>
      <c r="O3" s="7">
        <v>806914</v>
      </c>
      <c r="P3" s="4">
        <v>0.24712400607738716</v>
      </c>
      <c r="Q3" s="7">
        <v>484662</v>
      </c>
      <c r="R3" s="4">
        <v>0.14843169784323809</v>
      </c>
      <c r="S3" s="7">
        <v>279584</v>
      </c>
      <c r="T3" s="4">
        <v>8.5624884578951677E-2</v>
      </c>
      <c r="U3" s="2">
        <v>10.7</v>
      </c>
      <c r="V3" s="2">
        <v>37</v>
      </c>
      <c r="W3" s="9">
        <v>2</v>
      </c>
      <c r="X3" s="13">
        <f t="shared" ref="X3:X32" si="2">(W3/$G3)*100000</f>
        <v>6.1251634270166867E-2</v>
      </c>
      <c r="Y3" s="9">
        <v>13</v>
      </c>
      <c r="Z3" s="13">
        <f t="shared" ref="Z3:Z32" si="3">(Y3/$G3)*100000</f>
        <v>0.39813562275608472</v>
      </c>
      <c r="AA3" s="9">
        <v>13</v>
      </c>
      <c r="AB3" s="13">
        <f t="shared" ref="AB3:AB32" si="4">(AA3/$G3)*100000</f>
        <v>0.39813562275608472</v>
      </c>
      <c r="AC3" s="9">
        <v>13</v>
      </c>
      <c r="AD3" s="13">
        <f t="shared" ref="AD3:AD32" si="5">(AC3/$G3)*100000</f>
        <v>0.39813562275608472</v>
      </c>
      <c r="AE3" s="9">
        <v>13</v>
      </c>
      <c r="AF3" s="13">
        <f t="shared" ref="AF3:AF32" si="6">(AE3/$G3)*100000</f>
        <v>0.39813562275608472</v>
      </c>
      <c r="AG3" s="9">
        <v>13</v>
      </c>
      <c r="AH3" s="13">
        <f t="shared" ref="AH3:AJ32" si="7">(AG3/$G3)*100000</f>
        <v>0.39813562275608472</v>
      </c>
      <c r="AI3" s="9">
        <v>13</v>
      </c>
      <c r="AJ3" s="13">
        <f t="shared" si="7"/>
        <v>0.39813562275608472</v>
      </c>
      <c r="AK3" s="9">
        <v>13</v>
      </c>
      <c r="AL3" s="13">
        <f t="shared" ref="AL3:AL32" si="8">(AK3/$G3)*100000</f>
        <v>0.39813562275608472</v>
      </c>
      <c r="AM3" s="9">
        <v>13</v>
      </c>
      <c r="AN3" s="13">
        <f t="shared" ref="AN3:AN32" si="9">(AM3/$G3)*100000</f>
        <v>0.39813562275608472</v>
      </c>
      <c r="AO3" s="9">
        <v>35</v>
      </c>
      <c r="AP3" s="13">
        <f t="shared" ref="AP3:AP32" si="10">(AO3/$G3)*100000</f>
        <v>1.0719035997279203</v>
      </c>
      <c r="AQ3" s="9">
        <v>39</v>
      </c>
      <c r="AR3" s="13">
        <f t="shared" ref="AR3:AR32" si="11">(AQ3/$G3)*100000</f>
        <v>1.194406868268254</v>
      </c>
      <c r="AS3" s="9">
        <v>39</v>
      </c>
      <c r="AT3" s="13">
        <f t="shared" ref="AT3:AT32" si="12">(AS3/$G3)*100000</f>
        <v>1.194406868268254</v>
      </c>
      <c r="AU3" s="9">
        <v>50</v>
      </c>
      <c r="AV3" s="13">
        <f t="shared" ref="AV3:AV32" si="13">(AU3/$G3)*100000</f>
        <v>1.5312908567541716</v>
      </c>
      <c r="AW3" s="9">
        <v>50</v>
      </c>
      <c r="AX3" s="13">
        <f t="shared" ref="AX3:AX32" si="14">(AW3/$G3)*100000</f>
        <v>1.5312908567541716</v>
      </c>
      <c r="AY3" s="23">
        <f t="shared" ref="AY3:AY32" ca="1" si="15">OFFSET(INDIRECT(ADDRESS(ROW(), COLUMN())),0,-2)</f>
        <v>50</v>
      </c>
      <c r="AZ3" s="24">
        <f t="shared" ref="AZ3:AZ32" ca="1" si="16">(AY3/$G3)*100000</f>
        <v>1.5312908567541716</v>
      </c>
      <c r="BA3" s="25">
        <f t="shared" ref="BA3:BA32" ca="1" si="17">(AY3-(OFFSET(INDIRECT(ADDRESS(ROW(), COLUMN())),0,-6)))/(OFFSET(INDIRECT(ADDRESS(ROW(), COLUMN())),0,-6))</f>
        <v>0</v>
      </c>
      <c r="BB3" s="9">
        <v>0</v>
      </c>
      <c r="BC3" s="13">
        <f t="shared" ref="BC3:BC32" si="18">(BB3/$G3)*100000</f>
        <v>0</v>
      </c>
      <c r="BD3" s="9">
        <v>0</v>
      </c>
      <c r="BE3" s="13">
        <f t="shared" ref="BE3:BE32" si="19">(BD3/$G3)*100000</f>
        <v>0</v>
      </c>
      <c r="BF3" s="9">
        <v>0</v>
      </c>
      <c r="BG3" s="13">
        <f t="shared" ref="BG3:BG32" si="20">(BF3/$G3)*100000</f>
        <v>0</v>
      </c>
      <c r="BH3" s="9">
        <v>0</v>
      </c>
      <c r="BI3" s="13">
        <f t="shared" ref="BI3:BI32" si="21">(BH3/$G3)*100000</f>
        <v>0</v>
      </c>
      <c r="BJ3" s="9">
        <v>0</v>
      </c>
      <c r="BK3" s="13">
        <f t="shared" ref="BK3:BK32" si="22">(BJ3/$G3)*100000</f>
        <v>0</v>
      </c>
      <c r="BL3" s="9">
        <v>0</v>
      </c>
      <c r="BM3" s="13">
        <f t="shared" ref="BM3:BM32" si="23">(BL3/$G3)*100000</f>
        <v>0</v>
      </c>
      <c r="BN3" s="9">
        <v>0</v>
      </c>
      <c r="BO3" s="13">
        <f t="shared" ref="BO3:BO32" si="24">(BN3/$G3)*100000</f>
        <v>0</v>
      </c>
      <c r="BP3" s="34">
        <v>1</v>
      </c>
      <c r="BQ3" s="13">
        <f t="shared" ref="BQ3:BQ32" si="25">(BP3/$G3)*100000</f>
        <v>3.0625817135083434E-2</v>
      </c>
      <c r="BR3" s="9">
        <v>1</v>
      </c>
      <c r="BS3" s="13">
        <f t="shared" ref="BS3:BS32" si="26">(BR3/$G3)*100000</f>
        <v>3.0625817135083434E-2</v>
      </c>
      <c r="BT3" s="9">
        <v>1</v>
      </c>
      <c r="BU3" s="13">
        <f t="shared" ref="BU3:BU32" si="27">(BT3/$G3)*100000</f>
        <v>3.0625817135083434E-2</v>
      </c>
      <c r="BV3" s="9">
        <v>1</v>
      </c>
      <c r="BW3" s="13">
        <f t="shared" ref="BW3:BW32" si="28">(BV3/$G3)*100000</f>
        <v>3.0625817135083434E-2</v>
      </c>
      <c r="BX3" s="9">
        <v>5</v>
      </c>
      <c r="BY3" s="13">
        <f t="shared" ref="BY3:BY32" si="29">(BX3/$G3)*100000</f>
        <v>0.15312908567541719</v>
      </c>
      <c r="BZ3" s="9">
        <v>5</v>
      </c>
      <c r="CA3" s="13">
        <f t="shared" ref="CA3:CA32" si="30">(BZ3/$G3)*100000</f>
        <v>0.15312908567541719</v>
      </c>
      <c r="CB3" s="9">
        <v>5</v>
      </c>
      <c r="CC3" s="13">
        <f t="shared" ref="CC3:CC32" si="31">(CB3/$G3)*100000</f>
        <v>0.15312908567541719</v>
      </c>
      <c r="CD3" s="9">
        <v>10</v>
      </c>
      <c r="CE3" s="13">
        <f t="shared" ref="CE3:CE32" si="32">(CD3/$G3)*100000</f>
        <v>0.30625817135083439</v>
      </c>
      <c r="CF3" s="9">
        <v>11</v>
      </c>
      <c r="CG3" s="13">
        <f t="shared" ref="CG3:CG32" si="33">(CF3/$G3)*100000</f>
        <v>0.33688398848591777</v>
      </c>
      <c r="CH3" s="9">
        <v>33</v>
      </c>
      <c r="CI3" s="13">
        <f t="shared" ref="CI3:CI32" si="34">(CH3/$G3)*100000</f>
        <v>1.0106519654577533</v>
      </c>
      <c r="CJ3" s="9">
        <v>40</v>
      </c>
      <c r="CK3" s="13">
        <f t="shared" ref="CK3:CK32" si="35">(CJ3/$G3)*100000</f>
        <v>1.2250326854033375</v>
      </c>
      <c r="CL3" s="9">
        <v>69</v>
      </c>
      <c r="CM3" s="13">
        <f t="shared" ref="CM3:CM32" si="36">(CL3/$G3)*100000</f>
        <v>2.1131813823207568</v>
      </c>
      <c r="CN3" s="9">
        <v>73</v>
      </c>
      <c r="CO3" s="13">
        <f t="shared" ref="CO3:CO32" si="37">(CN3/$G3)*100000</f>
        <v>2.2356846508610908</v>
      </c>
      <c r="CP3" s="9">
        <v>100</v>
      </c>
      <c r="CQ3" s="13">
        <f t="shared" ref="CQ3:CQ32" si="38">(CP3/$G3)*100000</f>
        <v>3.0625817135083433</v>
      </c>
      <c r="CR3" s="9">
        <v>119</v>
      </c>
      <c r="CS3" s="13">
        <f t="shared" ref="CS3:CS32" si="39">(CR3/$G3)*100000</f>
        <v>3.6444722390749291</v>
      </c>
      <c r="CT3" s="9">
        <v>144</v>
      </c>
      <c r="CU3" s="13">
        <f t="shared" ref="CU3:CU32" si="40">(CT3/$G3)*100000</f>
        <v>4.4101176674520142</v>
      </c>
      <c r="CV3" s="9">
        <v>175</v>
      </c>
      <c r="CW3" s="13">
        <f t="shared" ref="CW3:CW32" si="41">(CV3/$G3)*100000</f>
        <v>5.3595179986396007</v>
      </c>
      <c r="CX3" s="9">
        <v>193</v>
      </c>
      <c r="CY3" s="13">
        <f t="shared" ref="CY3:CY32" si="42">(CX3/$G3)*100000</f>
        <v>5.9107827070711032</v>
      </c>
      <c r="CZ3" s="9">
        <v>224</v>
      </c>
      <c r="DA3" s="13">
        <f t="shared" ref="DA3:DA32" si="43">(CZ3/$G3)*100000</f>
        <v>6.8601830382586897</v>
      </c>
      <c r="DB3" s="9">
        <v>258</v>
      </c>
      <c r="DC3" s="13">
        <f t="shared" ref="DC3:DE32" si="44">(DB3/$G3)*100000</f>
        <v>7.9014608208515265</v>
      </c>
      <c r="DD3" s="9">
        <v>300</v>
      </c>
      <c r="DE3" s="13">
        <f t="shared" si="44"/>
        <v>9.1877451405250312</v>
      </c>
      <c r="DF3" s="9">
        <v>326</v>
      </c>
      <c r="DG3" s="13">
        <f t="shared" ref="DG3:DG32" si="45">(DF3/$G3)*100000</f>
        <v>9.9840163860372009</v>
      </c>
      <c r="DH3" s="9">
        <v>353</v>
      </c>
      <c r="DI3" s="13">
        <f t="shared" ref="DI3:DI32" si="46">(DH3/$G3)*100000</f>
        <v>10.810913448684452</v>
      </c>
      <c r="DJ3" s="9">
        <v>367</v>
      </c>
      <c r="DK3" s="13">
        <f t="shared" ref="DK3:DK32" si="47">(DJ3/$G3)*100000</f>
        <v>11.239674888575621</v>
      </c>
      <c r="DL3" s="9">
        <v>395</v>
      </c>
      <c r="DM3" s="13">
        <f t="shared" ref="DM3:DM32" si="48">(DL3/$G3)*100000</f>
        <v>12.097197768357956</v>
      </c>
      <c r="DN3" s="9">
        <v>431.4728260869565</v>
      </c>
      <c r="DO3" s="13">
        <f t="shared" ref="DO3:DO32" si="49">(DN3/$G3)*100000</f>
        <v>13.214207870496789</v>
      </c>
      <c r="DP3" s="9">
        <v>497</v>
      </c>
      <c r="DQ3" s="13">
        <f t="shared" ref="DQ3:DQ32" si="50">(DP3/$G3)*100000</f>
        <v>15.221031116136468</v>
      </c>
      <c r="DR3" s="9">
        <v>546</v>
      </c>
      <c r="DS3" s="13">
        <f t="shared" ref="DS3:DS32" si="51">(DR3/$G3)*100000</f>
        <v>16.721696155755556</v>
      </c>
      <c r="DT3" s="23">
        <f t="shared" ref="DT3:DT32" ca="1" si="52">OFFSET(INDIRECT(ADDRESS(ROW(), COLUMN())),0,-2)</f>
        <v>546</v>
      </c>
      <c r="DU3" s="24">
        <f t="shared" ref="DU3:DU32" ca="1" si="53">(DT3/$G3)*100000</f>
        <v>16.721696155755556</v>
      </c>
      <c r="DV3" s="25">
        <f t="shared" ref="DV3:DV32" ca="1" si="54">(DT3-(OFFSET(INDIRECT(ADDRESS(ROW(), COLUMN())),0,-6)))/(OFFSET(INDIRECT(ADDRESS(ROW(), COLUMN())),0,-6))</f>
        <v>9.8591549295774641E-2</v>
      </c>
      <c r="DW3" s="25">
        <f ca="1">Calculation!AO3</f>
        <v>109.5</v>
      </c>
      <c r="DX3" s="25">
        <f t="shared" ref="DX3:DX32" ca="1" si="55">(DT3-DW3)/DW3</f>
        <v>3.9863013698630136</v>
      </c>
      <c r="DY3" s="25">
        <f ca="1">Calculation!AP3</f>
        <v>167.26688664596273</v>
      </c>
      <c r="DZ3" s="25">
        <f t="shared" ca="1" si="0"/>
        <v>2.2642444117206786</v>
      </c>
      <c r="EA3" s="25">
        <f t="shared" ca="1" si="1"/>
        <v>9.1575091575091569E-2</v>
      </c>
      <c r="EB3" s="23">
        <f ca="1">AY3/LOOKUP(2,1/(NOT(ISBLANK(Daily!F:F))),Daily!F:F)</f>
        <v>650.38517091959557</v>
      </c>
      <c r="EC3" s="35">
        <v>8</v>
      </c>
      <c r="ED3" s="35" t="s">
        <v>1580</v>
      </c>
      <c r="EE3" s="9">
        <v>0</v>
      </c>
      <c r="EF3" s="53">
        <v>0.47</v>
      </c>
      <c r="EG3" s="9">
        <f>Calculation!E37</f>
        <v>0</v>
      </c>
      <c r="EH3" s="9">
        <f>Calculation!F37</f>
        <v>0</v>
      </c>
      <c r="EI3" s="9">
        <f>Calculation!G37</f>
        <v>0</v>
      </c>
      <c r="EJ3" s="9">
        <f>Calculation!H37</f>
        <v>0</v>
      </c>
      <c r="EK3" s="9">
        <f>Calculation!I37</f>
        <v>0</v>
      </c>
      <c r="EL3" s="9">
        <f>Calculation!J37</f>
        <v>0</v>
      </c>
      <c r="EM3" s="9">
        <f>Calculation!K37</f>
        <v>0</v>
      </c>
      <c r="EN3" s="9">
        <f>Calculation!L37</f>
        <v>1</v>
      </c>
      <c r="EO3" s="9">
        <f>Calculation!M37</f>
        <v>0</v>
      </c>
      <c r="EP3" s="9">
        <f>Calculation!N37</f>
        <v>0</v>
      </c>
      <c r="EQ3" s="9">
        <f>Calculation!O37</f>
        <v>0</v>
      </c>
      <c r="ER3" s="9">
        <f>Calculation!P37</f>
        <v>4</v>
      </c>
      <c r="ES3" s="9">
        <f>Calculation!Q37</f>
        <v>0</v>
      </c>
      <c r="ET3" s="9">
        <f>Calculation!R37</f>
        <v>0</v>
      </c>
      <c r="EU3" s="9">
        <f>Calculation!S37</f>
        <v>5</v>
      </c>
      <c r="EV3" s="9">
        <f>Calculation!T37</f>
        <v>1</v>
      </c>
      <c r="EW3" s="9">
        <f>Calculation!U37</f>
        <v>22</v>
      </c>
      <c r="EX3" s="9">
        <f>Calculation!V37</f>
        <v>7</v>
      </c>
      <c r="EY3" s="9">
        <f>Calculation!W37</f>
        <v>29</v>
      </c>
      <c r="EZ3" s="9">
        <f>Calculation!X37</f>
        <v>4</v>
      </c>
      <c r="FA3" s="9">
        <f>Calculation!Y37</f>
        <v>27</v>
      </c>
      <c r="FB3" s="9">
        <f>Calculation!Z37</f>
        <v>19</v>
      </c>
      <c r="FC3" s="9">
        <f>Calculation!AA37</f>
        <v>25</v>
      </c>
      <c r="FD3" s="9">
        <f>Calculation!AB37</f>
        <v>31</v>
      </c>
      <c r="FE3" s="9">
        <f>Calculation!AC37</f>
        <v>18</v>
      </c>
      <c r="FF3" s="9">
        <f>Calculation!AD37</f>
        <v>31</v>
      </c>
      <c r="FG3" s="9">
        <f>Calculation!AE37</f>
        <v>34</v>
      </c>
      <c r="FH3" s="9">
        <f>Calculation!AF37</f>
        <v>42</v>
      </c>
      <c r="FI3" s="9">
        <f>Calculation!AG37</f>
        <v>26</v>
      </c>
      <c r="FJ3" s="9">
        <f>Calculation!AH37</f>
        <v>27</v>
      </c>
      <c r="FK3" s="9">
        <f>Calculation!AI37</f>
        <v>14</v>
      </c>
      <c r="FL3" s="9">
        <f>Calculation!AJ37</f>
        <v>28</v>
      </c>
      <c r="FM3" s="9">
        <f>Calculation!AK37</f>
        <v>36.472826086956502</v>
      </c>
      <c r="FN3" s="9">
        <f>Calculation!AL37</f>
        <v>65.527173913043498</v>
      </c>
      <c r="FO3" s="9">
        <f>Calculation!AM37</f>
        <v>49</v>
      </c>
      <c r="FP3" s="23">
        <f t="shared" ref="FP3:FP32" ca="1" si="56">OFFSET(INDIRECT(ADDRESS(ROW(), COLUMN())),0,-1)</f>
        <v>49</v>
      </c>
      <c r="FQ3" s="25">
        <f t="shared" ref="FQ3:FQ32" ca="1" si="57">(FP3-(OFFSET(INDIRECT(ADDRESS(ROW(), COLUMN())),0,-3)))/(OFFSET(INDIRECT(ADDRESS(ROW(), COLUMN())),0,-3))</f>
        <v>-0.25221862818279861</v>
      </c>
      <c r="FR3" s="25">
        <f>Calculation!AQ37</f>
        <v>26</v>
      </c>
      <c r="FS3" s="25">
        <f t="shared" ref="FS3:FS32" ca="1" si="58">(FP3-FR3)/FR3</f>
        <v>0.88461538461538458</v>
      </c>
      <c r="FT3" s="25">
        <f>Calculation!AR37</f>
        <v>23.739130434782609</v>
      </c>
      <c r="FU3" s="54">
        <f t="shared" ref="FU3:FU32" ca="1" si="59">(FP3-FT3)/FT3</f>
        <v>1.0641025641025641</v>
      </c>
    </row>
    <row r="4" spans="1:177" x14ac:dyDescent="0.3">
      <c r="A4" s="5" t="s">
        <v>44</v>
      </c>
      <c r="B4" s="6" t="s">
        <v>157</v>
      </c>
      <c r="C4" s="6" t="s">
        <v>18</v>
      </c>
      <c r="D4" s="6" t="s">
        <v>75</v>
      </c>
      <c r="E4" s="14">
        <v>38.2537363</v>
      </c>
      <c r="F4" s="14">
        <v>48.299990100000002</v>
      </c>
      <c r="G4" s="11">
        <v>1270420</v>
      </c>
      <c r="H4" s="12">
        <v>1.5894899136416601E-2</v>
      </c>
      <c r="I4" s="3">
        <v>0.76300000000000001</v>
      </c>
      <c r="J4" s="4">
        <v>0.81699999999999995</v>
      </c>
      <c r="K4" s="7">
        <v>352574</v>
      </c>
      <c r="L4" s="4">
        <v>0.27752554273389901</v>
      </c>
      <c r="M4" s="7">
        <v>275675</v>
      </c>
      <c r="N4" s="4">
        <v>0.21699516695266133</v>
      </c>
      <c r="O4" s="7">
        <v>329639</v>
      </c>
      <c r="P4" s="4">
        <v>0.25947245792729962</v>
      </c>
      <c r="Q4" s="7">
        <v>193485</v>
      </c>
      <c r="R4" s="4">
        <v>0.15230002676280285</v>
      </c>
      <c r="S4" s="7">
        <v>119047</v>
      </c>
      <c r="T4" s="4">
        <v>9.3706805623337164E-2</v>
      </c>
      <c r="U4" s="2">
        <v>9.1</v>
      </c>
      <c r="V4" s="2">
        <v>35.200000000000003</v>
      </c>
      <c r="W4" s="9">
        <v>9</v>
      </c>
      <c r="X4" s="13">
        <f t="shared" si="2"/>
        <v>0.70842713433352755</v>
      </c>
      <c r="Y4" s="9">
        <v>20</v>
      </c>
      <c r="Z4" s="13">
        <f t="shared" si="3"/>
        <v>1.5742825207411721</v>
      </c>
      <c r="AA4" s="9">
        <v>20</v>
      </c>
      <c r="AB4" s="13">
        <f t="shared" si="4"/>
        <v>1.5742825207411721</v>
      </c>
      <c r="AC4" s="9">
        <v>34</v>
      </c>
      <c r="AD4" s="13">
        <f t="shared" si="5"/>
        <v>2.6762802852599927</v>
      </c>
      <c r="AE4" s="9">
        <v>34</v>
      </c>
      <c r="AF4" s="13">
        <f t="shared" si="6"/>
        <v>2.6762802852599927</v>
      </c>
      <c r="AG4" s="9">
        <v>34</v>
      </c>
      <c r="AH4" s="13">
        <f t="shared" si="7"/>
        <v>2.6762802852599927</v>
      </c>
      <c r="AI4" s="9">
        <v>34</v>
      </c>
      <c r="AJ4" s="13">
        <f t="shared" si="7"/>
        <v>2.6762802852599927</v>
      </c>
      <c r="AK4" s="9">
        <v>34</v>
      </c>
      <c r="AL4" s="13">
        <f t="shared" si="8"/>
        <v>2.6762802852599927</v>
      </c>
      <c r="AM4" s="9">
        <v>34</v>
      </c>
      <c r="AN4" s="13">
        <f t="shared" si="9"/>
        <v>2.6762802852599927</v>
      </c>
      <c r="AO4" s="9">
        <v>34</v>
      </c>
      <c r="AP4" s="13">
        <f t="shared" si="10"/>
        <v>2.6762802852599927</v>
      </c>
      <c r="AQ4" s="9">
        <v>34</v>
      </c>
      <c r="AR4" s="13">
        <f t="shared" si="11"/>
        <v>2.6762802852599927</v>
      </c>
      <c r="AS4" s="9">
        <v>34</v>
      </c>
      <c r="AT4" s="13">
        <f t="shared" si="12"/>
        <v>2.6762802852599927</v>
      </c>
      <c r="AU4" s="9">
        <v>51</v>
      </c>
      <c r="AV4" s="13">
        <f t="shared" si="13"/>
        <v>4.0144204278899895</v>
      </c>
      <c r="AW4" s="9">
        <v>51</v>
      </c>
      <c r="AX4" s="13">
        <f t="shared" si="14"/>
        <v>4.0144204278899895</v>
      </c>
      <c r="AY4" s="23">
        <f t="shared" ca="1" si="15"/>
        <v>51</v>
      </c>
      <c r="AZ4" s="24">
        <f t="shared" ca="1" si="16"/>
        <v>4.0144204278899895</v>
      </c>
      <c r="BA4" s="25">
        <f t="shared" ca="1" si="17"/>
        <v>0</v>
      </c>
      <c r="BB4" s="9">
        <v>0</v>
      </c>
      <c r="BC4" s="13">
        <f t="shared" si="18"/>
        <v>0</v>
      </c>
      <c r="BD4" s="9">
        <v>0</v>
      </c>
      <c r="BE4" s="13">
        <f t="shared" si="19"/>
        <v>0</v>
      </c>
      <c r="BF4" s="9">
        <v>0</v>
      </c>
      <c r="BG4" s="13">
        <f t="shared" si="20"/>
        <v>0</v>
      </c>
      <c r="BH4" s="9">
        <v>0</v>
      </c>
      <c r="BI4" s="13">
        <f t="shared" si="21"/>
        <v>0</v>
      </c>
      <c r="BJ4" s="9">
        <v>0</v>
      </c>
      <c r="BK4" s="13">
        <f t="shared" si="22"/>
        <v>0</v>
      </c>
      <c r="BL4" s="9">
        <v>0</v>
      </c>
      <c r="BM4" s="13">
        <f t="shared" si="23"/>
        <v>0</v>
      </c>
      <c r="BN4" s="34">
        <v>1</v>
      </c>
      <c r="BO4" s="13">
        <f t="shared" si="24"/>
        <v>7.8714126037058615E-2</v>
      </c>
      <c r="BP4" s="9">
        <v>6</v>
      </c>
      <c r="BQ4" s="13">
        <f t="shared" si="25"/>
        <v>0.47228475622235172</v>
      </c>
      <c r="BR4" s="9">
        <v>7</v>
      </c>
      <c r="BS4" s="13">
        <f t="shared" si="26"/>
        <v>0.55099888225941029</v>
      </c>
      <c r="BT4" s="9">
        <v>10</v>
      </c>
      <c r="BU4" s="13">
        <f t="shared" si="27"/>
        <v>0.78714126037058607</v>
      </c>
      <c r="BV4" s="9">
        <v>10</v>
      </c>
      <c r="BW4" s="13">
        <f t="shared" si="28"/>
        <v>0.78714126037058607</v>
      </c>
      <c r="BX4" s="9">
        <v>10</v>
      </c>
      <c r="BY4" s="13">
        <f t="shared" si="29"/>
        <v>0.78714126037058607</v>
      </c>
      <c r="BZ4" s="9">
        <v>12</v>
      </c>
      <c r="CA4" s="13">
        <f t="shared" si="30"/>
        <v>0.94456951244470344</v>
      </c>
      <c r="CB4" s="9">
        <v>12</v>
      </c>
      <c r="CC4" s="13">
        <f t="shared" si="31"/>
        <v>0.94456951244470344</v>
      </c>
      <c r="CD4" s="9">
        <v>26</v>
      </c>
      <c r="CE4" s="13">
        <f t="shared" si="32"/>
        <v>2.0465672769635241</v>
      </c>
      <c r="CF4" s="9">
        <v>40</v>
      </c>
      <c r="CG4" s="13">
        <f t="shared" si="33"/>
        <v>3.1485650414823443</v>
      </c>
      <c r="CH4" s="9">
        <v>41</v>
      </c>
      <c r="CI4" s="13">
        <f t="shared" si="34"/>
        <v>3.2272791675194026</v>
      </c>
      <c r="CJ4" s="9">
        <v>50</v>
      </c>
      <c r="CK4" s="13">
        <f t="shared" si="35"/>
        <v>3.9357063018529308</v>
      </c>
      <c r="CL4" s="9">
        <v>72</v>
      </c>
      <c r="CM4" s="13">
        <f t="shared" si="36"/>
        <v>5.6674170746682204</v>
      </c>
      <c r="CN4" s="9">
        <v>91</v>
      </c>
      <c r="CO4" s="13">
        <f t="shared" si="37"/>
        <v>7.1629854693723338</v>
      </c>
      <c r="CP4" s="9">
        <v>92</v>
      </c>
      <c r="CQ4" s="13">
        <f t="shared" si="38"/>
        <v>7.2416995954093926</v>
      </c>
      <c r="CR4" s="9">
        <v>106</v>
      </c>
      <c r="CS4" s="13">
        <f t="shared" si="39"/>
        <v>8.343697359928214</v>
      </c>
      <c r="CT4" s="9">
        <v>121</v>
      </c>
      <c r="CU4" s="13">
        <f t="shared" si="40"/>
        <v>9.5244092504840925</v>
      </c>
      <c r="CV4" s="9">
        <v>154</v>
      </c>
      <c r="CW4" s="13">
        <f t="shared" si="41"/>
        <v>12.121975409707026</v>
      </c>
      <c r="CX4" s="9">
        <v>154</v>
      </c>
      <c r="CY4" s="13">
        <f t="shared" si="42"/>
        <v>12.121975409707026</v>
      </c>
      <c r="CZ4" s="9">
        <v>184</v>
      </c>
      <c r="DA4" s="13">
        <f t="shared" si="43"/>
        <v>14.483399190818785</v>
      </c>
      <c r="DB4" s="9">
        <v>203</v>
      </c>
      <c r="DC4" s="13">
        <f t="shared" si="44"/>
        <v>15.978967585522899</v>
      </c>
      <c r="DD4" s="9">
        <v>213</v>
      </c>
      <c r="DE4" s="13">
        <f t="shared" si="44"/>
        <v>16.766108845893484</v>
      </c>
      <c r="DF4" s="9">
        <v>229</v>
      </c>
      <c r="DG4" s="13">
        <f t="shared" si="45"/>
        <v>18.02553486248642</v>
      </c>
      <c r="DH4" s="9">
        <v>264</v>
      </c>
      <c r="DI4" s="13">
        <f t="shared" si="46"/>
        <v>20.780529273783475</v>
      </c>
      <c r="DJ4" s="9">
        <v>270</v>
      </c>
      <c r="DK4" s="13">
        <f t="shared" si="47"/>
        <v>21.252814030005823</v>
      </c>
      <c r="DL4" s="9">
        <v>289</v>
      </c>
      <c r="DM4" s="13">
        <f t="shared" si="48"/>
        <v>22.748382424709941</v>
      </c>
      <c r="DN4" s="9">
        <v>312.17158385093165</v>
      </c>
      <c r="DO4" s="13">
        <f t="shared" si="49"/>
        <v>24.572313396430442</v>
      </c>
      <c r="DP4" s="9">
        <v>327</v>
      </c>
      <c r="DQ4" s="13">
        <f t="shared" si="50"/>
        <v>25.739519214118165</v>
      </c>
      <c r="DR4" s="9">
        <v>327</v>
      </c>
      <c r="DS4" s="13">
        <f t="shared" si="51"/>
        <v>25.739519214118165</v>
      </c>
      <c r="DT4" s="23">
        <f t="shared" ca="1" si="52"/>
        <v>327</v>
      </c>
      <c r="DU4" s="24">
        <f t="shared" ca="1" si="53"/>
        <v>25.739519214118165</v>
      </c>
      <c r="DV4" s="25">
        <f t="shared" ca="1" si="54"/>
        <v>0</v>
      </c>
      <c r="DW4" s="25">
        <f ca="1">Calculation!AO4</f>
        <v>92</v>
      </c>
      <c r="DX4" s="25">
        <f t="shared" ca="1" si="55"/>
        <v>2.5543478260869565</v>
      </c>
      <c r="DY4" s="25">
        <f ca="1">Calculation!AP4</f>
        <v>125.28177875348041</v>
      </c>
      <c r="DZ4" s="25">
        <f t="shared" ca="1" si="0"/>
        <v>1.6101161976910048</v>
      </c>
      <c r="EA4" s="25">
        <f t="shared" ca="1" si="1"/>
        <v>0.15596330275229359</v>
      </c>
      <c r="EB4" s="23">
        <f ca="1">AY4/LOOKUP(2,1/(NOT(ISBLANK(Daily!F:F))),Daily!F:F)</f>
        <v>663.39287433798745</v>
      </c>
      <c r="EC4" s="35">
        <v>7</v>
      </c>
      <c r="ED4" s="35" t="s">
        <v>1581</v>
      </c>
      <c r="EE4" s="9">
        <v>0</v>
      </c>
      <c r="EF4" s="53">
        <v>0.5</v>
      </c>
      <c r="EG4" s="9">
        <f>Calculation!E38</f>
        <v>0</v>
      </c>
      <c r="EH4" s="9">
        <f>Calculation!F38</f>
        <v>0</v>
      </c>
      <c r="EI4" s="9">
        <f>Calculation!G38</f>
        <v>0</v>
      </c>
      <c r="EJ4" s="9">
        <f>Calculation!H38</f>
        <v>0</v>
      </c>
      <c r="EK4" s="9">
        <f>Calculation!I38</f>
        <v>0</v>
      </c>
      <c r="EL4" s="9">
        <f>Calculation!J38</f>
        <v>0</v>
      </c>
      <c r="EM4" s="9">
        <f>Calculation!K38</f>
        <v>1</v>
      </c>
      <c r="EN4" s="9">
        <f>Calculation!L38</f>
        <v>5</v>
      </c>
      <c r="EO4" s="9">
        <f>Calculation!M38</f>
        <v>1</v>
      </c>
      <c r="EP4" s="9">
        <f>Calculation!N38</f>
        <v>3</v>
      </c>
      <c r="EQ4" s="9">
        <f>Calculation!O38</f>
        <v>0</v>
      </c>
      <c r="ER4" s="9">
        <f>Calculation!P38</f>
        <v>0</v>
      </c>
      <c r="ES4" s="9">
        <f>Calculation!Q38</f>
        <v>2</v>
      </c>
      <c r="ET4" s="9">
        <f>Calculation!R38</f>
        <v>0</v>
      </c>
      <c r="EU4" s="9">
        <f>Calculation!S38</f>
        <v>14</v>
      </c>
      <c r="EV4" s="9">
        <f>Calculation!T38</f>
        <v>14</v>
      </c>
      <c r="EW4" s="9">
        <f>Calculation!U38</f>
        <v>1</v>
      </c>
      <c r="EX4" s="9">
        <f>Calculation!V38</f>
        <v>9</v>
      </c>
      <c r="EY4" s="9">
        <f>Calculation!W38</f>
        <v>22</v>
      </c>
      <c r="EZ4" s="9">
        <f>Calculation!X38</f>
        <v>19</v>
      </c>
      <c r="FA4" s="9">
        <f>Calculation!Y38</f>
        <v>1</v>
      </c>
      <c r="FB4" s="9">
        <f>Calculation!Z38</f>
        <v>14</v>
      </c>
      <c r="FC4" s="9">
        <f>Calculation!AA38</f>
        <v>15</v>
      </c>
      <c r="FD4" s="9">
        <f>Calculation!AB38</f>
        <v>33</v>
      </c>
      <c r="FE4" s="9">
        <f>Calculation!AC38</f>
        <v>0</v>
      </c>
      <c r="FF4" s="9">
        <f>Calculation!AD38</f>
        <v>30</v>
      </c>
      <c r="FG4" s="9">
        <f>Calculation!AE38</f>
        <v>19</v>
      </c>
      <c r="FH4" s="9">
        <f>Calculation!AF38</f>
        <v>10</v>
      </c>
      <c r="FI4" s="9">
        <f>Calculation!AG38</f>
        <v>16</v>
      </c>
      <c r="FJ4" s="9">
        <f>Calculation!AH38</f>
        <v>35</v>
      </c>
      <c r="FK4" s="9">
        <f>Calculation!AI38</f>
        <v>6</v>
      </c>
      <c r="FL4" s="9">
        <f>Calculation!AJ38</f>
        <v>19</v>
      </c>
      <c r="FM4" s="9">
        <f>Calculation!AK38</f>
        <v>23.171583850931654</v>
      </c>
      <c r="FN4" s="9">
        <f>Calculation!AL38</f>
        <v>14.828416149068346</v>
      </c>
      <c r="FO4" s="9">
        <f>Calculation!AM38</f>
        <v>0</v>
      </c>
      <c r="FP4" s="23">
        <f t="shared" ca="1" si="56"/>
        <v>0</v>
      </c>
      <c r="FQ4" s="25">
        <f t="shared" ca="1" si="57"/>
        <v>-1</v>
      </c>
      <c r="FR4" s="25">
        <f>Calculation!AQ38</f>
        <v>14</v>
      </c>
      <c r="FS4" s="25">
        <f t="shared" ca="1" si="58"/>
        <v>-1</v>
      </c>
      <c r="FT4" s="25">
        <f>Calculation!AR38</f>
        <v>13.625</v>
      </c>
      <c r="FU4" s="54">
        <f t="shared" ca="1" si="59"/>
        <v>-1</v>
      </c>
    </row>
    <row r="5" spans="1:177" x14ac:dyDescent="0.3">
      <c r="A5" s="5" t="s">
        <v>45</v>
      </c>
      <c r="B5" s="6" t="s">
        <v>158</v>
      </c>
      <c r="C5" s="6" t="s">
        <v>19</v>
      </c>
      <c r="D5" s="6" t="s">
        <v>76</v>
      </c>
      <c r="E5" s="14">
        <v>32.654627499999997</v>
      </c>
      <c r="F5" s="14">
        <v>51.667982599999903</v>
      </c>
      <c r="G5" s="11">
        <v>5120850</v>
      </c>
      <c r="H5" s="12">
        <v>6.4069673212574535E-2</v>
      </c>
      <c r="I5" s="3">
        <v>0.83</v>
      </c>
      <c r="J5" s="4">
        <v>0.86899999999999999</v>
      </c>
      <c r="K5" s="7">
        <v>1299467</v>
      </c>
      <c r="L5" s="4">
        <v>0.25376002030912836</v>
      </c>
      <c r="M5" s="7">
        <v>1011933</v>
      </c>
      <c r="N5" s="4">
        <v>0.19761035765546736</v>
      </c>
      <c r="O5" s="7">
        <v>1412256</v>
      </c>
      <c r="P5" s="4">
        <v>0.2757854653036117</v>
      </c>
      <c r="Q5" s="7">
        <v>852196</v>
      </c>
      <c r="R5" s="4">
        <v>0.16641690344376422</v>
      </c>
      <c r="S5" s="7">
        <v>544998</v>
      </c>
      <c r="T5" s="4">
        <v>0.10642725328802835</v>
      </c>
      <c r="U5" s="2">
        <v>10.7</v>
      </c>
      <c r="V5" s="2">
        <v>33.1</v>
      </c>
      <c r="W5" s="9">
        <v>132</v>
      </c>
      <c r="X5" s="13">
        <f t="shared" si="2"/>
        <v>2.5776970620111896</v>
      </c>
      <c r="Y5" s="9">
        <v>132</v>
      </c>
      <c r="Z5" s="13">
        <f t="shared" si="3"/>
        <v>2.5776970620111896</v>
      </c>
      <c r="AA5" s="9">
        <v>132</v>
      </c>
      <c r="AB5" s="13">
        <f t="shared" si="4"/>
        <v>2.5776970620111896</v>
      </c>
      <c r="AC5" s="9">
        <v>132</v>
      </c>
      <c r="AD5" s="13">
        <f t="shared" si="5"/>
        <v>2.5776970620111896</v>
      </c>
      <c r="AE5" s="9">
        <v>132</v>
      </c>
      <c r="AF5" s="13">
        <f t="shared" si="6"/>
        <v>2.5776970620111896</v>
      </c>
      <c r="AG5" s="9">
        <v>171</v>
      </c>
      <c r="AH5" s="13">
        <f t="shared" si="7"/>
        <v>3.3392893757872231</v>
      </c>
      <c r="AI5" s="9">
        <v>296</v>
      </c>
      <c r="AJ5" s="13">
        <f t="shared" si="7"/>
        <v>5.7802903814796371</v>
      </c>
      <c r="AK5" s="9">
        <v>296</v>
      </c>
      <c r="AL5" s="13">
        <f t="shared" si="8"/>
        <v>5.7802903814796371</v>
      </c>
      <c r="AM5" s="9">
        <v>296</v>
      </c>
      <c r="AN5" s="13">
        <f t="shared" si="9"/>
        <v>5.7802903814796371</v>
      </c>
      <c r="AO5" s="9">
        <v>365</v>
      </c>
      <c r="AP5" s="13">
        <f t="shared" si="10"/>
        <v>7.1277229366218497</v>
      </c>
      <c r="AQ5" s="9">
        <v>365</v>
      </c>
      <c r="AR5" s="13">
        <f t="shared" si="11"/>
        <v>7.1277229366218497</v>
      </c>
      <c r="AS5" s="9">
        <v>365</v>
      </c>
      <c r="AT5" s="13">
        <f t="shared" si="12"/>
        <v>7.1277229366218497</v>
      </c>
      <c r="AU5" s="9">
        <v>365</v>
      </c>
      <c r="AV5" s="13">
        <f t="shared" si="13"/>
        <v>7.1277229366218497</v>
      </c>
      <c r="AW5" s="9">
        <v>365</v>
      </c>
      <c r="AX5" s="13">
        <f t="shared" si="14"/>
        <v>7.1277229366218497</v>
      </c>
      <c r="AY5" s="23">
        <f t="shared" ca="1" si="15"/>
        <v>365</v>
      </c>
      <c r="AZ5" s="24">
        <f t="shared" ca="1" si="16"/>
        <v>7.1277229366218497</v>
      </c>
      <c r="BA5" s="25">
        <f t="shared" ca="1" si="17"/>
        <v>0</v>
      </c>
      <c r="BB5" s="9">
        <v>0</v>
      </c>
      <c r="BC5" s="13">
        <f t="shared" si="18"/>
        <v>0</v>
      </c>
      <c r="BD5" s="9">
        <v>0</v>
      </c>
      <c r="BE5" s="13">
        <f t="shared" si="19"/>
        <v>0</v>
      </c>
      <c r="BF5" s="9">
        <v>0</v>
      </c>
      <c r="BG5" s="13">
        <f t="shared" si="20"/>
        <v>0</v>
      </c>
      <c r="BH5" s="9">
        <v>0</v>
      </c>
      <c r="BI5" s="13">
        <f t="shared" si="21"/>
        <v>0</v>
      </c>
      <c r="BJ5" s="34">
        <v>2</v>
      </c>
      <c r="BK5" s="13">
        <f t="shared" si="22"/>
        <v>3.905601609107863E-2</v>
      </c>
      <c r="BL5" s="9">
        <v>2</v>
      </c>
      <c r="BM5" s="13">
        <f t="shared" si="23"/>
        <v>3.905601609107863E-2</v>
      </c>
      <c r="BN5" s="9">
        <v>2</v>
      </c>
      <c r="BO5" s="13">
        <f t="shared" si="24"/>
        <v>3.905601609107863E-2</v>
      </c>
      <c r="BP5" s="9">
        <v>10</v>
      </c>
      <c r="BQ5" s="13">
        <f t="shared" si="25"/>
        <v>0.19528008045539313</v>
      </c>
      <c r="BR5" s="9">
        <v>20</v>
      </c>
      <c r="BS5" s="13">
        <f t="shared" si="26"/>
        <v>0.39056016091078627</v>
      </c>
      <c r="BT5" s="9">
        <v>32</v>
      </c>
      <c r="BU5" s="13">
        <f t="shared" si="27"/>
        <v>0.62489625745725808</v>
      </c>
      <c r="BV5" s="9">
        <v>45</v>
      </c>
      <c r="BW5" s="13">
        <f t="shared" si="28"/>
        <v>0.87876036204926911</v>
      </c>
      <c r="BX5" s="9">
        <v>68</v>
      </c>
      <c r="BY5" s="13">
        <f t="shared" si="29"/>
        <v>1.3279045470966733</v>
      </c>
      <c r="BZ5" s="9">
        <v>120</v>
      </c>
      <c r="CA5" s="13">
        <f t="shared" si="30"/>
        <v>2.3433609654647176</v>
      </c>
      <c r="CB5" s="9">
        <v>120</v>
      </c>
      <c r="CC5" s="13">
        <f t="shared" si="31"/>
        <v>2.3433609654647176</v>
      </c>
      <c r="CD5" s="9">
        <v>238</v>
      </c>
      <c r="CE5" s="13">
        <f t="shared" si="32"/>
        <v>4.647665914838357</v>
      </c>
      <c r="CF5" s="9">
        <v>388</v>
      </c>
      <c r="CG5" s="13">
        <f t="shared" si="33"/>
        <v>7.5768671216692534</v>
      </c>
      <c r="CH5" s="9">
        <v>484</v>
      </c>
      <c r="CI5" s="13">
        <f t="shared" si="34"/>
        <v>9.4515558940410287</v>
      </c>
      <c r="CJ5" s="9">
        <v>564</v>
      </c>
      <c r="CK5" s="13">
        <f t="shared" si="35"/>
        <v>11.013796537684174</v>
      </c>
      <c r="CL5" s="9">
        <v>601</v>
      </c>
      <c r="CM5" s="13">
        <f t="shared" si="36"/>
        <v>11.736332835369128</v>
      </c>
      <c r="CN5" s="9">
        <v>618</v>
      </c>
      <c r="CO5" s="13">
        <f t="shared" si="37"/>
        <v>12.068308972143297</v>
      </c>
      <c r="CP5" s="9">
        <v>788</v>
      </c>
      <c r="CQ5" s="13">
        <f t="shared" si="38"/>
        <v>15.388070339884981</v>
      </c>
      <c r="CR5" s="9">
        <v>792</v>
      </c>
      <c r="CS5" s="13">
        <f t="shared" si="39"/>
        <v>15.466182372067138</v>
      </c>
      <c r="CT5" s="9">
        <v>902</v>
      </c>
      <c r="CU5" s="13">
        <f t="shared" si="40"/>
        <v>17.614263257076463</v>
      </c>
      <c r="CV5" s="9">
        <v>1057</v>
      </c>
      <c r="CW5" s="13">
        <f t="shared" si="41"/>
        <v>20.641104504135054</v>
      </c>
      <c r="CX5" s="9">
        <v>1183</v>
      </c>
      <c r="CY5" s="13">
        <f t="shared" si="42"/>
        <v>23.101633517873012</v>
      </c>
      <c r="CZ5" s="9">
        <v>1301</v>
      </c>
      <c r="DA5" s="13">
        <f t="shared" si="43"/>
        <v>25.405938467246646</v>
      </c>
      <c r="DB5" s="9">
        <v>1376</v>
      </c>
      <c r="DC5" s="13">
        <f t="shared" si="44"/>
        <v>26.870539070662097</v>
      </c>
      <c r="DD5" s="9">
        <v>1538</v>
      </c>
      <c r="DE5" s="13">
        <f t="shared" si="44"/>
        <v>30.034076374039469</v>
      </c>
      <c r="DF5" s="9">
        <v>1646</v>
      </c>
      <c r="DG5" s="13">
        <f t="shared" si="45"/>
        <v>32.143101242957712</v>
      </c>
      <c r="DH5" s="9">
        <v>1791</v>
      </c>
      <c r="DI5" s="13">
        <f t="shared" si="46"/>
        <v>34.974662409560914</v>
      </c>
      <c r="DJ5" s="9">
        <v>1892</v>
      </c>
      <c r="DK5" s="13">
        <f t="shared" si="47"/>
        <v>36.946991222160385</v>
      </c>
      <c r="DL5" s="9">
        <v>1979</v>
      </c>
      <c r="DM5" s="13">
        <f t="shared" si="48"/>
        <v>38.645927922122304</v>
      </c>
      <c r="DN5" s="9">
        <v>2150.404891304348</v>
      </c>
      <c r="DO5" s="13">
        <f t="shared" si="49"/>
        <v>41.993124018558404</v>
      </c>
      <c r="DP5" s="9">
        <v>2357.4233442295131</v>
      </c>
      <c r="DQ5" s="13">
        <f t="shared" si="50"/>
        <v>46.035782032856133</v>
      </c>
      <c r="DR5" s="9">
        <v>2521</v>
      </c>
      <c r="DS5" s="13">
        <f t="shared" si="51"/>
        <v>49.230108282804608</v>
      </c>
      <c r="DT5" s="23">
        <f t="shared" ca="1" si="52"/>
        <v>2521</v>
      </c>
      <c r="DU5" s="24">
        <f t="shared" ca="1" si="53"/>
        <v>49.230108282804608</v>
      </c>
      <c r="DV5" s="25">
        <f t="shared" ca="1" si="54"/>
        <v>6.9387900213548362E-2</v>
      </c>
      <c r="DW5" s="25">
        <f ca="1">Calculation!AO5</f>
        <v>618</v>
      </c>
      <c r="DX5" s="25">
        <f t="shared" ca="1" si="55"/>
        <v>3.0792880258899675</v>
      </c>
      <c r="DY5" s="25">
        <f ca="1">Calculation!AP5</f>
        <v>857.67187856560838</v>
      </c>
      <c r="DZ5" s="25">
        <f t="shared" ca="1" si="0"/>
        <v>1.939352522804155</v>
      </c>
      <c r="EA5" s="25">
        <f t="shared" ca="1" si="1"/>
        <v>0.14478381594605316</v>
      </c>
      <c r="EB5" s="23">
        <f ca="1">AY5/LOOKUP(2,1/(NOT(ISBLANK(Daily!F:F))),Daily!F:F)</f>
        <v>4747.8117477130481</v>
      </c>
      <c r="EC5" s="35">
        <v>5</v>
      </c>
      <c r="ED5" s="35" t="s">
        <v>1582</v>
      </c>
      <c r="EE5" s="9">
        <v>0</v>
      </c>
      <c r="EF5" s="53">
        <v>0.36</v>
      </c>
      <c r="EG5" s="9">
        <f>Calculation!E39</f>
        <v>0</v>
      </c>
      <c r="EH5" s="9">
        <f>Calculation!F39</f>
        <v>0</v>
      </c>
      <c r="EI5" s="9">
        <f>Calculation!G39</f>
        <v>0</v>
      </c>
      <c r="EJ5" s="9">
        <f>Calculation!H39</f>
        <v>0</v>
      </c>
      <c r="EK5" s="9">
        <f>Calculation!I39</f>
        <v>2</v>
      </c>
      <c r="EL5" s="9">
        <f>Calculation!J39</f>
        <v>0</v>
      </c>
      <c r="EM5" s="9">
        <f>Calculation!K39</f>
        <v>0</v>
      </c>
      <c r="EN5" s="9">
        <f>Calculation!L39</f>
        <v>8</v>
      </c>
      <c r="EO5" s="9">
        <f>Calculation!M39</f>
        <v>10</v>
      </c>
      <c r="EP5" s="9">
        <f>Calculation!N39</f>
        <v>12</v>
      </c>
      <c r="EQ5" s="9">
        <f>Calculation!O39</f>
        <v>13</v>
      </c>
      <c r="ER5" s="9">
        <f>Calculation!P39</f>
        <v>23</v>
      </c>
      <c r="ES5" s="9">
        <f>Calculation!Q39</f>
        <v>52</v>
      </c>
      <c r="ET5" s="9">
        <f>Calculation!R39</f>
        <v>0</v>
      </c>
      <c r="EU5" s="9">
        <f>Calculation!S39</f>
        <v>118</v>
      </c>
      <c r="EV5" s="9">
        <f>Calculation!T39</f>
        <v>150</v>
      </c>
      <c r="EW5" s="9">
        <f>Calculation!U39</f>
        <v>96</v>
      </c>
      <c r="EX5" s="9">
        <f>Calculation!V39</f>
        <v>80</v>
      </c>
      <c r="EY5" s="9">
        <f>Calculation!W39</f>
        <v>37</v>
      </c>
      <c r="EZ5" s="9">
        <f>Calculation!X39</f>
        <v>17</v>
      </c>
      <c r="FA5" s="9">
        <f>Calculation!Y39</f>
        <v>170</v>
      </c>
      <c r="FB5" s="9">
        <f>Calculation!Z39</f>
        <v>4</v>
      </c>
      <c r="FC5" s="9">
        <f>Calculation!AA39</f>
        <v>110</v>
      </c>
      <c r="FD5" s="9">
        <f>Calculation!AB39</f>
        <v>155</v>
      </c>
      <c r="FE5" s="9">
        <f>Calculation!AC39</f>
        <v>126</v>
      </c>
      <c r="FF5" s="9">
        <f>Calculation!AD39</f>
        <v>118</v>
      </c>
      <c r="FG5" s="9">
        <f>Calculation!AE39</f>
        <v>75</v>
      </c>
      <c r="FH5" s="9">
        <f>Calculation!AF39</f>
        <v>162</v>
      </c>
      <c r="FI5" s="9">
        <f>Calculation!AG39</f>
        <v>108</v>
      </c>
      <c r="FJ5" s="9">
        <f>Calculation!AH39</f>
        <v>145</v>
      </c>
      <c r="FK5" s="9">
        <f>Calculation!AI39</f>
        <v>101</v>
      </c>
      <c r="FL5" s="9">
        <f>Calculation!AJ39</f>
        <v>87</v>
      </c>
      <c r="FM5" s="9">
        <f>Calculation!AK39</f>
        <v>171.40489130434798</v>
      </c>
      <c r="FN5" s="9">
        <f>Calculation!AL39</f>
        <v>207.01845292516509</v>
      </c>
      <c r="FO5" s="9">
        <f>Calculation!AM39</f>
        <v>163.57665577048692</v>
      </c>
      <c r="FP5" s="23">
        <f t="shared" ca="1" si="56"/>
        <v>163.57665577048692</v>
      </c>
      <c r="FQ5" s="25">
        <f t="shared" ca="1" si="57"/>
        <v>-0.20984504782470723</v>
      </c>
      <c r="FR5" s="25">
        <f>Calculation!AQ39</f>
        <v>98.5</v>
      </c>
      <c r="FS5" s="25">
        <f t="shared" ca="1" si="58"/>
        <v>0.66067670832981651</v>
      </c>
      <c r="FT5" s="25">
        <f>Calculation!AR39</f>
        <v>90.035714285714292</v>
      </c>
      <c r="FU5" s="54">
        <f t="shared" ca="1" si="59"/>
        <v>0.8167974460823616</v>
      </c>
    </row>
    <row r="6" spans="1:177" x14ac:dyDescent="0.3">
      <c r="A6" s="5" t="s">
        <v>46</v>
      </c>
      <c r="B6" s="6" t="s">
        <v>159</v>
      </c>
      <c r="C6" s="6" t="s">
        <v>0</v>
      </c>
      <c r="D6" s="6" t="s">
        <v>77</v>
      </c>
      <c r="E6" s="14">
        <v>36.075833000000003</v>
      </c>
      <c r="F6" s="14">
        <v>51.796111000000003</v>
      </c>
      <c r="G6" s="11">
        <v>2712400</v>
      </c>
      <c r="H6" s="12">
        <v>3.3936276520848525E-2</v>
      </c>
      <c r="I6" s="3">
        <v>0.83399999999999996</v>
      </c>
      <c r="J6" s="4">
        <v>0.86799999999999999</v>
      </c>
      <c r="K6" s="7">
        <v>679120</v>
      </c>
      <c r="L6" s="4">
        <v>0.25037605072998081</v>
      </c>
      <c r="M6" s="7">
        <v>547075</v>
      </c>
      <c r="N6" s="4">
        <v>0.20169407167084502</v>
      </c>
      <c r="O6" s="7">
        <v>800708</v>
      </c>
      <c r="P6" s="4">
        <v>0.29520277245244064</v>
      </c>
      <c r="Q6" s="7">
        <v>443722</v>
      </c>
      <c r="R6" s="4">
        <v>0.16359017843975815</v>
      </c>
      <c r="S6" s="7">
        <v>241775</v>
      </c>
      <c r="T6" s="4">
        <v>8.9136926706975372E-2</v>
      </c>
      <c r="U6" s="2">
        <v>14</v>
      </c>
      <c r="V6" s="2">
        <v>33.5</v>
      </c>
      <c r="W6" s="9">
        <v>7</v>
      </c>
      <c r="X6" s="13">
        <f t="shared" si="2"/>
        <v>0.25807403037900012</v>
      </c>
      <c r="Y6" s="9">
        <v>95</v>
      </c>
      <c r="Z6" s="13">
        <f t="shared" si="3"/>
        <v>3.5024332694292881</v>
      </c>
      <c r="AA6" s="9">
        <v>95</v>
      </c>
      <c r="AB6" s="13">
        <f t="shared" si="4"/>
        <v>3.5024332694292881</v>
      </c>
      <c r="AC6" s="9">
        <v>95</v>
      </c>
      <c r="AD6" s="13">
        <f t="shared" si="5"/>
        <v>3.5024332694292881</v>
      </c>
      <c r="AE6" s="9">
        <v>95</v>
      </c>
      <c r="AF6" s="13">
        <f t="shared" si="6"/>
        <v>3.5024332694292881</v>
      </c>
      <c r="AG6" s="9">
        <v>95</v>
      </c>
      <c r="AH6" s="13">
        <f t="shared" si="7"/>
        <v>3.5024332694292881</v>
      </c>
      <c r="AI6" s="9">
        <v>95</v>
      </c>
      <c r="AJ6" s="13">
        <f t="shared" si="7"/>
        <v>3.5024332694292881</v>
      </c>
      <c r="AK6" s="9">
        <v>95</v>
      </c>
      <c r="AL6" s="13">
        <f t="shared" si="8"/>
        <v>3.5024332694292881</v>
      </c>
      <c r="AM6" s="9">
        <v>95</v>
      </c>
      <c r="AN6" s="13">
        <f t="shared" si="9"/>
        <v>3.5024332694292881</v>
      </c>
      <c r="AO6" s="9">
        <v>95</v>
      </c>
      <c r="AP6" s="13">
        <f t="shared" si="10"/>
        <v>3.5024332694292881</v>
      </c>
      <c r="AQ6" s="9">
        <v>134</v>
      </c>
      <c r="AR6" s="13">
        <f t="shared" si="11"/>
        <v>4.9402742958265744</v>
      </c>
      <c r="AS6" s="9">
        <v>134</v>
      </c>
      <c r="AT6" s="13">
        <f t="shared" si="12"/>
        <v>4.9402742958265744</v>
      </c>
      <c r="AU6" s="9">
        <v>255</v>
      </c>
      <c r="AV6" s="13">
        <f t="shared" si="13"/>
        <v>9.4012682495207187</v>
      </c>
      <c r="AW6" s="9">
        <v>255</v>
      </c>
      <c r="AX6" s="13">
        <f t="shared" si="14"/>
        <v>9.4012682495207187</v>
      </c>
      <c r="AY6" s="23">
        <f t="shared" ca="1" si="15"/>
        <v>255</v>
      </c>
      <c r="AZ6" s="24">
        <f t="shared" ca="1" si="16"/>
        <v>9.4012682495207187</v>
      </c>
      <c r="BA6" s="25">
        <f t="shared" ca="1" si="17"/>
        <v>0</v>
      </c>
      <c r="BB6" s="9">
        <v>0</v>
      </c>
      <c r="BC6" s="13">
        <f t="shared" si="18"/>
        <v>0</v>
      </c>
      <c r="BD6" s="9">
        <v>0</v>
      </c>
      <c r="BE6" s="13">
        <f t="shared" si="19"/>
        <v>0</v>
      </c>
      <c r="BF6" s="9">
        <v>0</v>
      </c>
      <c r="BG6" s="13">
        <f t="shared" si="20"/>
        <v>0</v>
      </c>
      <c r="BH6" s="9">
        <v>0</v>
      </c>
      <c r="BI6" s="13">
        <f t="shared" si="21"/>
        <v>0</v>
      </c>
      <c r="BJ6" s="9">
        <v>0</v>
      </c>
      <c r="BK6" s="13">
        <f t="shared" si="22"/>
        <v>0</v>
      </c>
      <c r="BL6" s="34">
        <v>2</v>
      </c>
      <c r="BM6" s="13">
        <f t="shared" si="23"/>
        <v>7.3735437251142899E-2</v>
      </c>
      <c r="BN6" s="9">
        <v>3</v>
      </c>
      <c r="BO6" s="13">
        <f t="shared" si="24"/>
        <v>0.11060315587671435</v>
      </c>
      <c r="BP6" s="9">
        <v>5</v>
      </c>
      <c r="BQ6" s="13">
        <f t="shared" si="25"/>
        <v>0.18433859312785725</v>
      </c>
      <c r="BR6" s="9">
        <v>8</v>
      </c>
      <c r="BS6" s="13">
        <f t="shared" si="26"/>
        <v>0.2949417490045716</v>
      </c>
      <c r="BT6" s="9">
        <v>16</v>
      </c>
      <c r="BU6" s="13">
        <f t="shared" si="27"/>
        <v>0.58988349800914319</v>
      </c>
      <c r="BV6" s="9">
        <v>47</v>
      </c>
      <c r="BW6" s="13">
        <f t="shared" si="28"/>
        <v>1.7327827754018579</v>
      </c>
      <c r="BX6" s="9">
        <v>57</v>
      </c>
      <c r="BY6" s="13">
        <f t="shared" si="29"/>
        <v>2.1014599616575729</v>
      </c>
      <c r="BZ6" s="9">
        <v>93</v>
      </c>
      <c r="CA6" s="13">
        <f t="shared" si="30"/>
        <v>3.4286978321781447</v>
      </c>
      <c r="CB6" s="9">
        <v>112</v>
      </c>
      <c r="CC6" s="13">
        <f t="shared" si="31"/>
        <v>4.1291844860640019</v>
      </c>
      <c r="CD6" s="9">
        <v>173</v>
      </c>
      <c r="CE6" s="13">
        <f t="shared" si="32"/>
        <v>6.3781153222238611</v>
      </c>
      <c r="CF6" s="9">
        <v>302</v>
      </c>
      <c r="CG6" s="13">
        <f t="shared" si="33"/>
        <v>11.134051024922577</v>
      </c>
      <c r="CH6" s="9">
        <v>305</v>
      </c>
      <c r="CI6" s="13">
        <f t="shared" si="34"/>
        <v>11.244654180799293</v>
      </c>
      <c r="CJ6" s="9">
        <v>307</v>
      </c>
      <c r="CK6" s="13">
        <f t="shared" si="35"/>
        <v>11.318389618050436</v>
      </c>
      <c r="CL6" s="9">
        <v>307</v>
      </c>
      <c r="CM6" s="13">
        <f t="shared" si="36"/>
        <v>11.318389618050436</v>
      </c>
      <c r="CN6" s="9">
        <v>339</v>
      </c>
      <c r="CO6" s="13">
        <f t="shared" si="37"/>
        <v>12.498156614068721</v>
      </c>
      <c r="CP6" s="9">
        <v>384</v>
      </c>
      <c r="CQ6" s="13">
        <f t="shared" si="38"/>
        <v>14.157203952219437</v>
      </c>
      <c r="CR6" s="9">
        <v>458</v>
      </c>
      <c r="CS6" s="13">
        <f t="shared" si="39"/>
        <v>16.885415130511724</v>
      </c>
      <c r="CT6" s="9">
        <v>464</v>
      </c>
      <c r="CU6" s="13">
        <f t="shared" si="40"/>
        <v>17.106621442265151</v>
      </c>
      <c r="CV6" s="9">
        <v>598</v>
      </c>
      <c r="CW6" s="13">
        <f t="shared" si="41"/>
        <v>22.046895738091727</v>
      </c>
      <c r="CX6" s="9">
        <v>665</v>
      </c>
      <c r="CY6" s="13">
        <f t="shared" si="42"/>
        <v>24.517032886005016</v>
      </c>
      <c r="CZ6" s="9">
        <v>714</v>
      </c>
      <c r="DA6" s="13">
        <f t="shared" si="43"/>
        <v>26.323551098658015</v>
      </c>
      <c r="DB6" s="9">
        <v>830</v>
      </c>
      <c r="DC6" s="13">
        <f t="shared" si="44"/>
        <v>30.600206459224307</v>
      </c>
      <c r="DD6" s="9">
        <v>906</v>
      </c>
      <c r="DE6" s="13">
        <f t="shared" si="44"/>
        <v>33.402153074767739</v>
      </c>
      <c r="DF6" s="9">
        <v>967</v>
      </c>
      <c r="DG6" s="13">
        <f t="shared" si="45"/>
        <v>35.651083910927589</v>
      </c>
      <c r="DH6" s="9">
        <v>1062</v>
      </c>
      <c r="DI6" s="13">
        <f t="shared" si="46"/>
        <v>39.153517180356879</v>
      </c>
      <c r="DJ6" s="9">
        <v>1117</v>
      </c>
      <c r="DK6" s="13">
        <f t="shared" si="47"/>
        <v>41.181241704763309</v>
      </c>
      <c r="DL6" s="9">
        <v>1177</v>
      </c>
      <c r="DM6" s="13">
        <f t="shared" si="48"/>
        <v>43.393304822297594</v>
      </c>
      <c r="DN6" s="9">
        <v>1260.6164596273293</v>
      </c>
      <c r="DO6" s="13">
        <f t="shared" si="49"/>
        <v>46.476052928304426</v>
      </c>
      <c r="DP6" s="9">
        <v>1374.1114244188957</v>
      </c>
      <c r="DQ6" s="13">
        <f t="shared" si="50"/>
        <v>50.660353355659041</v>
      </c>
      <c r="DR6" s="9">
        <v>1567.0652549610693</v>
      </c>
      <c r="DS6" s="13">
        <f t="shared" si="51"/>
        <v>57.774120887814092</v>
      </c>
      <c r="DT6" s="23">
        <f t="shared" ca="1" si="52"/>
        <v>1567.0652549610693</v>
      </c>
      <c r="DU6" s="24">
        <f t="shared" ca="1" si="53"/>
        <v>57.774120887814092</v>
      </c>
      <c r="DV6" s="25">
        <f t="shared" ca="1" si="54"/>
        <v>0.14042080366501045</v>
      </c>
      <c r="DW6" s="25">
        <f ca="1">Calculation!AO6</f>
        <v>361.5</v>
      </c>
      <c r="DX6" s="25">
        <f t="shared" ca="1" si="55"/>
        <v>3.3348969708466645</v>
      </c>
      <c r="DY6" s="25">
        <f ca="1">Calculation!AP6</f>
        <v>520.65977130024316</v>
      </c>
      <c r="DZ6" s="25">
        <f t="shared" ca="1" si="0"/>
        <v>2.0097682620027251</v>
      </c>
      <c r="EA6" s="25">
        <f t="shared" ca="1" si="1"/>
        <v>0.16272455738056357</v>
      </c>
      <c r="EB6" s="23">
        <f ca="1">AY6/LOOKUP(2,1/(NOT(ISBLANK(Daily!F:F))),Daily!F:F)</f>
        <v>3316.9643716899377</v>
      </c>
      <c r="EC6" s="35">
        <v>6</v>
      </c>
      <c r="ED6" s="35" t="s">
        <v>1583</v>
      </c>
      <c r="EE6" s="9">
        <v>0</v>
      </c>
      <c r="EF6" s="53">
        <v>0.28000000000000003</v>
      </c>
      <c r="EG6" s="9">
        <f>Calculation!E40</f>
        <v>0</v>
      </c>
      <c r="EH6" s="9">
        <f>Calculation!F40</f>
        <v>0</v>
      </c>
      <c r="EI6" s="9">
        <f>Calculation!G40</f>
        <v>0</v>
      </c>
      <c r="EJ6" s="9">
        <f>Calculation!H40</f>
        <v>0</v>
      </c>
      <c r="EK6" s="9">
        <f>Calculation!I40</f>
        <v>0</v>
      </c>
      <c r="EL6" s="9">
        <f>Calculation!J40</f>
        <v>2</v>
      </c>
      <c r="EM6" s="9">
        <f>Calculation!K40</f>
        <v>1</v>
      </c>
      <c r="EN6" s="9">
        <f>Calculation!L40</f>
        <v>2</v>
      </c>
      <c r="EO6" s="9">
        <f>Calculation!M40</f>
        <v>3</v>
      </c>
      <c r="EP6" s="9">
        <f>Calculation!N40</f>
        <v>8</v>
      </c>
      <c r="EQ6" s="9">
        <f>Calculation!O40</f>
        <v>31</v>
      </c>
      <c r="ER6" s="9">
        <f>Calculation!P40</f>
        <v>10</v>
      </c>
      <c r="ES6" s="9">
        <f>Calculation!Q40</f>
        <v>36</v>
      </c>
      <c r="ET6" s="9">
        <f>Calculation!R40</f>
        <v>19</v>
      </c>
      <c r="EU6" s="9">
        <f>Calculation!S40</f>
        <v>61</v>
      </c>
      <c r="EV6" s="9">
        <f>Calculation!T40</f>
        <v>129</v>
      </c>
      <c r="EW6" s="9">
        <f>Calculation!U40</f>
        <v>3</v>
      </c>
      <c r="EX6" s="9">
        <f>Calculation!V40</f>
        <v>2</v>
      </c>
      <c r="EY6" s="9">
        <f>Calculation!W40</f>
        <v>0</v>
      </c>
      <c r="EZ6" s="9">
        <f>Calculation!X40</f>
        <v>32</v>
      </c>
      <c r="FA6" s="9">
        <f>Calculation!Y40</f>
        <v>45</v>
      </c>
      <c r="FB6" s="9">
        <f>Calculation!Z40</f>
        <v>74</v>
      </c>
      <c r="FC6" s="9">
        <f>Calculation!AA40</f>
        <v>6</v>
      </c>
      <c r="FD6" s="9">
        <f>Calculation!AB40</f>
        <v>134</v>
      </c>
      <c r="FE6" s="9">
        <f>Calculation!AC40</f>
        <v>67</v>
      </c>
      <c r="FF6" s="9">
        <f>Calculation!AD40</f>
        <v>49</v>
      </c>
      <c r="FG6" s="9">
        <f>Calculation!AE40</f>
        <v>116</v>
      </c>
      <c r="FH6" s="9">
        <f>Calculation!AF40</f>
        <v>76</v>
      </c>
      <c r="FI6" s="9">
        <f>Calculation!AG40</f>
        <v>61</v>
      </c>
      <c r="FJ6" s="9">
        <f>Calculation!AH40</f>
        <v>95</v>
      </c>
      <c r="FK6" s="9">
        <f>Calculation!AI40</f>
        <v>55</v>
      </c>
      <c r="FL6" s="9">
        <f>Calculation!AJ40</f>
        <v>60</v>
      </c>
      <c r="FM6" s="9">
        <f>Calculation!AK40</f>
        <v>83.616459627329277</v>
      </c>
      <c r="FN6" s="9">
        <f>Calculation!AL40</f>
        <v>113.49496479156642</v>
      </c>
      <c r="FO6" s="9">
        <f>Calculation!AM40</f>
        <v>192.95383054217359</v>
      </c>
      <c r="FP6" s="23">
        <f t="shared" ca="1" si="56"/>
        <v>192.95383054217359</v>
      </c>
      <c r="FQ6" s="25">
        <f t="shared" ca="1" si="57"/>
        <v>0.70010917133225636</v>
      </c>
      <c r="FR6" s="25">
        <f>Calculation!AQ40</f>
        <v>49</v>
      </c>
      <c r="FS6" s="25">
        <f t="shared" ca="1" si="58"/>
        <v>2.9378332763708896</v>
      </c>
      <c r="FT6" s="25">
        <f>Calculation!AR40</f>
        <v>54.036732929692043</v>
      </c>
      <c r="FU6" s="54">
        <f t="shared" ca="1" si="59"/>
        <v>2.5707900918663706</v>
      </c>
    </row>
    <row r="7" spans="1:177" x14ac:dyDescent="0.3">
      <c r="A7" s="5" t="s">
        <v>47</v>
      </c>
      <c r="B7" s="6" t="s">
        <v>160</v>
      </c>
      <c r="C7" s="6" t="s">
        <v>1</v>
      </c>
      <c r="D7" s="6" t="s">
        <v>78</v>
      </c>
      <c r="E7" s="14">
        <v>33.634973600000002</v>
      </c>
      <c r="F7" s="14">
        <v>46.415281</v>
      </c>
      <c r="G7" s="11">
        <v>580158</v>
      </c>
      <c r="H7" s="12">
        <v>7.2586647669158084E-3</v>
      </c>
      <c r="I7" s="3">
        <v>0.81399999999999995</v>
      </c>
      <c r="J7" s="4">
        <v>0.88200000000000001</v>
      </c>
      <c r="K7" s="7">
        <v>156366</v>
      </c>
      <c r="L7" s="4">
        <v>0.26952312990599114</v>
      </c>
      <c r="M7" s="7">
        <v>136027</v>
      </c>
      <c r="N7" s="4">
        <v>0.23446543872531275</v>
      </c>
      <c r="O7" s="7">
        <v>157933</v>
      </c>
      <c r="P7" s="4">
        <v>0.2722241182574402</v>
      </c>
      <c r="Q7" s="7">
        <v>80472</v>
      </c>
      <c r="R7" s="4">
        <v>0.13870704187479962</v>
      </c>
      <c r="S7" s="7">
        <v>49360</v>
      </c>
      <c r="T7" s="4">
        <v>8.508027123645627E-2</v>
      </c>
      <c r="U7" s="2">
        <v>9.3000000000000007</v>
      </c>
      <c r="V7" s="2">
        <v>44.2</v>
      </c>
      <c r="W7" s="9">
        <v>6</v>
      </c>
      <c r="X7" s="13">
        <f t="shared" si="2"/>
        <v>1.0342010279958218</v>
      </c>
      <c r="Y7" s="9">
        <v>15</v>
      </c>
      <c r="Z7" s="13">
        <f t="shared" si="3"/>
        <v>2.5855025699895546</v>
      </c>
      <c r="AA7" s="9">
        <v>15</v>
      </c>
      <c r="AB7" s="13">
        <f t="shared" si="4"/>
        <v>2.5855025699895546</v>
      </c>
      <c r="AC7" s="9">
        <v>15</v>
      </c>
      <c r="AD7" s="13">
        <f t="shared" si="5"/>
        <v>2.5855025699895546</v>
      </c>
      <c r="AE7" s="9">
        <v>15</v>
      </c>
      <c r="AF7" s="13">
        <f t="shared" si="6"/>
        <v>2.5855025699895546</v>
      </c>
      <c r="AG7" s="9">
        <v>27</v>
      </c>
      <c r="AH7" s="13">
        <f t="shared" si="7"/>
        <v>4.6539046259811983</v>
      </c>
      <c r="AI7" s="9">
        <v>27</v>
      </c>
      <c r="AJ7" s="13">
        <f t="shared" si="7"/>
        <v>4.6539046259811983</v>
      </c>
      <c r="AK7" s="9">
        <v>27</v>
      </c>
      <c r="AL7" s="13">
        <f t="shared" si="8"/>
        <v>4.6539046259811983</v>
      </c>
      <c r="AM7" s="9">
        <v>27</v>
      </c>
      <c r="AN7" s="13">
        <f t="shared" si="9"/>
        <v>4.6539046259811983</v>
      </c>
      <c r="AO7" s="9">
        <v>27</v>
      </c>
      <c r="AP7" s="13">
        <f t="shared" si="10"/>
        <v>4.6539046259811983</v>
      </c>
      <c r="AQ7" s="9">
        <v>27</v>
      </c>
      <c r="AR7" s="13">
        <f t="shared" si="11"/>
        <v>4.6539046259811983</v>
      </c>
      <c r="AS7" s="9">
        <v>27</v>
      </c>
      <c r="AT7" s="13">
        <f t="shared" si="12"/>
        <v>4.6539046259811983</v>
      </c>
      <c r="AU7" s="9">
        <v>28</v>
      </c>
      <c r="AV7" s="13">
        <f t="shared" si="13"/>
        <v>4.8262714639805022</v>
      </c>
      <c r="AW7" s="9">
        <v>28</v>
      </c>
      <c r="AX7" s="13">
        <f t="shared" si="14"/>
        <v>4.8262714639805022</v>
      </c>
      <c r="AY7" s="23">
        <f t="shared" ca="1" si="15"/>
        <v>28</v>
      </c>
      <c r="AZ7" s="24">
        <f t="shared" ca="1" si="16"/>
        <v>4.8262714639805022</v>
      </c>
      <c r="BA7" s="25">
        <f t="shared" ca="1" si="17"/>
        <v>0</v>
      </c>
      <c r="BB7" s="9">
        <v>0</v>
      </c>
      <c r="BC7" s="13">
        <f t="shared" si="18"/>
        <v>0</v>
      </c>
      <c r="BD7" s="9">
        <v>0</v>
      </c>
      <c r="BE7" s="13">
        <f t="shared" si="19"/>
        <v>0</v>
      </c>
      <c r="BF7" s="9">
        <v>0</v>
      </c>
      <c r="BG7" s="13">
        <f t="shared" si="20"/>
        <v>0</v>
      </c>
      <c r="BH7" s="9">
        <v>0</v>
      </c>
      <c r="BI7" s="13">
        <f t="shared" si="21"/>
        <v>0</v>
      </c>
      <c r="BJ7" s="9">
        <v>0</v>
      </c>
      <c r="BK7" s="13">
        <f t="shared" si="22"/>
        <v>0</v>
      </c>
      <c r="BL7" s="9">
        <v>0</v>
      </c>
      <c r="BM7" s="13">
        <f t="shared" si="23"/>
        <v>0</v>
      </c>
      <c r="BN7" s="9">
        <v>0</v>
      </c>
      <c r="BO7" s="13">
        <f t="shared" si="24"/>
        <v>0</v>
      </c>
      <c r="BP7" s="9">
        <v>0</v>
      </c>
      <c r="BQ7" s="13">
        <f t="shared" si="25"/>
        <v>0</v>
      </c>
      <c r="BR7" s="9">
        <v>0</v>
      </c>
      <c r="BS7" s="13">
        <f t="shared" si="26"/>
        <v>0</v>
      </c>
      <c r="BT7" s="34">
        <v>1</v>
      </c>
      <c r="BU7" s="13">
        <f t="shared" si="27"/>
        <v>0.17236683799930363</v>
      </c>
      <c r="BV7" s="9">
        <v>2</v>
      </c>
      <c r="BW7" s="13">
        <f t="shared" si="28"/>
        <v>0.34473367599860727</v>
      </c>
      <c r="BX7" s="9">
        <v>4</v>
      </c>
      <c r="BY7" s="13">
        <f t="shared" si="29"/>
        <v>0.68946735199721454</v>
      </c>
      <c r="BZ7" s="9">
        <v>4</v>
      </c>
      <c r="CA7" s="13">
        <f t="shared" si="30"/>
        <v>0.68946735199721454</v>
      </c>
      <c r="CB7" s="9">
        <v>11</v>
      </c>
      <c r="CC7" s="13">
        <f t="shared" si="31"/>
        <v>1.8960352179923399</v>
      </c>
      <c r="CD7" s="9">
        <v>11</v>
      </c>
      <c r="CE7" s="13">
        <f t="shared" si="32"/>
        <v>1.8960352179923399</v>
      </c>
      <c r="CF7" s="9">
        <v>13</v>
      </c>
      <c r="CG7" s="13">
        <f t="shared" si="33"/>
        <v>2.2407688939909471</v>
      </c>
      <c r="CH7" s="9">
        <v>15</v>
      </c>
      <c r="CI7" s="13">
        <f t="shared" si="34"/>
        <v>2.5855025699895546</v>
      </c>
      <c r="CJ7" s="9">
        <v>15</v>
      </c>
      <c r="CK7" s="13">
        <f t="shared" si="35"/>
        <v>2.5855025699895546</v>
      </c>
      <c r="CL7" s="9">
        <v>31</v>
      </c>
      <c r="CM7" s="13">
        <f t="shared" si="36"/>
        <v>5.3433719779784132</v>
      </c>
      <c r="CN7" s="9">
        <v>56</v>
      </c>
      <c r="CO7" s="13">
        <f t="shared" si="37"/>
        <v>9.6525429279610044</v>
      </c>
      <c r="CP7" s="9">
        <v>62</v>
      </c>
      <c r="CQ7" s="13">
        <f t="shared" si="38"/>
        <v>10.686743955956826</v>
      </c>
      <c r="CR7" s="9">
        <v>69</v>
      </c>
      <c r="CS7" s="13">
        <f t="shared" si="39"/>
        <v>11.893311821951951</v>
      </c>
      <c r="CT7" s="9">
        <v>77</v>
      </c>
      <c r="CU7" s="13">
        <f t="shared" si="40"/>
        <v>13.272246525946379</v>
      </c>
      <c r="CV7" s="9">
        <v>83</v>
      </c>
      <c r="CW7" s="13">
        <f t="shared" si="41"/>
        <v>14.306447553942201</v>
      </c>
      <c r="CX7" s="9">
        <v>101</v>
      </c>
      <c r="CY7" s="13">
        <f t="shared" si="42"/>
        <v>17.409050637929667</v>
      </c>
      <c r="CZ7" s="9">
        <v>103</v>
      </c>
      <c r="DA7" s="13">
        <f t="shared" si="43"/>
        <v>17.753784313928275</v>
      </c>
      <c r="DB7" s="9">
        <v>110</v>
      </c>
      <c r="DC7" s="13">
        <f t="shared" si="44"/>
        <v>18.960352179923401</v>
      </c>
      <c r="DD7" s="9">
        <v>120</v>
      </c>
      <c r="DE7" s="13">
        <f t="shared" si="44"/>
        <v>20.684020559916437</v>
      </c>
      <c r="DF7" s="9">
        <v>128</v>
      </c>
      <c r="DG7" s="13">
        <f t="shared" si="45"/>
        <v>22.062955263910865</v>
      </c>
      <c r="DH7" s="9">
        <v>148</v>
      </c>
      <c r="DI7" s="13">
        <f t="shared" si="46"/>
        <v>25.510292023896938</v>
      </c>
      <c r="DJ7" s="9">
        <v>166</v>
      </c>
      <c r="DK7" s="13">
        <f t="shared" si="47"/>
        <v>28.612895107884402</v>
      </c>
      <c r="DL7" s="9">
        <v>183</v>
      </c>
      <c r="DM7" s="13">
        <f t="shared" si="48"/>
        <v>31.543131353872568</v>
      </c>
      <c r="DN7" s="9">
        <v>198.83540372670808</v>
      </c>
      <c r="DO7" s="13">
        <f t="shared" si="49"/>
        <v>34.272629822687627</v>
      </c>
      <c r="DP7" s="9">
        <v>223.67478726424244</v>
      </c>
      <c r="DQ7" s="13">
        <f t="shared" si="50"/>
        <v>38.554115820904386</v>
      </c>
      <c r="DR7" s="9">
        <v>232</v>
      </c>
      <c r="DS7" s="13">
        <f t="shared" si="51"/>
        <v>39.989106415838442</v>
      </c>
      <c r="DT7" s="23">
        <f t="shared" ca="1" si="52"/>
        <v>232</v>
      </c>
      <c r="DU7" s="24">
        <f t="shared" ca="1" si="53"/>
        <v>39.989106415838442</v>
      </c>
      <c r="DV7" s="25">
        <f t="shared" ca="1" si="54"/>
        <v>3.7220166106260395E-2</v>
      </c>
      <c r="DW7" s="25">
        <f ca="1">Calculation!AO7</f>
        <v>73</v>
      </c>
      <c r="DX7" s="25">
        <f t="shared" ca="1" si="55"/>
        <v>2.1780821917808217</v>
      </c>
      <c r="DY7" s="25">
        <f ca="1">Calculation!AP7</f>
        <v>83.36577657657503</v>
      </c>
      <c r="DZ7" s="25">
        <f t="shared" ca="1" si="0"/>
        <v>1.7829165579342752</v>
      </c>
      <c r="EA7" s="25">
        <f t="shared" ca="1" si="1"/>
        <v>0.1206896551724138</v>
      </c>
      <c r="EB7" s="23">
        <f ca="1">AY7/LOOKUP(2,1/(NOT(ISBLANK(Daily!F:F))),Daily!F:F)</f>
        <v>364.21569571497355</v>
      </c>
      <c r="EC7" s="35">
        <v>10</v>
      </c>
      <c r="ED7" s="35" t="s">
        <v>1584</v>
      </c>
      <c r="EE7" s="9">
        <v>0</v>
      </c>
      <c r="EF7" s="53">
        <v>0.59</v>
      </c>
      <c r="EG7" s="9">
        <f>Calculation!E41</f>
        <v>0</v>
      </c>
      <c r="EH7" s="9">
        <f>Calculation!F41</f>
        <v>0</v>
      </c>
      <c r="EI7" s="9">
        <f>Calculation!G41</f>
        <v>0</v>
      </c>
      <c r="EJ7" s="9">
        <f>Calculation!H41</f>
        <v>0</v>
      </c>
      <c r="EK7" s="9">
        <f>Calculation!I41</f>
        <v>0</v>
      </c>
      <c r="EL7" s="9">
        <f>Calculation!J41</f>
        <v>0</v>
      </c>
      <c r="EM7" s="9">
        <f>Calculation!K41</f>
        <v>0</v>
      </c>
      <c r="EN7" s="9">
        <f>Calculation!L41</f>
        <v>0</v>
      </c>
      <c r="EO7" s="9">
        <f>Calculation!M41</f>
        <v>0</v>
      </c>
      <c r="EP7" s="9">
        <f>Calculation!N41</f>
        <v>1</v>
      </c>
      <c r="EQ7" s="9">
        <f>Calculation!O41</f>
        <v>1</v>
      </c>
      <c r="ER7" s="9">
        <f>Calculation!P41</f>
        <v>2</v>
      </c>
      <c r="ES7" s="9">
        <f>Calculation!Q41</f>
        <v>0</v>
      </c>
      <c r="ET7" s="9">
        <f>Calculation!R41</f>
        <v>7</v>
      </c>
      <c r="EU7" s="9">
        <f>Calculation!S41</f>
        <v>0</v>
      </c>
      <c r="EV7" s="9">
        <f>Calculation!T41</f>
        <v>2</v>
      </c>
      <c r="EW7" s="9">
        <f>Calculation!U41</f>
        <v>2</v>
      </c>
      <c r="EX7" s="9">
        <f>Calculation!V41</f>
        <v>0</v>
      </c>
      <c r="EY7" s="9">
        <f>Calculation!W41</f>
        <v>16</v>
      </c>
      <c r="EZ7" s="9">
        <f>Calculation!X41</f>
        <v>25</v>
      </c>
      <c r="FA7" s="9">
        <f>Calculation!Y41</f>
        <v>6</v>
      </c>
      <c r="FB7" s="9">
        <f>Calculation!Z41</f>
        <v>7</v>
      </c>
      <c r="FC7" s="9">
        <f>Calculation!AA41</f>
        <v>8</v>
      </c>
      <c r="FD7" s="9">
        <f>Calculation!AB41</f>
        <v>6</v>
      </c>
      <c r="FE7" s="9">
        <f>Calculation!AC41</f>
        <v>18</v>
      </c>
      <c r="FF7" s="9">
        <f>Calculation!AD41</f>
        <v>2</v>
      </c>
      <c r="FG7" s="9">
        <f>Calculation!AE41</f>
        <v>7</v>
      </c>
      <c r="FH7" s="9">
        <f>Calculation!AF41</f>
        <v>10</v>
      </c>
      <c r="FI7" s="9">
        <f>Calculation!AG41</f>
        <v>8</v>
      </c>
      <c r="FJ7" s="9">
        <f>Calculation!AH41</f>
        <v>20</v>
      </c>
      <c r="FK7" s="9">
        <f>Calculation!AI41</f>
        <v>18</v>
      </c>
      <c r="FL7" s="9">
        <f>Calculation!AJ41</f>
        <v>17</v>
      </c>
      <c r="FM7" s="9">
        <f>Calculation!AK41</f>
        <v>15.83540372670808</v>
      </c>
      <c r="FN7" s="9">
        <f>Calculation!AL41</f>
        <v>24.83938353753436</v>
      </c>
      <c r="FO7" s="9">
        <f>Calculation!AM41</f>
        <v>8.3252127357575603</v>
      </c>
      <c r="FP7" s="23">
        <f t="shared" ca="1" si="56"/>
        <v>8.3252127357575603</v>
      </c>
      <c r="FQ7" s="25">
        <f t="shared" ca="1" si="57"/>
        <v>-0.66483819040124426</v>
      </c>
      <c r="FR7" s="25">
        <f>Calculation!AQ41</f>
        <v>8</v>
      </c>
      <c r="FS7" s="25">
        <f t="shared" ca="1" si="58"/>
        <v>4.0651591969695033E-2</v>
      </c>
      <c r="FT7" s="25">
        <f>Calculation!AR41</f>
        <v>10.086956521739131</v>
      </c>
      <c r="FU7" s="54">
        <f t="shared" ca="1" si="59"/>
        <v>-0.1746556339550695</v>
      </c>
    </row>
    <row r="8" spans="1:177" x14ac:dyDescent="0.3">
      <c r="A8" s="5" t="s">
        <v>48</v>
      </c>
      <c r="B8" s="6" t="s">
        <v>161</v>
      </c>
      <c r="C8" s="6" t="s">
        <v>20</v>
      </c>
      <c r="D8" s="6" t="s">
        <v>79</v>
      </c>
      <c r="E8" s="14">
        <v>28.923383699999999</v>
      </c>
      <c r="F8" s="14">
        <v>50.820314000000003</v>
      </c>
      <c r="G8" s="11">
        <v>1163400</v>
      </c>
      <c r="H8" s="12">
        <v>1.455591509524966E-2</v>
      </c>
      <c r="I8" s="3">
        <v>0.81200000000000006</v>
      </c>
      <c r="J8" s="4">
        <v>0.86299999999999999</v>
      </c>
      <c r="K8" s="7">
        <v>349616</v>
      </c>
      <c r="L8" s="4">
        <v>0.30051229155922299</v>
      </c>
      <c r="M8" s="7">
        <v>265369</v>
      </c>
      <c r="N8" s="4">
        <v>0.22809781674402613</v>
      </c>
      <c r="O8" s="7">
        <v>327706</v>
      </c>
      <c r="P8" s="4">
        <v>0.28167955991060684</v>
      </c>
      <c r="Q8" s="7">
        <v>141123</v>
      </c>
      <c r="R8" s="4">
        <v>0.1213022176379577</v>
      </c>
      <c r="S8" s="7">
        <v>79586</v>
      </c>
      <c r="T8" s="4">
        <v>6.8408114148186344E-2</v>
      </c>
      <c r="U8" s="2">
        <v>9.1999999999999993</v>
      </c>
      <c r="V8" s="2">
        <v>41.6</v>
      </c>
      <c r="W8" s="9">
        <v>8</v>
      </c>
      <c r="X8" s="13">
        <f t="shared" si="2"/>
        <v>0.6876396768093519</v>
      </c>
      <c r="Y8" s="9">
        <v>8</v>
      </c>
      <c r="Z8" s="13">
        <f t="shared" si="3"/>
        <v>0.6876396768093519</v>
      </c>
      <c r="AA8" s="9">
        <v>8</v>
      </c>
      <c r="AB8" s="13">
        <f t="shared" si="4"/>
        <v>0.6876396768093519</v>
      </c>
      <c r="AC8" s="9">
        <v>8</v>
      </c>
      <c r="AD8" s="13">
        <f t="shared" si="5"/>
        <v>0.6876396768093519</v>
      </c>
      <c r="AE8" s="9">
        <v>8</v>
      </c>
      <c r="AF8" s="13">
        <f t="shared" si="6"/>
        <v>0.6876396768093519</v>
      </c>
      <c r="AG8" s="9">
        <v>8</v>
      </c>
      <c r="AH8" s="13">
        <f t="shared" si="7"/>
        <v>0.6876396768093519</v>
      </c>
      <c r="AI8" s="9">
        <v>15</v>
      </c>
      <c r="AJ8" s="13">
        <f t="shared" si="7"/>
        <v>1.2893243940175347</v>
      </c>
      <c r="AK8" s="9">
        <v>15</v>
      </c>
      <c r="AL8" s="13">
        <f t="shared" si="8"/>
        <v>1.2893243940175347</v>
      </c>
      <c r="AM8" s="9">
        <v>15</v>
      </c>
      <c r="AN8" s="13">
        <f t="shared" si="9"/>
        <v>1.2893243940175347</v>
      </c>
      <c r="AO8" s="9">
        <v>15</v>
      </c>
      <c r="AP8" s="13">
        <f t="shared" si="10"/>
        <v>1.2893243940175347</v>
      </c>
      <c r="AQ8" s="9">
        <v>15</v>
      </c>
      <c r="AR8" s="13">
        <f t="shared" si="11"/>
        <v>1.2893243940175347</v>
      </c>
      <c r="AS8" s="9">
        <v>15</v>
      </c>
      <c r="AT8" s="13">
        <f t="shared" si="12"/>
        <v>1.2893243940175347</v>
      </c>
      <c r="AU8" s="9">
        <v>15</v>
      </c>
      <c r="AV8" s="13">
        <f t="shared" si="13"/>
        <v>1.2893243940175347</v>
      </c>
      <c r="AW8" s="9">
        <v>15</v>
      </c>
      <c r="AX8" s="13">
        <f t="shared" si="14"/>
        <v>1.2893243940175347</v>
      </c>
      <c r="AY8" s="23">
        <f t="shared" ca="1" si="15"/>
        <v>15</v>
      </c>
      <c r="AZ8" s="24">
        <f t="shared" ca="1" si="16"/>
        <v>1.2893243940175347</v>
      </c>
      <c r="BA8" s="25">
        <f t="shared" ca="1" si="17"/>
        <v>0</v>
      </c>
      <c r="BB8" s="9">
        <v>0</v>
      </c>
      <c r="BC8" s="13">
        <f t="shared" si="18"/>
        <v>0</v>
      </c>
      <c r="BD8" s="9">
        <v>0</v>
      </c>
      <c r="BE8" s="13">
        <f t="shared" si="19"/>
        <v>0</v>
      </c>
      <c r="BF8" s="9">
        <v>0</v>
      </c>
      <c r="BG8" s="13">
        <f t="shared" si="20"/>
        <v>0</v>
      </c>
      <c r="BH8" s="9">
        <v>0</v>
      </c>
      <c r="BI8" s="13">
        <f t="shared" si="21"/>
        <v>0</v>
      </c>
      <c r="BJ8" s="9">
        <v>0</v>
      </c>
      <c r="BK8" s="13">
        <f t="shared" si="22"/>
        <v>0</v>
      </c>
      <c r="BL8" s="9">
        <v>0</v>
      </c>
      <c r="BM8" s="13">
        <f t="shared" si="23"/>
        <v>0</v>
      </c>
      <c r="BN8" s="9">
        <v>0</v>
      </c>
      <c r="BO8" s="13">
        <f t="shared" si="24"/>
        <v>0</v>
      </c>
      <c r="BP8" s="9">
        <v>0</v>
      </c>
      <c r="BQ8" s="13">
        <f t="shared" si="25"/>
        <v>0</v>
      </c>
      <c r="BR8" s="9">
        <v>0</v>
      </c>
      <c r="BS8" s="13">
        <f t="shared" si="26"/>
        <v>0</v>
      </c>
      <c r="BT8" s="9">
        <v>0</v>
      </c>
      <c r="BU8" s="13">
        <f t="shared" si="27"/>
        <v>0</v>
      </c>
      <c r="BV8" s="9">
        <v>0</v>
      </c>
      <c r="BW8" s="13">
        <f t="shared" si="28"/>
        <v>0</v>
      </c>
      <c r="BX8" s="9">
        <v>0</v>
      </c>
      <c r="BY8" s="13">
        <f t="shared" si="29"/>
        <v>0</v>
      </c>
      <c r="BZ8" s="9">
        <v>0</v>
      </c>
      <c r="CA8" s="13">
        <f t="shared" si="30"/>
        <v>0</v>
      </c>
      <c r="CB8" s="9">
        <v>0</v>
      </c>
      <c r="CC8" s="13">
        <f t="shared" si="31"/>
        <v>0</v>
      </c>
      <c r="CD8" s="34">
        <v>3</v>
      </c>
      <c r="CE8" s="13">
        <f t="shared" si="32"/>
        <v>0.257864878803507</v>
      </c>
      <c r="CF8" s="9">
        <v>5</v>
      </c>
      <c r="CG8" s="13">
        <f t="shared" si="33"/>
        <v>0.42977479800584489</v>
      </c>
      <c r="CH8" s="9">
        <v>8</v>
      </c>
      <c r="CI8" s="13">
        <f t="shared" si="34"/>
        <v>0.6876396768093519</v>
      </c>
      <c r="CJ8" s="9">
        <v>10</v>
      </c>
      <c r="CK8" s="13">
        <f t="shared" si="35"/>
        <v>0.85954959601168979</v>
      </c>
      <c r="CL8" s="9">
        <v>11</v>
      </c>
      <c r="CM8" s="13">
        <f t="shared" si="36"/>
        <v>0.94550455561285884</v>
      </c>
      <c r="CN8" s="9">
        <v>18</v>
      </c>
      <c r="CO8" s="13">
        <f t="shared" si="37"/>
        <v>1.5471892728210419</v>
      </c>
      <c r="CP8" s="9">
        <v>18</v>
      </c>
      <c r="CQ8" s="13">
        <f t="shared" si="38"/>
        <v>1.5471892728210419</v>
      </c>
      <c r="CR8" s="9">
        <v>21</v>
      </c>
      <c r="CS8" s="13">
        <f t="shared" si="39"/>
        <v>1.8050541516245489</v>
      </c>
      <c r="CT8" s="9">
        <v>21</v>
      </c>
      <c r="CU8" s="13">
        <f t="shared" si="40"/>
        <v>1.8050541516245489</v>
      </c>
      <c r="CV8" s="9">
        <v>28</v>
      </c>
      <c r="CW8" s="13">
        <f t="shared" si="41"/>
        <v>2.4067388688327318</v>
      </c>
      <c r="CX8" s="9">
        <v>34</v>
      </c>
      <c r="CY8" s="13">
        <f t="shared" si="42"/>
        <v>2.9224686264397457</v>
      </c>
      <c r="CZ8" s="9">
        <v>38</v>
      </c>
      <c r="DA8" s="13">
        <f t="shared" si="43"/>
        <v>3.2662884648444215</v>
      </c>
      <c r="DB8" s="9">
        <v>42</v>
      </c>
      <c r="DC8" s="13">
        <f t="shared" si="44"/>
        <v>3.6101083032490977</v>
      </c>
      <c r="DD8" s="9">
        <v>46</v>
      </c>
      <c r="DE8" s="13">
        <f t="shared" si="44"/>
        <v>3.9539281416537735</v>
      </c>
      <c r="DF8" s="9">
        <v>54</v>
      </c>
      <c r="DG8" s="13">
        <f t="shared" si="45"/>
        <v>4.6415678184631251</v>
      </c>
      <c r="DH8" s="9">
        <v>55</v>
      </c>
      <c r="DI8" s="13">
        <f t="shared" si="46"/>
        <v>4.7275227780642943</v>
      </c>
      <c r="DJ8" s="9">
        <v>55</v>
      </c>
      <c r="DK8" s="13">
        <f t="shared" si="47"/>
        <v>4.7275227780642943</v>
      </c>
      <c r="DL8" s="9">
        <v>55</v>
      </c>
      <c r="DM8" s="13">
        <f t="shared" si="48"/>
        <v>4.7275227780642943</v>
      </c>
      <c r="DN8" s="9">
        <v>58.159355590062113</v>
      </c>
      <c r="DO8" s="13">
        <f t="shared" si="49"/>
        <v>4.9990850601738108</v>
      </c>
      <c r="DP8" s="9">
        <v>67</v>
      </c>
      <c r="DQ8" s="13">
        <f t="shared" si="50"/>
        <v>5.7589822932783221</v>
      </c>
      <c r="DR8" s="9">
        <v>67</v>
      </c>
      <c r="DS8" s="13">
        <f t="shared" si="51"/>
        <v>5.7589822932783221</v>
      </c>
      <c r="DT8" s="23">
        <f t="shared" ca="1" si="52"/>
        <v>67</v>
      </c>
      <c r="DU8" s="24">
        <f t="shared" ca="1" si="53"/>
        <v>5.7589822932783221</v>
      </c>
      <c r="DV8" s="25">
        <f t="shared" ca="1" si="54"/>
        <v>0</v>
      </c>
      <c r="DW8" s="25">
        <f ca="1">Calculation!AO8</f>
        <v>34</v>
      </c>
      <c r="DX8" s="25">
        <f t="shared" ca="1" si="55"/>
        <v>0.97058823529411764</v>
      </c>
      <c r="DY8" s="25">
        <f ca="1">Calculation!AP8</f>
        <v>34.00758836143153</v>
      </c>
      <c r="DZ8" s="25">
        <f t="shared" ca="1" si="0"/>
        <v>0.97014852355674874</v>
      </c>
      <c r="EA8" s="25">
        <f t="shared" ca="1" si="1"/>
        <v>0.22388059701492538</v>
      </c>
      <c r="EB8" s="23">
        <f ca="1">AY8/LOOKUP(2,1/(NOT(ISBLANK(Daily!F:F))),Daily!F:F)</f>
        <v>195.11555127587869</v>
      </c>
      <c r="EC8" s="35">
        <v>15</v>
      </c>
      <c r="ED8" s="35" t="s">
        <v>1585</v>
      </c>
      <c r="EE8" s="9">
        <v>0</v>
      </c>
      <c r="EF8" s="53">
        <v>0.47</v>
      </c>
      <c r="EG8" s="9">
        <f>Calculation!E42</f>
        <v>0</v>
      </c>
      <c r="EH8" s="9">
        <f>Calculation!F42</f>
        <v>0</v>
      </c>
      <c r="EI8" s="9">
        <f>Calculation!G42</f>
        <v>0</v>
      </c>
      <c r="EJ8" s="9">
        <f>Calculation!H42</f>
        <v>0</v>
      </c>
      <c r="EK8" s="9">
        <f>Calculation!I42</f>
        <v>0</v>
      </c>
      <c r="EL8" s="9">
        <f>Calculation!J42</f>
        <v>0</v>
      </c>
      <c r="EM8" s="9">
        <f>Calculation!K42</f>
        <v>0</v>
      </c>
      <c r="EN8" s="9">
        <f>Calculation!L42</f>
        <v>0</v>
      </c>
      <c r="EO8" s="9">
        <f>Calculation!M42</f>
        <v>0</v>
      </c>
      <c r="EP8" s="9">
        <f>Calculation!N42</f>
        <v>0</v>
      </c>
      <c r="EQ8" s="9">
        <f>Calculation!O42</f>
        <v>0</v>
      </c>
      <c r="ER8" s="9">
        <f>Calculation!P42</f>
        <v>0</v>
      </c>
      <c r="ES8" s="9">
        <f>Calculation!Q42</f>
        <v>0</v>
      </c>
      <c r="ET8" s="9">
        <f>Calculation!R42</f>
        <v>0</v>
      </c>
      <c r="EU8" s="9">
        <f>Calculation!S42</f>
        <v>3</v>
      </c>
      <c r="EV8" s="9">
        <f>Calculation!T42</f>
        <v>2</v>
      </c>
      <c r="EW8" s="9">
        <f>Calculation!U42</f>
        <v>3</v>
      </c>
      <c r="EX8" s="9">
        <f>Calculation!V42</f>
        <v>2</v>
      </c>
      <c r="EY8" s="9">
        <f>Calculation!W42</f>
        <v>1</v>
      </c>
      <c r="EZ8" s="9">
        <f>Calculation!X42</f>
        <v>7</v>
      </c>
      <c r="FA8" s="9">
        <f>Calculation!Y42</f>
        <v>0</v>
      </c>
      <c r="FB8" s="9">
        <f>Calculation!Z42</f>
        <v>3</v>
      </c>
      <c r="FC8" s="9">
        <f>Calculation!AA42</f>
        <v>0</v>
      </c>
      <c r="FD8" s="9">
        <f>Calculation!AB42</f>
        <v>7</v>
      </c>
      <c r="FE8" s="9">
        <f>Calculation!AC42</f>
        <v>6</v>
      </c>
      <c r="FF8" s="9">
        <f>Calculation!AD42</f>
        <v>4</v>
      </c>
      <c r="FG8" s="9">
        <f>Calculation!AE42</f>
        <v>4</v>
      </c>
      <c r="FH8" s="9">
        <f>Calculation!AF42</f>
        <v>4</v>
      </c>
      <c r="FI8" s="9">
        <f>Calculation!AG42</f>
        <v>8</v>
      </c>
      <c r="FJ8" s="9">
        <f>Calculation!AH42</f>
        <v>1</v>
      </c>
      <c r="FK8" s="9">
        <f>Calculation!AI42</f>
        <v>0</v>
      </c>
      <c r="FL8" s="9">
        <f>Calculation!AJ42</f>
        <v>0</v>
      </c>
      <c r="FM8" s="9">
        <f>Calculation!AK42</f>
        <v>3.1593555900621126</v>
      </c>
      <c r="FN8" s="9">
        <f>Calculation!AL42</f>
        <v>8.8406444099378874</v>
      </c>
      <c r="FO8" s="9">
        <f>Calculation!AM42</f>
        <v>0</v>
      </c>
      <c r="FP8" s="23">
        <f t="shared" ca="1" si="56"/>
        <v>0</v>
      </c>
      <c r="FQ8" s="25">
        <f t="shared" ca="1" si="57"/>
        <v>-1</v>
      </c>
      <c r="FR8" s="25">
        <f>Calculation!AQ42</f>
        <v>3.5796777950310563</v>
      </c>
      <c r="FS8" s="25">
        <f t="shared" ca="1" si="58"/>
        <v>-1</v>
      </c>
      <c r="FT8" s="25">
        <f>Calculation!AR42</f>
        <v>4.1875</v>
      </c>
      <c r="FU8" s="54">
        <f t="shared" ca="1" si="59"/>
        <v>-1</v>
      </c>
    </row>
    <row r="9" spans="1:177" x14ac:dyDescent="0.3">
      <c r="A9" s="5" t="s">
        <v>49</v>
      </c>
      <c r="B9" s="6" t="s">
        <v>162</v>
      </c>
      <c r="C9" s="6" t="s">
        <v>2</v>
      </c>
      <c r="D9" s="6" t="s">
        <v>80</v>
      </c>
      <c r="E9" s="14">
        <v>35.689197499999999</v>
      </c>
      <c r="F9" s="14">
        <v>51.3889736</v>
      </c>
      <c r="G9" s="11">
        <v>13267637</v>
      </c>
      <c r="H9" s="12">
        <v>0.16599845082223905</v>
      </c>
      <c r="I9" s="3">
        <v>0.83399999999999996</v>
      </c>
      <c r="J9" s="4">
        <v>0.86799999999999999</v>
      </c>
      <c r="K9" s="7">
        <v>3165949</v>
      </c>
      <c r="L9" s="4">
        <v>0.23862191888427456</v>
      </c>
      <c r="M9" s="7">
        <v>2634639</v>
      </c>
      <c r="N9" s="4">
        <v>0.19857635538265028</v>
      </c>
      <c r="O9" s="7">
        <v>3798898</v>
      </c>
      <c r="P9" s="4">
        <v>0.28632815323482247</v>
      </c>
      <c r="Q9" s="7">
        <v>2282606</v>
      </c>
      <c r="R9" s="4">
        <v>0.17204314528653444</v>
      </c>
      <c r="S9" s="7">
        <v>1385545</v>
      </c>
      <c r="T9" s="4">
        <v>0.10443042721171826</v>
      </c>
      <c r="U9" s="2">
        <v>10.1</v>
      </c>
      <c r="V9" s="2">
        <v>38.9</v>
      </c>
      <c r="W9" s="9">
        <v>299</v>
      </c>
      <c r="X9" s="13">
        <f t="shared" si="2"/>
        <v>2.2536040140380686</v>
      </c>
      <c r="Y9" s="9">
        <v>316</v>
      </c>
      <c r="Z9" s="13">
        <f t="shared" si="3"/>
        <v>2.3817353459398984</v>
      </c>
      <c r="AA9" s="9">
        <v>334</v>
      </c>
      <c r="AB9" s="13">
        <f t="shared" si="4"/>
        <v>2.5174038150124249</v>
      </c>
      <c r="AC9" s="9">
        <v>361</v>
      </c>
      <c r="AD9" s="13">
        <f t="shared" si="5"/>
        <v>2.7209065186212134</v>
      </c>
      <c r="AE9" s="9">
        <v>392</v>
      </c>
      <c r="AF9" s="13">
        <f t="shared" si="6"/>
        <v>2.9545577709127855</v>
      </c>
      <c r="AG9" s="9">
        <v>419</v>
      </c>
      <c r="AH9" s="13">
        <f t="shared" si="7"/>
        <v>3.1580604745215743</v>
      </c>
      <c r="AI9" s="9">
        <v>495</v>
      </c>
      <c r="AJ9" s="13">
        <f t="shared" si="7"/>
        <v>3.7308828994944614</v>
      </c>
      <c r="AK9" s="9">
        <v>495</v>
      </c>
      <c r="AL9" s="13">
        <f t="shared" si="8"/>
        <v>3.7308828994944614</v>
      </c>
      <c r="AM9" s="9">
        <v>495</v>
      </c>
      <c r="AN9" s="13">
        <f t="shared" si="9"/>
        <v>3.7308828994944614</v>
      </c>
      <c r="AO9" s="9">
        <v>614</v>
      </c>
      <c r="AP9" s="13">
        <f t="shared" si="10"/>
        <v>4.6278022228072713</v>
      </c>
      <c r="AQ9" s="9">
        <v>614</v>
      </c>
      <c r="AR9" s="13">
        <f t="shared" si="11"/>
        <v>4.6278022228072713</v>
      </c>
      <c r="AS9" s="9">
        <v>614</v>
      </c>
      <c r="AT9" s="13">
        <f t="shared" si="12"/>
        <v>4.6278022228072713</v>
      </c>
      <c r="AU9" s="9">
        <v>790</v>
      </c>
      <c r="AV9" s="13">
        <f t="shared" si="13"/>
        <v>5.9543383648497468</v>
      </c>
      <c r="AW9" s="9">
        <v>806</v>
      </c>
      <c r="AX9" s="13">
        <f t="shared" si="14"/>
        <v>6.0749325595808807</v>
      </c>
      <c r="AY9" s="23">
        <f t="shared" ca="1" si="15"/>
        <v>806</v>
      </c>
      <c r="AZ9" s="24">
        <f t="shared" ca="1" si="16"/>
        <v>6.0749325595808807</v>
      </c>
      <c r="BA9" s="25">
        <f t="shared" ca="1" si="17"/>
        <v>2.0253164556962026E-2</v>
      </c>
      <c r="BB9" s="9">
        <v>0</v>
      </c>
      <c r="BC9" s="13">
        <f t="shared" si="18"/>
        <v>0</v>
      </c>
      <c r="BD9" s="34">
        <v>4</v>
      </c>
      <c r="BE9" s="13">
        <f t="shared" si="19"/>
        <v>3.0148548682783528E-2</v>
      </c>
      <c r="BF9" s="9">
        <v>6</v>
      </c>
      <c r="BG9" s="13">
        <f t="shared" si="20"/>
        <v>4.5222823024175289E-2</v>
      </c>
      <c r="BH9" s="9">
        <v>10</v>
      </c>
      <c r="BI9" s="13">
        <f t="shared" si="21"/>
        <v>7.5371371706958817E-2</v>
      </c>
      <c r="BJ9" s="9">
        <v>13</v>
      </c>
      <c r="BK9" s="13">
        <f t="shared" si="22"/>
        <v>9.7982783219046479E-2</v>
      </c>
      <c r="BL9" s="9">
        <v>22</v>
      </c>
      <c r="BM9" s="13">
        <f t="shared" si="23"/>
        <v>0.16581701775530941</v>
      </c>
      <c r="BN9" s="9">
        <v>26</v>
      </c>
      <c r="BO9" s="13">
        <f t="shared" si="24"/>
        <v>0.19596556643809296</v>
      </c>
      <c r="BP9" s="9">
        <v>64</v>
      </c>
      <c r="BQ9" s="13">
        <f t="shared" si="25"/>
        <v>0.48237677892453645</v>
      </c>
      <c r="BR9" s="9">
        <v>128</v>
      </c>
      <c r="BS9" s="13">
        <f t="shared" si="26"/>
        <v>0.96475355784907291</v>
      </c>
      <c r="BT9" s="9">
        <v>180</v>
      </c>
      <c r="BU9" s="13">
        <f t="shared" si="27"/>
        <v>1.3566846907252588</v>
      </c>
      <c r="BV9" s="9">
        <v>350</v>
      </c>
      <c r="BW9" s="13">
        <f t="shared" si="28"/>
        <v>2.6379980097435585</v>
      </c>
      <c r="BX9" s="9">
        <v>575</v>
      </c>
      <c r="BY9" s="13">
        <f t="shared" si="29"/>
        <v>4.3338538731501322</v>
      </c>
      <c r="BZ9" s="9">
        <v>1043</v>
      </c>
      <c r="CA9" s="13">
        <f t="shared" si="30"/>
        <v>7.8612340690358042</v>
      </c>
      <c r="CB9" s="9">
        <v>1296</v>
      </c>
      <c r="CC9" s="13">
        <f t="shared" si="31"/>
        <v>9.7681297732218635</v>
      </c>
      <c r="CD9" s="9">
        <v>1352</v>
      </c>
      <c r="CE9" s="13">
        <f t="shared" si="32"/>
        <v>10.190209454780833</v>
      </c>
      <c r="CF9" s="9">
        <v>1413</v>
      </c>
      <c r="CG9" s="13">
        <f t="shared" si="33"/>
        <v>10.649974822193281</v>
      </c>
      <c r="CH9" s="9">
        <v>1539</v>
      </c>
      <c r="CI9" s="13">
        <f t="shared" si="34"/>
        <v>11.599654105700962</v>
      </c>
      <c r="CJ9" s="9">
        <v>1805</v>
      </c>
      <c r="CK9" s="13">
        <f t="shared" si="35"/>
        <v>13.604532593106068</v>
      </c>
      <c r="CL9" s="9">
        <v>1945</v>
      </c>
      <c r="CM9" s="13">
        <f t="shared" si="36"/>
        <v>14.65973179700349</v>
      </c>
      <c r="CN9" s="9">
        <v>2114</v>
      </c>
      <c r="CO9" s="13">
        <f t="shared" si="37"/>
        <v>15.933507978851095</v>
      </c>
      <c r="CP9" s="9">
        <v>2370</v>
      </c>
      <c r="CQ9" s="13">
        <f t="shared" si="38"/>
        <v>17.86301509454924</v>
      </c>
      <c r="CR9" s="9">
        <v>2673</v>
      </c>
      <c r="CS9" s="13">
        <f t="shared" si="39"/>
        <v>20.146767657270093</v>
      </c>
      <c r="CT9" s="9">
        <v>2976</v>
      </c>
      <c r="CU9" s="13">
        <f t="shared" si="40"/>
        <v>22.430520219990946</v>
      </c>
      <c r="CV9" s="9">
        <v>3323</v>
      </c>
      <c r="CW9" s="13">
        <f t="shared" si="41"/>
        <v>25.045906818222416</v>
      </c>
      <c r="CX9" s="9">
        <v>3574</v>
      </c>
      <c r="CY9" s="13">
        <f t="shared" si="42"/>
        <v>26.937728248067081</v>
      </c>
      <c r="CZ9" s="9">
        <v>3774</v>
      </c>
      <c r="DA9" s="13">
        <f t="shared" si="43"/>
        <v>28.445155682206259</v>
      </c>
      <c r="DB9" s="9">
        <v>4047</v>
      </c>
      <c r="DC9" s="13">
        <f t="shared" si="44"/>
        <v>30.502794129806237</v>
      </c>
      <c r="DD9" s="9">
        <v>4260</v>
      </c>
      <c r="DE9" s="13">
        <f t="shared" si="44"/>
        <v>32.10820434716446</v>
      </c>
      <c r="DF9" s="9">
        <v>4397</v>
      </c>
      <c r="DG9" s="13">
        <f t="shared" si="45"/>
        <v>33.140792139549788</v>
      </c>
      <c r="DH9" s="9">
        <v>4617</v>
      </c>
      <c r="DI9" s="13">
        <f t="shared" si="46"/>
        <v>34.798962317102891</v>
      </c>
      <c r="DJ9" s="9">
        <v>4849</v>
      </c>
      <c r="DK9" s="13">
        <f t="shared" si="47"/>
        <v>36.547578140704331</v>
      </c>
      <c r="DL9" s="9">
        <v>5098</v>
      </c>
      <c r="DM9" s="13">
        <f t="shared" si="48"/>
        <v>38.424325296207606</v>
      </c>
      <c r="DN9" s="9">
        <v>5320.8354037267081</v>
      </c>
      <c r="DO9" s="13">
        <f t="shared" si="49"/>
        <v>40.103866300583206</v>
      </c>
      <c r="DP9" s="9">
        <v>5677.6076155391629</v>
      </c>
      <c r="DQ9" s="13">
        <f t="shared" si="50"/>
        <v>42.792907399706237</v>
      </c>
      <c r="DR9" s="9">
        <v>6351.8572012614222</v>
      </c>
      <c r="DS9" s="13">
        <f t="shared" si="51"/>
        <v>47.874819014579778</v>
      </c>
      <c r="DT9" s="23">
        <f t="shared" ca="1" si="52"/>
        <v>6351.8572012614222</v>
      </c>
      <c r="DU9" s="24">
        <f t="shared" ca="1" si="53"/>
        <v>47.874819014579778</v>
      </c>
      <c r="DV9" s="25">
        <f t="shared" ca="1" si="54"/>
        <v>0.11875593231855114</v>
      </c>
      <c r="DW9" s="25">
        <f ca="1">Calculation!AO9</f>
        <v>1875</v>
      </c>
      <c r="DX9" s="25">
        <f t="shared" ca="1" si="55"/>
        <v>2.3876571740060917</v>
      </c>
      <c r="DY9" s="25">
        <f ca="1">Calculation!AP9</f>
        <v>2270.3911829566846</v>
      </c>
      <c r="DZ9" s="25">
        <f t="shared" ca="1" si="0"/>
        <v>1.7976928596901645</v>
      </c>
      <c r="EA9" s="25">
        <f t="shared" ca="1" si="1"/>
        <v>0.12689202141382139</v>
      </c>
      <c r="EB9" s="23">
        <f ca="1">AY9/LOOKUP(2,1/(NOT(ISBLANK(Daily!F:F))),Daily!F:F)</f>
        <v>10484.208955223881</v>
      </c>
      <c r="EC9" s="35">
        <v>2</v>
      </c>
      <c r="ED9" s="35" t="s">
        <v>1586</v>
      </c>
      <c r="EE9" s="9">
        <v>1</v>
      </c>
      <c r="EF9" s="53">
        <v>0.26</v>
      </c>
      <c r="EG9" s="9">
        <f>Calculation!E43</f>
        <v>0</v>
      </c>
      <c r="EH9" s="9">
        <f>Calculation!F43</f>
        <v>4</v>
      </c>
      <c r="EI9" s="9">
        <f>Calculation!G43</f>
        <v>2</v>
      </c>
      <c r="EJ9" s="9">
        <f>Calculation!H43</f>
        <v>4</v>
      </c>
      <c r="EK9" s="9">
        <f>Calculation!I43</f>
        <v>3</v>
      </c>
      <c r="EL9" s="9">
        <f>Calculation!J43</f>
        <v>9</v>
      </c>
      <c r="EM9" s="9">
        <f>Calculation!K43</f>
        <v>4</v>
      </c>
      <c r="EN9" s="9">
        <f>Calculation!L43</f>
        <v>38</v>
      </c>
      <c r="EO9" s="9">
        <f>Calculation!M43</f>
        <v>64</v>
      </c>
      <c r="EP9" s="9">
        <f>Calculation!N43</f>
        <v>52</v>
      </c>
      <c r="EQ9" s="9">
        <f>Calculation!O43</f>
        <v>170</v>
      </c>
      <c r="ER9" s="9">
        <f>Calculation!P43</f>
        <v>225</v>
      </c>
      <c r="ES9" s="9">
        <f>Calculation!Q43</f>
        <v>468</v>
      </c>
      <c r="ET9" s="9">
        <f>Calculation!R43</f>
        <v>253</v>
      </c>
      <c r="EU9" s="9">
        <f>Calculation!S43</f>
        <v>56</v>
      </c>
      <c r="EV9" s="9">
        <f>Calculation!T43</f>
        <v>61</v>
      </c>
      <c r="EW9" s="9">
        <f>Calculation!U43</f>
        <v>126</v>
      </c>
      <c r="EX9" s="9">
        <f>Calculation!V43</f>
        <v>266</v>
      </c>
      <c r="EY9" s="9">
        <f>Calculation!W43</f>
        <v>140</v>
      </c>
      <c r="EZ9" s="9">
        <f>Calculation!X43</f>
        <v>169</v>
      </c>
      <c r="FA9" s="9">
        <f>Calculation!Y43</f>
        <v>256</v>
      </c>
      <c r="FB9" s="9">
        <f>Calculation!Z43</f>
        <v>303</v>
      </c>
      <c r="FC9" s="9">
        <f>Calculation!AA43</f>
        <v>303</v>
      </c>
      <c r="FD9" s="9">
        <f>Calculation!AB43</f>
        <v>347</v>
      </c>
      <c r="FE9" s="9">
        <f>Calculation!AC43</f>
        <v>251</v>
      </c>
      <c r="FF9" s="9">
        <f>Calculation!AD43</f>
        <v>200</v>
      </c>
      <c r="FG9" s="9">
        <f>Calculation!AE43</f>
        <v>273</v>
      </c>
      <c r="FH9" s="9">
        <f>Calculation!AF43</f>
        <v>213</v>
      </c>
      <c r="FI9" s="9">
        <f>Calculation!AG43</f>
        <v>137</v>
      </c>
      <c r="FJ9" s="9">
        <f>Calculation!AH43</f>
        <v>220</v>
      </c>
      <c r="FK9" s="9">
        <f>Calculation!AI43</f>
        <v>232</v>
      </c>
      <c r="FL9" s="9">
        <f>Calculation!AJ43</f>
        <v>249</v>
      </c>
      <c r="FM9" s="9">
        <f>Calculation!AK43</f>
        <v>222.83540372670814</v>
      </c>
      <c r="FN9" s="9">
        <f>Calculation!AL43</f>
        <v>356.77221181245477</v>
      </c>
      <c r="FO9" s="9">
        <f>Calculation!AM43</f>
        <v>674.24958572225933</v>
      </c>
      <c r="FP9" s="23">
        <f t="shared" ca="1" si="56"/>
        <v>674.24958572225933</v>
      </c>
      <c r="FQ9" s="25">
        <f t="shared" ca="1" si="57"/>
        <v>0.8898601499734895</v>
      </c>
      <c r="FR9" s="25">
        <f>Calculation!AQ43</f>
        <v>206.5</v>
      </c>
      <c r="FS9" s="25">
        <f t="shared" ca="1" si="58"/>
        <v>2.2651311657252267</v>
      </c>
      <c r="FT9" s="25">
        <f>Calculation!AR43</f>
        <v>186.81932944886535</v>
      </c>
      <c r="FU9" s="54">
        <f t="shared" ca="1" si="59"/>
        <v>2.6090996992193434</v>
      </c>
    </row>
    <row r="10" spans="1:177" x14ac:dyDescent="0.3">
      <c r="A10" s="5" t="s">
        <v>50</v>
      </c>
      <c r="B10" s="6" t="s">
        <v>163</v>
      </c>
      <c r="C10" s="6" t="s">
        <v>24</v>
      </c>
      <c r="D10" s="6" t="s">
        <v>81</v>
      </c>
      <c r="E10" s="14">
        <v>31.997041899999999</v>
      </c>
      <c r="F10" s="14">
        <v>50.661384899999902</v>
      </c>
      <c r="G10" s="11">
        <v>947763</v>
      </c>
      <c r="H10" s="12">
        <v>1.1857966098005074E-2</v>
      </c>
      <c r="I10" s="3">
        <v>0.79500000000000004</v>
      </c>
      <c r="J10" s="4">
        <v>0.877</v>
      </c>
      <c r="K10" s="7">
        <v>286288</v>
      </c>
      <c r="L10" s="4">
        <v>0.3020670779509223</v>
      </c>
      <c r="M10" s="7">
        <v>207115</v>
      </c>
      <c r="N10" s="4">
        <v>0.21853037098937181</v>
      </c>
      <c r="O10" s="7">
        <v>241523</v>
      </c>
      <c r="P10" s="4">
        <v>0.25483480574785045</v>
      </c>
      <c r="Q10" s="7">
        <v>130463</v>
      </c>
      <c r="R10" s="4">
        <v>0.13765361171516508</v>
      </c>
      <c r="S10" s="7">
        <v>82374</v>
      </c>
      <c r="T10" s="4">
        <v>8.6914133596690313E-2</v>
      </c>
      <c r="U10" s="2">
        <v>16.7</v>
      </c>
      <c r="V10" s="2">
        <v>44.5</v>
      </c>
      <c r="W10" s="9">
        <v>12</v>
      </c>
      <c r="X10" s="13">
        <f t="shared" si="2"/>
        <v>1.2661393196400366</v>
      </c>
      <c r="Y10" s="9">
        <v>12</v>
      </c>
      <c r="Z10" s="13">
        <f t="shared" si="3"/>
        <v>1.2661393196400366</v>
      </c>
      <c r="AA10" s="9">
        <v>12</v>
      </c>
      <c r="AB10" s="13">
        <f t="shared" si="4"/>
        <v>1.2661393196400366</v>
      </c>
      <c r="AC10" s="9">
        <v>12</v>
      </c>
      <c r="AD10" s="13">
        <f t="shared" si="5"/>
        <v>1.2661393196400366</v>
      </c>
      <c r="AE10" s="9">
        <v>12</v>
      </c>
      <c r="AF10" s="13">
        <f t="shared" si="6"/>
        <v>1.2661393196400366</v>
      </c>
      <c r="AG10" s="9">
        <v>12</v>
      </c>
      <c r="AH10" s="13">
        <f t="shared" si="7"/>
        <v>1.2661393196400366</v>
      </c>
      <c r="AI10" s="9">
        <v>12</v>
      </c>
      <c r="AJ10" s="13">
        <f t="shared" si="7"/>
        <v>1.2661393196400366</v>
      </c>
      <c r="AK10" s="9">
        <v>12</v>
      </c>
      <c r="AL10" s="13">
        <f t="shared" si="8"/>
        <v>1.2661393196400366</v>
      </c>
      <c r="AM10" s="9">
        <v>12</v>
      </c>
      <c r="AN10" s="13">
        <f t="shared" si="9"/>
        <v>1.2661393196400366</v>
      </c>
      <c r="AO10" s="9">
        <v>12</v>
      </c>
      <c r="AP10" s="13">
        <f t="shared" si="10"/>
        <v>1.2661393196400366</v>
      </c>
      <c r="AQ10" s="9">
        <v>12</v>
      </c>
      <c r="AR10" s="13">
        <f t="shared" si="11"/>
        <v>1.2661393196400366</v>
      </c>
      <c r="AS10" s="9">
        <v>12</v>
      </c>
      <c r="AT10" s="13">
        <f t="shared" si="12"/>
        <v>1.2661393196400366</v>
      </c>
      <c r="AU10" s="9">
        <v>12</v>
      </c>
      <c r="AV10" s="13">
        <f t="shared" si="13"/>
        <v>1.2661393196400366</v>
      </c>
      <c r="AW10" s="9">
        <v>12</v>
      </c>
      <c r="AX10" s="13">
        <f t="shared" si="14"/>
        <v>1.2661393196400366</v>
      </c>
      <c r="AY10" s="23">
        <f t="shared" ca="1" si="15"/>
        <v>12</v>
      </c>
      <c r="AZ10" s="24">
        <f t="shared" ca="1" si="16"/>
        <v>1.2661393196400366</v>
      </c>
      <c r="BA10" s="25">
        <f t="shared" ca="1" si="17"/>
        <v>0</v>
      </c>
      <c r="BB10" s="9">
        <v>0</v>
      </c>
      <c r="BC10" s="13">
        <f t="shared" si="18"/>
        <v>0</v>
      </c>
      <c r="BD10" s="9">
        <v>0</v>
      </c>
      <c r="BE10" s="13">
        <f t="shared" si="19"/>
        <v>0</v>
      </c>
      <c r="BF10" s="9">
        <v>0</v>
      </c>
      <c r="BG10" s="13">
        <f t="shared" si="20"/>
        <v>0</v>
      </c>
      <c r="BH10" s="9">
        <v>0</v>
      </c>
      <c r="BI10" s="13">
        <f t="shared" si="21"/>
        <v>0</v>
      </c>
      <c r="BJ10" s="9">
        <v>0</v>
      </c>
      <c r="BK10" s="13">
        <f t="shared" si="22"/>
        <v>0</v>
      </c>
      <c r="BL10" s="9">
        <v>0</v>
      </c>
      <c r="BM10" s="13">
        <f t="shared" si="23"/>
        <v>0</v>
      </c>
      <c r="BN10" s="9">
        <v>0</v>
      </c>
      <c r="BO10" s="13">
        <f t="shared" si="24"/>
        <v>0</v>
      </c>
      <c r="BP10" s="9">
        <v>0</v>
      </c>
      <c r="BQ10" s="13">
        <f t="shared" si="25"/>
        <v>0</v>
      </c>
      <c r="BR10" s="9">
        <v>0</v>
      </c>
      <c r="BS10" s="13">
        <f t="shared" si="26"/>
        <v>0</v>
      </c>
      <c r="BT10" s="9">
        <v>0</v>
      </c>
      <c r="BU10" s="13">
        <f t="shared" si="27"/>
        <v>0</v>
      </c>
      <c r="BV10" s="9">
        <v>0</v>
      </c>
      <c r="BW10" s="13">
        <f t="shared" si="28"/>
        <v>0</v>
      </c>
      <c r="BX10" s="9">
        <v>0</v>
      </c>
      <c r="BY10" s="13">
        <f t="shared" si="29"/>
        <v>0</v>
      </c>
      <c r="BZ10" s="9">
        <v>0</v>
      </c>
      <c r="CA10" s="13">
        <f t="shared" si="30"/>
        <v>0</v>
      </c>
      <c r="CB10" s="34">
        <v>1</v>
      </c>
      <c r="CC10" s="13">
        <f t="shared" si="31"/>
        <v>0.10551160997000306</v>
      </c>
      <c r="CD10" s="9">
        <v>9</v>
      </c>
      <c r="CE10" s="13">
        <f t="shared" si="32"/>
        <v>0.94960448973002742</v>
      </c>
      <c r="CF10" s="9">
        <v>14</v>
      </c>
      <c r="CG10" s="13">
        <f t="shared" si="33"/>
        <v>1.4771625395800427</v>
      </c>
      <c r="CH10" s="9">
        <v>16</v>
      </c>
      <c r="CI10" s="13">
        <f t="shared" si="34"/>
        <v>1.6881857595200489</v>
      </c>
      <c r="CJ10" s="9">
        <v>21</v>
      </c>
      <c r="CK10" s="13">
        <f t="shared" si="35"/>
        <v>2.2157438093700641</v>
      </c>
      <c r="CL10" s="9">
        <v>26</v>
      </c>
      <c r="CM10" s="13">
        <f t="shared" si="36"/>
        <v>2.7433018592200793</v>
      </c>
      <c r="CN10" s="9">
        <v>37</v>
      </c>
      <c r="CO10" s="13">
        <f t="shared" si="37"/>
        <v>3.903929568890113</v>
      </c>
      <c r="CP10" s="9">
        <v>38</v>
      </c>
      <c r="CQ10" s="13">
        <f t="shared" si="38"/>
        <v>4.0094411788601159</v>
      </c>
      <c r="CR10" s="9">
        <v>49</v>
      </c>
      <c r="CS10" s="13">
        <f t="shared" si="39"/>
        <v>5.1700688885301496</v>
      </c>
      <c r="CT10" s="9">
        <v>49</v>
      </c>
      <c r="CU10" s="13">
        <f t="shared" si="40"/>
        <v>5.1700688885301496</v>
      </c>
      <c r="CV10" s="9">
        <v>49</v>
      </c>
      <c r="CW10" s="13">
        <f t="shared" si="41"/>
        <v>5.1700688885301496</v>
      </c>
      <c r="CX10" s="9">
        <v>49</v>
      </c>
      <c r="CY10" s="13">
        <f t="shared" si="42"/>
        <v>5.1700688885301496</v>
      </c>
      <c r="CZ10" s="9">
        <v>52</v>
      </c>
      <c r="DA10" s="13">
        <f t="shared" si="43"/>
        <v>5.4866037184401586</v>
      </c>
      <c r="DB10" s="9">
        <v>54</v>
      </c>
      <c r="DC10" s="13">
        <f t="shared" si="44"/>
        <v>5.6976269383801643</v>
      </c>
      <c r="DD10" s="9">
        <v>58</v>
      </c>
      <c r="DE10" s="13">
        <f t="shared" si="44"/>
        <v>6.1196733782601767</v>
      </c>
      <c r="DF10" s="9">
        <v>61</v>
      </c>
      <c r="DG10" s="13">
        <f t="shared" si="45"/>
        <v>6.4362082081701857</v>
      </c>
      <c r="DH10" s="9">
        <v>64</v>
      </c>
      <c r="DI10" s="13">
        <f t="shared" si="46"/>
        <v>6.7527430380801956</v>
      </c>
      <c r="DJ10" s="9">
        <v>66</v>
      </c>
      <c r="DK10" s="13">
        <f t="shared" si="47"/>
        <v>6.9637662580202022</v>
      </c>
      <c r="DL10" s="9">
        <v>68</v>
      </c>
      <c r="DM10" s="13">
        <f t="shared" si="48"/>
        <v>7.1747894779602071</v>
      </c>
      <c r="DN10" s="9">
        <v>72.077833850931682</v>
      </c>
      <c r="DO10" s="13">
        <f t="shared" si="49"/>
        <v>7.6050482927621861</v>
      </c>
      <c r="DP10" s="9">
        <v>75</v>
      </c>
      <c r="DQ10" s="13">
        <f t="shared" si="50"/>
        <v>7.9133707477502284</v>
      </c>
      <c r="DR10" s="9">
        <v>83</v>
      </c>
      <c r="DS10" s="13">
        <f t="shared" si="51"/>
        <v>8.7574636275102531</v>
      </c>
      <c r="DT10" s="23">
        <f t="shared" ca="1" si="52"/>
        <v>83</v>
      </c>
      <c r="DU10" s="24">
        <f t="shared" ca="1" si="53"/>
        <v>8.7574636275102531</v>
      </c>
      <c r="DV10" s="25">
        <f t="shared" ca="1" si="54"/>
        <v>0.10666666666666667</v>
      </c>
      <c r="DW10" s="25">
        <f ca="1">Calculation!AO10</f>
        <v>49</v>
      </c>
      <c r="DX10" s="25">
        <f t="shared" ca="1" si="55"/>
        <v>0.69387755102040816</v>
      </c>
      <c r="DY10" s="25">
        <f ca="1">Calculation!AP10</f>
        <v>45.958083356860534</v>
      </c>
      <c r="DZ10" s="25">
        <f t="shared" ca="1" si="0"/>
        <v>0.80599350402653203</v>
      </c>
      <c r="EA10" s="25">
        <f t="shared" ca="1" si="1"/>
        <v>0.14457831325301204</v>
      </c>
      <c r="EB10" s="23">
        <f ca="1">AY10/LOOKUP(2,1/(NOT(ISBLANK(Daily!F:F))),Daily!F:F)</f>
        <v>156.09244102070295</v>
      </c>
      <c r="EC10" s="35">
        <v>14</v>
      </c>
      <c r="ED10" s="35" t="s">
        <v>1588</v>
      </c>
      <c r="EE10" s="9">
        <v>0</v>
      </c>
      <c r="EF10" s="53">
        <v>0.45</v>
      </c>
      <c r="EG10" s="9">
        <f>Calculation!E44</f>
        <v>0</v>
      </c>
      <c r="EH10" s="9">
        <f>Calculation!F44</f>
        <v>0</v>
      </c>
      <c r="EI10" s="9">
        <f>Calculation!G44</f>
        <v>0</v>
      </c>
      <c r="EJ10" s="9">
        <f>Calculation!H44</f>
        <v>0</v>
      </c>
      <c r="EK10" s="9">
        <f>Calculation!I44</f>
        <v>0</v>
      </c>
      <c r="EL10" s="9">
        <f>Calculation!J44</f>
        <v>0</v>
      </c>
      <c r="EM10" s="9">
        <f>Calculation!K44</f>
        <v>0</v>
      </c>
      <c r="EN10" s="9">
        <f>Calculation!L44</f>
        <v>0</v>
      </c>
      <c r="EO10" s="9">
        <f>Calculation!M44</f>
        <v>0</v>
      </c>
      <c r="EP10" s="9">
        <f>Calculation!N44</f>
        <v>0</v>
      </c>
      <c r="EQ10" s="9">
        <f>Calculation!O44</f>
        <v>0</v>
      </c>
      <c r="ER10" s="9">
        <f>Calculation!P44</f>
        <v>0</v>
      </c>
      <c r="ES10" s="9">
        <f>Calculation!Q44</f>
        <v>0</v>
      </c>
      <c r="ET10" s="9">
        <f>Calculation!R44</f>
        <v>1</v>
      </c>
      <c r="EU10" s="9">
        <f>Calculation!S44</f>
        <v>8</v>
      </c>
      <c r="EV10" s="9">
        <f>Calculation!T44</f>
        <v>5</v>
      </c>
      <c r="EW10" s="9">
        <f>Calculation!U44</f>
        <v>2</v>
      </c>
      <c r="EX10" s="9">
        <f>Calculation!V44</f>
        <v>5</v>
      </c>
      <c r="EY10" s="9">
        <f>Calculation!W44</f>
        <v>5</v>
      </c>
      <c r="EZ10" s="9">
        <f>Calculation!X44</f>
        <v>11</v>
      </c>
      <c r="FA10" s="9">
        <f>Calculation!Y44</f>
        <v>1</v>
      </c>
      <c r="FB10" s="9">
        <f>Calculation!Z44</f>
        <v>11</v>
      </c>
      <c r="FC10" s="9">
        <f>Calculation!AA44</f>
        <v>0</v>
      </c>
      <c r="FD10" s="9">
        <f>Calculation!AB44</f>
        <v>0</v>
      </c>
      <c r="FE10" s="9">
        <f>Calculation!AC44</f>
        <v>0</v>
      </c>
      <c r="FF10" s="9">
        <f>Calculation!AD44</f>
        <v>3</v>
      </c>
      <c r="FG10" s="9">
        <f>Calculation!AE44</f>
        <v>2</v>
      </c>
      <c r="FH10" s="9">
        <f>Calculation!AF44</f>
        <v>4</v>
      </c>
      <c r="FI10" s="9">
        <f>Calculation!AG44</f>
        <v>3</v>
      </c>
      <c r="FJ10" s="9">
        <f>Calculation!AH44</f>
        <v>3</v>
      </c>
      <c r="FK10" s="9">
        <f>Calculation!AI44</f>
        <v>2</v>
      </c>
      <c r="FL10" s="9">
        <f>Calculation!AJ44</f>
        <v>2</v>
      </c>
      <c r="FM10" s="9">
        <f>Calculation!AK44</f>
        <v>4.0778338509316825</v>
      </c>
      <c r="FN10" s="9">
        <f>Calculation!AL44</f>
        <v>2.9221661490683175</v>
      </c>
      <c r="FO10" s="9">
        <f>Calculation!AM44</f>
        <v>8</v>
      </c>
      <c r="FP10" s="23">
        <f t="shared" ca="1" si="56"/>
        <v>8</v>
      </c>
      <c r="FQ10" s="25">
        <f t="shared" ca="1" si="57"/>
        <v>1.7376951179010347</v>
      </c>
      <c r="FR10" s="25">
        <f>Calculation!AQ44</f>
        <v>3</v>
      </c>
      <c r="FS10" s="25">
        <f t="shared" ca="1" si="58"/>
        <v>1.6666666666666667</v>
      </c>
      <c r="FT10" s="25">
        <f>Calculation!AR44</f>
        <v>4.3684210526315788</v>
      </c>
      <c r="FU10" s="54">
        <f t="shared" ca="1" si="59"/>
        <v>0.8313253012048194</v>
      </c>
    </row>
    <row r="11" spans="1:177" x14ac:dyDescent="0.3">
      <c r="A11" s="5" t="s">
        <v>51</v>
      </c>
      <c r="B11" s="6" t="s">
        <v>164</v>
      </c>
      <c r="C11" s="6" t="s">
        <v>25</v>
      </c>
      <c r="D11" s="6" t="s">
        <v>82</v>
      </c>
      <c r="E11" s="14">
        <v>32.517564299999997</v>
      </c>
      <c r="F11" s="14">
        <v>59.1041758</v>
      </c>
      <c r="G11" s="11">
        <v>768898</v>
      </c>
      <c r="H11" s="12">
        <v>9.6200911164752208E-3</v>
      </c>
      <c r="I11" s="3">
        <v>0.75800000000000001</v>
      </c>
      <c r="J11" s="4">
        <v>0.84799999999999998</v>
      </c>
      <c r="K11" s="7">
        <v>254624</v>
      </c>
      <c r="L11" s="4">
        <v>0.33115445741827915</v>
      </c>
      <c r="M11" s="7">
        <v>165548</v>
      </c>
      <c r="N11" s="4">
        <v>0.21530554117711323</v>
      </c>
      <c r="O11" s="7">
        <v>173347</v>
      </c>
      <c r="P11" s="4">
        <v>0.22544862907693869</v>
      </c>
      <c r="Q11" s="7">
        <v>100354</v>
      </c>
      <c r="R11" s="4">
        <v>0.13051666150776825</v>
      </c>
      <c r="S11" s="7">
        <v>75025</v>
      </c>
      <c r="T11" s="4">
        <v>9.7574710819900684E-2</v>
      </c>
      <c r="U11" s="2">
        <v>8.6</v>
      </c>
      <c r="V11" s="2">
        <v>43.1</v>
      </c>
      <c r="W11" s="9">
        <v>1</v>
      </c>
      <c r="X11" s="13">
        <f t="shared" si="2"/>
        <v>0.1300562623390879</v>
      </c>
      <c r="Y11" s="9">
        <v>13</v>
      </c>
      <c r="Z11" s="13">
        <f t="shared" si="3"/>
        <v>1.6907314104081426</v>
      </c>
      <c r="AA11" s="9">
        <v>13</v>
      </c>
      <c r="AB11" s="13">
        <f t="shared" si="4"/>
        <v>1.6907314104081426</v>
      </c>
      <c r="AC11" s="9">
        <v>13</v>
      </c>
      <c r="AD11" s="13">
        <f t="shared" si="5"/>
        <v>1.6907314104081426</v>
      </c>
      <c r="AE11" s="9">
        <v>13</v>
      </c>
      <c r="AF11" s="13">
        <f t="shared" si="6"/>
        <v>1.6907314104081426</v>
      </c>
      <c r="AG11" s="9">
        <v>13</v>
      </c>
      <c r="AH11" s="13">
        <f t="shared" si="7"/>
        <v>1.6907314104081426</v>
      </c>
      <c r="AI11" s="9">
        <v>13</v>
      </c>
      <c r="AJ11" s="13">
        <f t="shared" si="7"/>
        <v>1.6907314104081426</v>
      </c>
      <c r="AK11" s="9">
        <v>13</v>
      </c>
      <c r="AL11" s="13">
        <f t="shared" si="8"/>
        <v>1.6907314104081426</v>
      </c>
      <c r="AM11" s="9">
        <v>13</v>
      </c>
      <c r="AN11" s="13">
        <f t="shared" si="9"/>
        <v>1.6907314104081426</v>
      </c>
      <c r="AO11" s="9">
        <v>13</v>
      </c>
      <c r="AP11" s="13">
        <f t="shared" si="10"/>
        <v>1.6907314104081426</v>
      </c>
      <c r="AQ11" s="9">
        <v>32</v>
      </c>
      <c r="AR11" s="13">
        <f t="shared" si="11"/>
        <v>4.1618003948508129</v>
      </c>
      <c r="AS11" s="9">
        <v>32</v>
      </c>
      <c r="AT11" s="13">
        <f t="shared" si="12"/>
        <v>4.1618003948508129</v>
      </c>
      <c r="AU11" s="9">
        <v>32</v>
      </c>
      <c r="AV11" s="13">
        <f t="shared" si="13"/>
        <v>4.1618003948508129</v>
      </c>
      <c r="AW11" s="9">
        <v>32</v>
      </c>
      <c r="AX11" s="13">
        <f t="shared" si="14"/>
        <v>4.1618003948508129</v>
      </c>
      <c r="AY11" s="23">
        <f t="shared" ca="1" si="15"/>
        <v>32</v>
      </c>
      <c r="AZ11" s="24">
        <f t="shared" ca="1" si="16"/>
        <v>4.1618003948508129</v>
      </c>
      <c r="BA11" s="25">
        <f t="shared" ca="1" si="17"/>
        <v>0</v>
      </c>
      <c r="BB11" s="9">
        <v>0</v>
      </c>
      <c r="BC11" s="13">
        <f t="shared" si="18"/>
        <v>0</v>
      </c>
      <c r="BD11" s="9">
        <v>0</v>
      </c>
      <c r="BE11" s="13">
        <f t="shared" si="19"/>
        <v>0</v>
      </c>
      <c r="BF11" s="9">
        <v>0</v>
      </c>
      <c r="BG11" s="13">
        <f t="shared" si="20"/>
        <v>0</v>
      </c>
      <c r="BH11" s="9">
        <v>0</v>
      </c>
      <c r="BI11" s="13">
        <f t="shared" si="21"/>
        <v>0</v>
      </c>
      <c r="BJ11" s="9">
        <v>0</v>
      </c>
      <c r="BK11" s="13">
        <f t="shared" si="22"/>
        <v>0</v>
      </c>
      <c r="BL11" s="9">
        <v>0</v>
      </c>
      <c r="BM11" s="13">
        <f t="shared" si="23"/>
        <v>0</v>
      </c>
      <c r="BN11" s="9">
        <v>0</v>
      </c>
      <c r="BO11" s="13">
        <f t="shared" si="24"/>
        <v>0</v>
      </c>
      <c r="BP11" s="9">
        <v>0</v>
      </c>
      <c r="BQ11" s="13">
        <f t="shared" si="25"/>
        <v>0</v>
      </c>
      <c r="BR11" s="9">
        <v>0</v>
      </c>
      <c r="BS11" s="13">
        <f t="shared" si="26"/>
        <v>0</v>
      </c>
      <c r="BT11" s="34">
        <v>1</v>
      </c>
      <c r="BU11" s="13">
        <f t="shared" si="27"/>
        <v>0.1300562623390879</v>
      </c>
      <c r="BV11" s="9">
        <v>3</v>
      </c>
      <c r="BW11" s="13">
        <f t="shared" si="28"/>
        <v>0.39016878701726371</v>
      </c>
      <c r="BX11" s="9">
        <v>6</v>
      </c>
      <c r="BY11" s="13">
        <f t="shared" si="29"/>
        <v>0.78033757403452741</v>
      </c>
      <c r="BZ11" s="9">
        <v>6</v>
      </c>
      <c r="CA11" s="13">
        <f t="shared" si="30"/>
        <v>0.78033757403452741</v>
      </c>
      <c r="CB11" s="9">
        <v>6</v>
      </c>
      <c r="CC11" s="13">
        <f t="shared" si="31"/>
        <v>0.78033757403452741</v>
      </c>
      <c r="CD11" s="9">
        <v>15</v>
      </c>
      <c r="CE11" s="13">
        <f t="shared" si="32"/>
        <v>1.9508439350863183</v>
      </c>
      <c r="CF11" s="9">
        <v>18</v>
      </c>
      <c r="CG11" s="13">
        <f t="shared" si="33"/>
        <v>2.3410127221035819</v>
      </c>
      <c r="CH11" s="9">
        <v>18</v>
      </c>
      <c r="CI11" s="13">
        <f t="shared" si="34"/>
        <v>2.3410127221035819</v>
      </c>
      <c r="CJ11" s="35">
        <v>37</v>
      </c>
      <c r="CK11" s="72">
        <f t="shared" si="35"/>
        <v>4.8120817065462518</v>
      </c>
      <c r="CL11" s="35">
        <v>44</v>
      </c>
      <c r="CM11" s="13">
        <f t="shared" si="36"/>
        <v>5.7224755429198675</v>
      </c>
      <c r="CN11" s="9">
        <v>51</v>
      </c>
      <c r="CO11" s="13">
        <f t="shared" si="37"/>
        <v>6.6328693792934823</v>
      </c>
      <c r="CP11" s="9">
        <v>66</v>
      </c>
      <c r="CQ11" s="13">
        <f t="shared" si="38"/>
        <v>8.5837133143797999</v>
      </c>
      <c r="CR11" s="9">
        <v>78</v>
      </c>
      <c r="CS11" s="13">
        <f t="shared" si="39"/>
        <v>10.144388462448855</v>
      </c>
      <c r="CT11" s="9">
        <v>78</v>
      </c>
      <c r="CU11" s="13">
        <f t="shared" si="40"/>
        <v>10.144388462448855</v>
      </c>
      <c r="CV11" s="9">
        <v>82</v>
      </c>
      <c r="CW11" s="13">
        <f t="shared" si="41"/>
        <v>10.664613511805207</v>
      </c>
      <c r="CX11" s="9">
        <v>100</v>
      </c>
      <c r="CY11" s="13">
        <f t="shared" si="42"/>
        <v>13.00562623390879</v>
      </c>
      <c r="CZ11" s="9">
        <v>107</v>
      </c>
      <c r="DA11" s="13">
        <f t="shared" si="43"/>
        <v>13.916020070282404</v>
      </c>
      <c r="DB11" s="9">
        <v>119</v>
      </c>
      <c r="DC11" s="13">
        <f t="shared" si="44"/>
        <v>15.476695218351461</v>
      </c>
      <c r="DD11" s="9">
        <v>140</v>
      </c>
      <c r="DE11" s="13">
        <f t="shared" si="44"/>
        <v>18.207876727472303</v>
      </c>
      <c r="DF11" s="9">
        <v>145</v>
      </c>
      <c r="DG11" s="13">
        <f t="shared" si="45"/>
        <v>18.858158039167744</v>
      </c>
      <c r="DH11" s="9">
        <v>163</v>
      </c>
      <c r="DI11" s="13">
        <f t="shared" si="46"/>
        <v>21.199170761271326</v>
      </c>
      <c r="DJ11" s="9">
        <v>163</v>
      </c>
      <c r="DK11" s="13">
        <f t="shared" si="47"/>
        <v>21.199170761271326</v>
      </c>
      <c r="DL11" s="9">
        <v>178</v>
      </c>
      <c r="DM11" s="13">
        <f t="shared" si="48"/>
        <v>23.150014696357644</v>
      </c>
      <c r="DN11" s="9">
        <v>190.88198757763976</v>
      </c>
      <c r="DO11" s="13">
        <f t="shared" si="49"/>
        <v>24.825397852204034</v>
      </c>
      <c r="DP11" s="9">
        <v>217</v>
      </c>
      <c r="DQ11" s="13">
        <f t="shared" si="50"/>
        <v>28.222208927582074</v>
      </c>
      <c r="DR11" s="9">
        <v>225</v>
      </c>
      <c r="DS11" s="13">
        <f t="shared" si="51"/>
        <v>29.262659026294777</v>
      </c>
      <c r="DT11" s="23">
        <f t="shared" ca="1" si="52"/>
        <v>225</v>
      </c>
      <c r="DU11" s="24">
        <f t="shared" ca="1" si="53"/>
        <v>29.262659026294777</v>
      </c>
      <c r="DV11" s="25">
        <f t="shared" ca="1" si="54"/>
        <v>3.6866359447004608E-2</v>
      </c>
      <c r="DW11" s="25">
        <f ca="1">Calculation!AO11</f>
        <v>78</v>
      </c>
      <c r="DX11" s="25">
        <f t="shared" ca="1" si="55"/>
        <v>1.8846153846153846</v>
      </c>
      <c r="DY11" s="25">
        <f ca="1">Calculation!AP11</f>
        <v>86.803153368370758</v>
      </c>
      <c r="DZ11" s="25">
        <f t="shared" ca="1" si="0"/>
        <v>1.5920717309100114</v>
      </c>
      <c r="EA11" s="25">
        <f t="shared" ca="1" si="1"/>
        <v>0.14222222222222222</v>
      </c>
      <c r="EB11" s="23">
        <f ca="1">AY11/LOOKUP(2,1/(NOT(ISBLANK(Daily!F:F))),Daily!F:F)</f>
        <v>416.2465093885412</v>
      </c>
      <c r="EC11" s="35">
        <v>10</v>
      </c>
      <c r="ED11" s="35" t="s">
        <v>1584</v>
      </c>
      <c r="EE11" s="9">
        <v>0</v>
      </c>
      <c r="EF11" s="53">
        <v>0.48</v>
      </c>
      <c r="EG11" s="9">
        <f>Calculation!E45</f>
        <v>0</v>
      </c>
      <c r="EH11" s="9">
        <f>Calculation!F45</f>
        <v>0</v>
      </c>
      <c r="EI11" s="9">
        <f>Calculation!G45</f>
        <v>0</v>
      </c>
      <c r="EJ11" s="9">
        <f>Calculation!H45</f>
        <v>0</v>
      </c>
      <c r="EK11" s="9">
        <f>Calculation!I45</f>
        <v>0</v>
      </c>
      <c r="EL11" s="9">
        <f>Calculation!J45</f>
        <v>0</v>
      </c>
      <c r="EM11" s="9">
        <f>Calculation!K45</f>
        <v>0</v>
      </c>
      <c r="EN11" s="9">
        <f>Calculation!L45</f>
        <v>0</v>
      </c>
      <c r="EO11" s="9">
        <f>Calculation!M45</f>
        <v>0</v>
      </c>
      <c r="EP11" s="9">
        <f>Calculation!N45</f>
        <v>1</v>
      </c>
      <c r="EQ11" s="9">
        <f>Calculation!O45</f>
        <v>2</v>
      </c>
      <c r="ER11" s="9">
        <f>Calculation!P45</f>
        <v>3</v>
      </c>
      <c r="ES11" s="9">
        <f>Calculation!Q45</f>
        <v>0</v>
      </c>
      <c r="ET11" s="9">
        <f>Calculation!R45</f>
        <v>0</v>
      </c>
      <c r="EU11" s="9">
        <f>Calculation!S45</f>
        <v>9</v>
      </c>
      <c r="EV11" s="9">
        <f>Calculation!T45</f>
        <v>3</v>
      </c>
      <c r="EW11" s="9">
        <f>Calculation!U45</f>
        <v>0</v>
      </c>
      <c r="EX11" s="9">
        <f>Calculation!V45</f>
        <v>19</v>
      </c>
      <c r="EY11" s="9">
        <f>Calculation!W45</f>
        <v>7</v>
      </c>
      <c r="EZ11" s="9">
        <f>Calculation!X45</f>
        <v>7</v>
      </c>
      <c r="FA11" s="9">
        <f>Calculation!Y45</f>
        <v>15</v>
      </c>
      <c r="FB11" s="9">
        <f>Calculation!Z45</f>
        <v>12</v>
      </c>
      <c r="FC11" s="9">
        <f>Calculation!AA45</f>
        <v>0</v>
      </c>
      <c r="FD11" s="9">
        <f>Calculation!AB45</f>
        <v>4</v>
      </c>
      <c r="FE11" s="9">
        <f>Calculation!AC45</f>
        <v>18</v>
      </c>
      <c r="FF11" s="9">
        <f>Calculation!AD45</f>
        <v>7</v>
      </c>
      <c r="FG11" s="9">
        <f>Calculation!AE45</f>
        <v>12</v>
      </c>
      <c r="FH11" s="9">
        <f>Calculation!AF45</f>
        <v>21</v>
      </c>
      <c r="FI11" s="9">
        <f>Calculation!AG45</f>
        <v>5</v>
      </c>
      <c r="FJ11" s="9">
        <f>Calculation!AH45</f>
        <v>18</v>
      </c>
      <c r="FK11" s="9">
        <f>Calculation!AI45</f>
        <v>0</v>
      </c>
      <c r="FL11" s="9">
        <f>Calculation!AJ45</f>
        <v>15</v>
      </c>
      <c r="FM11" s="9">
        <f>Calculation!AK45</f>
        <v>12.881987577639762</v>
      </c>
      <c r="FN11" s="9">
        <f>Calculation!AL45</f>
        <v>26.118012422360238</v>
      </c>
      <c r="FO11" s="9">
        <f>Calculation!AM45</f>
        <v>8</v>
      </c>
      <c r="FP11" s="23">
        <f t="shared" ca="1" si="56"/>
        <v>8</v>
      </c>
      <c r="FQ11" s="25">
        <f t="shared" ca="1" si="57"/>
        <v>-0.69369797859690829</v>
      </c>
      <c r="FR11" s="25">
        <f>Calculation!AQ45</f>
        <v>9</v>
      </c>
      <c r="FS11" s="25">
        <f t="shared" ca="1" si="58"/>
        <v>-0.1111111111111111</v>
      </c>
      <c r="FT11" s="25">
        <f>Calculation!AR45</f>
        <v>10.714285714285714</v>
      </c>
      <c r="FU11" s="54">
        <f t="shared" ca="1" si="59"/>
        <v>-0.2533333333333333</v>
      </c>
    </row>
    <row r="12" spans="1:177" x14ac:dyDescent="0.3">
      <c r="A12" s="5" t="s">
        <v>52</v>
      </c>
      <c r="B12" s="6" t="s">
        <v>165</v>
      </c>
      <c r="C12" s="6" t="s">
        <v>26</v>
      </c>
      <c r="D12" s="6" t="s">
        <v>83</v>
      </c>
      <c r="E12" s="14">
        <v>35.102025300000001</v>
      </c>
      <c r="F12" s="14">
        <v>59.1041758</v>
      </c>
      <c r="G12" s="11">
        <v>6434501</v>
      </c>
      <c r="H12" s="12">
        <v>8.0505458343045413E-2</v>
      </c>
      <c r="I12" s="3">
        <v>0.78</v>
      </c>
      <c r="J12" s="4">
        <v>0.85699999999999998</v>
      </c>
      <c r="K12" s="7">
        <v>2011092</v>
      </c>
      <c r="L12" s="4">
        <v>0.31254824577694523</v>
      </c>
      <c r="M12" s="7">
        <v>1334331</v>
      </c>
      <c r="N12" s="4">
        <v>0.20737132529779698</v>
      </c>
      <c r="O12" s="7">
        <v>1642946</v>
      </c>
      <c r="P12" s="4">
        <v>0.25533386349617476</v>
      </c>
      <c r="Q12" s="7">
        <v>900611</v>
      </c>
      <c r="R12" s="4">
        <v>0.13996594296900414</v>
      </c>
      <c r="S12" s="7">
        <v>545521</v>
      </c>
      <c r="T12" s="4">
        <v>8.4780622460078878E-2</v>
      </c>
      <c r="U12" s="2">
        <v>9.4</v>
      </c>
      <c r="V12" s="2">
        <v>36.200000000000003</v>
      </c>
      <c r="W12" s="9">
        <v>202</v>
      </c>
      <c r="X12" s="13">
        <f t="shared" si="2"/>
        <v>3.1393265771502716</v>
      </c>
      <c r="Y12" s="9">
        <v>202</v>
      </c>
      <c r="Z12" s="13">
        <f t="shared" si="3"/>
        <v>3.1393265771502716</v>
      </c>
      <c r="AA12" s="9">
        <v>236</v>
      </c>
      <c r="AB12" s="13">
        <f t="shared" si="4"/>
        <v>3.667728080234971</v>
      </c>
      <c r="AC12" s="9">
        <v>250</v>
      </c>
      <c r="AD12" s="13">
        <f t="shared" si="5"/>
        <v>3.8853051697404357</v>
      </c>
      <c r="AE12" s="9">
        <v>268</v>
      </c>
      <c r="AF12" s="13">
        <f t="shared" si="6"/>
        <v>4.1650471419617467</v>
      </c>
      <c r="AG12" s="9">
        <v>268</v>
      </c>
      <c r="AH12" s="13">
        <f t="shared" si="7"/>
        <v>4.1650471419617467</v>
      </c>
      <c r="AI12" s="9">
        <v>268</v>
      </c>
      <c r="AJ12" s="13">
        <f t="shared" si="7"/>
        <v>4.1650471419617467</v>
      </c>
      <c r="AK12" s="9">
        <v>268</v>
      </c>
      <c r="AL12" s="13">
        <f t="shared" si="8"/>
        <v>4.1650471419617467</v>
      </c>
      <c r="AM12" s="9">
        <v>268</v>
      </c>
      <c r="AN12" s="13">
        <f t="shared" si="9"/>
        <v>4.1650471419617467</v>
      </c>
      <c r="AO12" s="9">
        <v>268</v>
      </c>
      <c r="AP12" s="13">
        <f t="shared" si="10"/>
        <v>4.1650471419617467</v>
      </c>
      <c r="AQ12" s="9">
        <v>268</v>
      </c>
      <c r="AR12" s="13">
        <f t="shared" si="11"/>
        <v>4.1650471419617467</v>
      </c>
      <c r="AS12" s="9">
        <v>268</v>
      </c>
      <c r="AT12" s="13">
        <f t="shared" si="12"/>
        <v>4.1650471419617467</v>
      </c>
      <c r="AU12" s="9">
        <v>302</v>
      </c>
      <c r="AV12" s="13">
        <f t="shared" si="13"/>
        <v>4.6934486450464457</v>
      </c>
      <c r="AW12" s="9">
        <v>302</v>
      </c>
      <c r="AX12" s="13">
        <f t="shared" si="14"/>
        <v>4.6934486450464457</v>
      </c>
      <c r="AY12" s="23">
        <f t="shared" ca="1" si="15"/>
        <v>302</v>
      </c>
      <c r="AZ12" s="24">
        <f t="shared" ca="1" si="16"/>
        <v>4.6934486450464457</v>
      </c>
      <c r="BA12" s="25">
        <f t="shared" ca="1" si="17"/>
        <v>0</v>
      </c>
      <c r="BB12" s="9">
        <v>0</v>
      </c>
      <c r="BC12" s="13">
        <f t="shared" si="18"/>
        <v>0</v>
      </c>
      <c r="BD12" s="9">
        <v>0</v>
      </c>
      <c r="BE12" s="13">
        <f t="shared" si="19"/>
        <v>0</v>
      </c>
      <c r="BF12" s="9">
        <v>0</v>
      </c>
      <c r="BG12" s="13">
        <f t="shared" si="20"/>
        <v>0</v>
      </c>
      <c r="BH12" s="9">
        <v>0</v>
      </c>
      <c r="BI12" s="13">
        <f t="shared" si="21"/>
        <v>0</v>
      </c>
      <c r="BJ12" s="9">
        <v>0</v>
      </c>
      <c r="BK12" s="13">
        <f t="shared" si="22"/>
        <v>0</v>
      </c>
      <c r="BL12" s="34">
        <v>1</v>
      </c>
      <c r="BM12" s="13">
        <f t="shared" si="23"/>
        <v>1.5541220678961739E-2</v>
      </c>
      <c r="BN12" s="9">
        <v>1</v>
      </c>
      <c r="BO12" s="13">
        <f t="shared" si="24"/>
        <v>1.5541220678961739E-2</v>
      </c>
      <c r="BP12" s="9">
        <v>2</v>
      </c>
      <c r="BQ12" s="13">
        <f t="shared" si="25"/>
        <v>3.1082441357923478E-2</v>
      </c>
      <c r="BR12" s="9">
        <v>2</v>
      </c>
      <c r="BS12" s="13">
        <f t="shared" si="26"/>
        <v>3.1082441357923478E-2</v>
      </c>
      <c r="BT12" s="9">
        <v>2</v>
      </c>
      <c r="BU12" s="13">
        <f t="shared" si="27"/>
        <v>3.1082441357923478E-2</v>
      </c>
      <c r="BV12" s="9">
        <v>19</v>
      </c>
      <c r="BW12" s="13">
        <f t="shared" si="28"/>
        <v>0.29528319290027311</v>
      </c>
      <c r="BX12" s="9">
        <v>25</v>
      </c>
      <c r="BY12" s="13">
        <f t="shared" si="29"/>
        <v>0.3885305169740435</v>
      </c>
      <c r="BZ12" s="9">
        <v>28</v>
      </c>
      <c r="CA12" s="13">
        <f t="shared" si="30"/>
        <v>0.43515417901092873</v>
      </c>
      <c r="CB12" s="9">
        <v>36</v>
      </c>
      <c r="CC12" s="13">
        <f t="shared" si="31"/>
        <v>0.55948394444262262</v>
      </c>
      <c r="CD12" s="9">
        <v>89</v>
      </c>
      <c r="CE12" s="13">
        <f t="shared" si="32"/>
        <v>1.3831686404275949</v>
      </c>
      <c r="CF12" s="9">
        <v>89</v>
      </c>
      <c r="CG12" s="13">
        <f t="shared" si="33"/>
        <v>1.3831686404275949</v>
      </c>
      <c r="CH12" s="9">
        <v>135</v>
      </c>
      <c r="CI12" s="13">
        <f t="shared" si="34"/>
        <v>2.0980647916598349</v>
      </c>
      <c r="CJ12" s="9">
        <v>154</v>
      </c>
      <c r="CK12" s="13">
        <f t="shared" si="35"/>
        <v>2.393347984560108</v>
      </c>
      <c r="CL12" s="9">
        <v>183</v>
      </c>
      <c r="CM12" s="13">
        <f t="shared" si="36"/>
        <v>2.8440433842499986</v>
      </c>
      <c r="CN12" s="9">
        <v>222</v>
      </c>
      <c r="CO12" s="13">
        <f t="shared" si="37"/>
        <v>3.4501509907295067</v>
      </c>
      <c r="CP12" s="9">
        <v>256</v>
      </c>
      <c r="CQ12" s="13">
        <f t="shared" si="38"/>
        <v>3.9785524938142052</v>
      </c>
      <c r="CR12" s="9">
        <v>285</v>
      </c>
      <c r="CS12" s="13">
        <f t="shared" si="39"/>
        <v>4.4292478935040958</v>
      </c>
      <c r="CT12" s="9">
        <v>395</v>
      </c>
      <c r="CU12" s="13">
        <f t="shared" si="40"/>
        <v>6.1387821681898869</v>
      </c>
      <c r="CV12" s="9">
        <v>425</v>
      </c>
      <c r="CW12" s="13">
        <f t="shared" si="41"/>
        <v>6.6050187885587395</v>
      </c>
      <c r="CX12" s="9">
        <v>568</v>
      </c>
      <c r="CY12" s="13">
        <f t="shared" si="42"/>
        <v>8.8274133456502692</v>
      </c>
      <c r="CZ12" s="9">
        <v>568</v>
      </c>
      <c r="DA12" s="13">
        <f t="shared" si="43"/>
        <v>8.8274133456502692</v>
      </c>
      <c r="DB12" s="9">
        <v>631</v>
      </c>
      <c r="DC12" s="13">
        <f t="shared" si="44"/>
        <v>9.8065102484248587</v>
      </c>
      <c r="DD12" s="9">
        <v>661</v>
      </c>
      <c r="DE12" s="13">
        <f t="shared" si="44"/>
        <v>10.27274686879371</v>
      </c>
      <c r="DF12" s="9">
        <v>711</v>
      </c>
      <c r="DG12" s="13">
        <f t="shared" si="45"/>
        <v>11.049807902741797</v>
      </c>
      <c r="DH12" s="9">
        <v>759</v>
      </c>
      <c r="DI12" s="13">
        <f t="shared" si="46"/>
        <v>11.795786495331962</v>
      </c>
      <c r="DJ12" s="9">
        <v>816</v>
      </c>
      <c r="DK12" s="13">
        <f t="shared" si="47"/>
        <v>12.681636074032781</v>
      </c>
      <c r="DL12" s="9">
        <v>858</v>
      </c>
      <c r="DM12" s="13">
        <f t="shared" si="48"/>
        <v>13.334367342549173</v>
      </c>
      <c r="DN12" s="9">
        <v>958.38664596273293</v>
      </c>
      <c r="DO12" s="13">
        <f t="shared" si="49"/>
        <v>14.894498360676808</v>
      </c>
      <c r="DP12" s="9">
        <v>1043.0370501420068</v>
      </c>
      <c r="DQ12" s="13">
        <f t="shared" si="50"/>
        <v>16.210068972590211</v>
      </c>
      <c r="DR12" s="9">
        <v>1183</v>
      </c>
      <c r="DS12" s="13">
        <f t="shared" si="51"/>
        <v>18.385264063211739</v>
      </c>
      <c r="DT12" s="23">
        <f t="shared" ca="1" si="52"/>
        <v>1183</v>
      </c>
      <c r="DU12" s="24">
        <f t="shared" ca="1" si="53"/>
        <v>18.385264063211739</v>
      </c>
      <c r="DV12" s="25">
        <f t="shared" ca="1" si="54"/>
        <v>0.13418789854007351</v>
      </c>
      <c r="DW12" s="25">
        <f ca="1">Calculation!AO12</f>
        <v>239</v>
      </c>
      <c r="DX12" s="25">
        <f t="shared" ca="1" si="55"/>
        <v>3.9497907949790796</v>
      </c>
      <c r="DY12" s="25">
        <f ca="1">Calculation!AP12</f>
        <v>370.18078987015804</v>
      </c>
      <c r="DZ12" s="25">
        <f t="shared" ca="1" si="0"/>
        <v>2.1957357928133998</v>
      </c>
      <c r="EA12" s="25">
        <f t="shared" ca="1" si="1"/>
        <v>0.25528317836010145</v>
      </c>
      <c r="EB12" s="23">
        <f ca="1">AY12/LOOKUP(2,1/(NOT(ISBLANK(Daily!F:F))),Daily!F:F)</f>
        <v>3928.3264323543572</v>
      </c>
      <c r="EC12" s="35">
        <v>6</v>
      </c>
      <c r="ED12" s="35" t="s">
        <v>1583</v>
      </c>
      <c r="EE12" s="9">
        <v>0</v>
      </c>
      <c r="EF12" s="53">
        <v>0.48</v>
      </c>
      <c r="EG12" s="9">
        <f>Calculation!E46</f>
        <v>0</v>
      </c>
      <c r="EH12" s="9">
        <f>Calculation!F46</f>
        <v>0</v>
      </c>
      <c r="EI12" s="9">
        <f>Calculation!G46</f>
        <v>0</v>
      </c>
      <c r="EJ12" s="9">
        <f>Calculation!H46</f>
        <v>0</v>
      </c>
      <c r="EK12" s="9">
        <f>Calculation!I46</f>
        <v>0</v>
      </c>
      <c r="EL12" s="9">
        <f>Calculation!J46</f>
        <v>1</v>
      </c>
      <c r="EM12" s="9">
        <f>Calculation!K46</f>
        <v>0</v>
      </c>
      <c r="EN12" s="9">
        <f>Calculation!L46</f>
        <v>1</v>
      </c>
      <c r="EO12" s="9">
        <f>Calculation!M46</f>
        <v>0</v>
      </c>
      <c r="EP12" s="9">
        <f>Calculation!N46</f>
        <v>0</v>
      </c>
      <c r="EQ12" s="9">
        <f>Calculation!O46</f>
        <v>17</v>
      </c>
      <c r="ER12" s="9">
        <f>Calculation!P46</f>
        <v>6</v>
      </c>
      <c r="ES12" s="9">
        <f>Calculation!Q46</f>
        <v>3</v>
      </c>
      <c r="ET12" s="9">
        <f>Calculation!R46</f>
        <v>8</v>
      </c>
      <c r="EU12" s="9">
        <f>Calculation!S46</f>
        <v>53</v>
      </c>
      <c r="EV12" s="9">
        <f>Calculation!T46</f>
        <v>0</v>
      </c>
      <c r="EW12" s="9">
        <f>Calculation!U46</f>
        <v>46</v>
      </c>
      <c r="EX12" s="9">
        <f>Calculation!V46</f>
        <v>19</v>
      </c>
      <c r="EY12" s="9">
        <f>Calculation!W46</f>
        <v>29</v>
      </c>
      <c r="EZ12" s="9">
        <f>Calculation!X46</f>
        <v>39</v>
      </c>
      <c r="FA12" s="9">
        <f>Calculation!Y46</f>
        <v>34</v>
      </c>
      <c r="FB12" s="9">
        <f>Calculation!Z46</f>
        <v>29</v>
      </c>
      <c r="FC12" s="9">
        <f>Calculation!AA46</f>
        <v>110</v>
      </c>
      <c r="FD12" s="9">
        <f>Calculation!AB46</f>
        <v>30</v>
      </c>
      <c r="FE12" s="9">
        <f>Calculation!AC46</f>
        <v>143</v>
      </c>
      <c r="FF12" s="9">
        <f>Calculation!AD46</f>
        <v>0</v>
      </c>
      <c r="FG12" s="9">
        <f>Calculation!AE46</f>
        <v>63</v>
      </c>
      <c r="FH12" s="9">
        <f>Calculation!AF46</f>
        <v>30</v>
      </c>
      <c r="FI12" s="9">
        <f>Calculation!AG46</f>
        <v>50</v>
      </c>
      <c r="FJ12" s="9">
        <f>Calculation!AH46</f>
        <v>48</v>
      </c>
      <c r="FK12" s="9">
        <f>Calculation!AI46</f>
        <v>57</v>
      </c>
      <c r="FL12" s="9">
        <f>Calculation!AJ46</f>
        <v>42</v>
      </c>
      <c r="FM12" s="9">
        <f>Calculation!AK46</f>
        <v>100.38664596273293</v>
      </c>
      <c r="FN12" s="9">
        <f>Calculation!AL46</f>
        <v>84.650404179273892</v>
      </c>
      <c r="FO12" s="9">
        <f>Calculation!AM46</f>
        <v>139.96294985799318</v>
      </c>
      <c r="FP12" s="23">
        <f t="shared" ca="1" si="56"/>
        <v>139.96294985799318</v>
      </c>
      <c r="FQ12" s="25">
        <f t="shared" ca="1" si="57"/>
        <v>0.65342329094587137</v>
      </c>
      <c r="FR12" s="25">
        <f>Calculation!AQ46</f>
        <v>39</v>
      </c>
      <c r="FS12" s="25">
        <f t="shared" ca="1" si="58"/>
        <v>2.5887935861023892</v>
      </c>
      <c r="FT12" s="25">
        <f>Calculation!AR46</f>
        <v>47.32</v>
      </c>
      <c r="FU12" s="54">
        <f t="shared" ca="1" si="59"/>
        <v>1.9577969116228484</v>
      </c>
    </row>
    <row r="13" spans="1:177" x14ac:dyDescent="0.3">
      <c r="A13" s="5" t="s">
        <v>53</v>
      </c>
      <c r="B13" s="6" t="s">
        <v>166</v>
      </c>
      <c r="C13" s="6" t="s">
        <v>27</v>
      </c>
      <c r="D13" s="6" t="s">
        <v>84</v>
      </c>
      <c r="E13" s="14">
        <v>37.471035299999997</v>
      </c>
      <c r="F13" s="14">
        <v>57.101318799999902</v>
      </c>
      <c r="G13" s="11">
        <v>863092</v>
      </c>
      <c r="H13" s="12">
        <v>1.079860226180954E-2</v>
      </c>
      <c r="I13" s="3">
        <v>0.747</v>
      </c>
      <c r="J13" s="4">
        <v>0.85199999999999998</v>
      </c>
      <c r="K13" s="7">
        <v>276070</v>
      </c>
      <c r="L13" s="4">
        <v>0.31986161382564082</v>
      </c>
      <c r="M13" s="7">
        <v>185730</v>
      </c>
      <c r="N13" s="4">
        <v>0.21519142802852997</v>
      </c>
      <c r="O13" s="7">
        <v>206850</v>
      </c>
      <c r="P13" s="4">
        <v>0.23966158879934005</v>
      </c>
      <c r="Q13" s="7">
        <v>121079</v>
      </c>
      <c r="R13" s="4">
        <v>0.14028516079398257</v>
      </c>
      <c r="S13" s="7">
        <v>73363</v>
      </c>
      <c r="T13" s="4">
        <v>8.5000208552506576E-2</v>
      </c>
      <c r="U13" s="2">
        <v>7.9</v>
      </c>
      <c r="V13" s="2">
        <v>43.6</v>
      </c>
      <c r="W13" s="9">
        <v>1</v>
      </c>
      <c r="X13" s="13">
        <f t="shared" si="2"/>
        <v>0.11586250364966887</v>
      </c>
      <c r="Y13" s="9">
        <v>1</v>
      </c>
      <c r="Z13" s="13">
        <f t="shared" si="3"/>
        <v>0.11586250364966887</v>
      </c>
      <c r="AA13" s="9">
        <v>1</v>
      </c>
      <c r="AB13" s="13">
        <f t="shared" si="4"/>
        <v>0.11586250364966887</v>
      </c>
      <c r="AC13" s="9">
        <v>1</v>
      </c>
      <c r="AD13" s="13">
        <f t="shared" si="5"/>
        <v>0.11586250364966887</v>
      </c>
      <c r="AE13" s="9">
        <v>6</v>
      </c>
      <c r="AF13" s="13">
        <f t="shared" si="6"/>
        <v>0.69517502189801317</v>
      </c>
      <c r="AG13" s="9">
        <v>6</v>
      </c>
      <c r="AH13" s="13">
        <f t="shared" si="7"/>
        <v>0.69517502189801317</v>
      </c>
      <c r="AI13" s="9">
        <v>9</v>
      </c>
      <c r="AJ13" s="13">
        <f t="shared" si="7"/>
        <v>1.0427625328470198</v>
      </c>
      <c r="AK13" s="9">
        <v>9</v>
      </c>
      <c r="AL13" s="13">
        <f t="shared" si="8"/>
        <v>1.0427625328470198</v>
      </c>
      <c r="AM13" s="9">
        <v>9</v>
      </c>
      <c r="AN13" s="13">
        <f t="shared" si="9"/>
        <v>1.0427625328470198</v>
      </c>
      <c r="AO13" s="9">
        <v>9</v>
      </c>
      <c r="AP13" s="13">
        <f t="shared" si="10"/>
        <v>1.0427625328470198</v>
      </c>
      <c r="AQ13" s="9">
        <v>9</v>
      </c>
      <c r="AR13" s="13">
        <f t="shared" si="11"/>
        <v>1.0427625328470198</v>
      </c>
      <c r="AS13" s="9">
        <v>9</v>
      </c>
      <c r="AT13" s="13">
        <f t="shared" si="12"/>
        <v>1.0427625328470198</v>
      </c>
      <c r="AU13" s="9">
        <v>14</v>
      </c>
      <c r="AV13" s="13">
        <f t="shared" si="13"/>
        <v>1.6220750510953641</v>
      </c>
      <c r="AW13" s="9">
        <v>21</v>
      </c>
      <c r="AX13" s="13">
        <f t="shared" si="14"/>
        <v>2.4331125766430461</v>
      </c>
      <c r="AY13" s="23">
        <f t="shared" ca="1" si="15"/>
        <v>21</v>
      </c>
      <c r="AZ13" s="24">
        <f t="shared" ca="1" si="16"/>
        <v>2.4331125766430461</v>
      </c>
      <c r="BA13" s="25">
        <f t="shared" ca="1" si="17"/>
        <v>0.5</v>
      </c>
      <c r="BB13" s="9">
        <v>0</v>
      </c>
      <c r="BC13" s="13">
        <f t="shared" si="18"/>
        <v>0</v>
      </c>
      <c r="BD13" s="9">
        <v>0</v>
      </c>
      <c r="BE13" s="13">
        <f t="shared" si="19"/>
        <v>0</v>
      </c>
      <c r="BF13" s="9">
        <v>0</v>
      </c>
      <c r="BG13" s="13">
        <f t="shared" si="20"/>
        <v>0</v>
      </c>
      <c r="BH13" s="9">
        <v>0</v>
      </c>
      <c r="BI13" s="13">
        <f t="shared" si="21"/>
        <v>0</v>
      </c>
      <c r="BJ13" s="9">
        <v>0</v>
      </c>
      <c r="BK13" s="13">
        <f t="shared" si="22"/>
        <v>0</v>
      </c>
      <c r="BL13" s="9">
        <v>0</v>
      </c>
      <c r="BM13" s="13">
        <f t="shared" si="23"/>
        <v>0</v>
      </c>
      <c r="BN13" s="9">
        <v>0</v>
      </c>
      <c r="BO13" s="13">
        <f t="shared" si="24"/>
        <v>0</v>
      </c>
      <c r="BP13" s="9">
        <v>0</v>
      </c>
      <c r="BQ13" s="13">
        <f t="shared" si="25"/>
        <v>0</v>
      </c>
      <c r="BR13" s="9">
        <v>0</v>
      </c>
      <c r="BS13" s="13">
        <f t="shared" si="26"/>
        <v>0</v>
      </c>
      <c r="BT13" s="9">
        <v>0</v>
      </c>
      <c r="BU13" s="13">
        <f t="shared" si="27"/>
        <v>0</v>
      </c>
      <c r="BV13" s="9">
        <v>0</v>
      </c>
      <c r="BW13" s="13">
        <f t="shared" si="28"/>
        <v>0</v>
      </c>
      <c r="BX13" s="9">
        <v>0</v>
      </c>
      <c r="BY13" s="13">
        <f t="shared" si="29"/>
        <v>0</v>
      </c>
      <c r="BZ13" s="9">
        <v>0</v>
      </c>
      <c r="CA13" s="13">
        <f t="shared" si="30"/>
        <v>0</v>
      </c>
      <c r="CB13" s="34">
        <v>1</v>
      </c>
      <c r="CC13" s="13">
        <f t="shared" si="31"/>
        <v>0.11586250364966887</v>
      </c>
      <c r="CD13" s="9">
        <v>3</v>
      </c>
      <c r="CE13" s="13">
        <f t="shared" si="32"/>
        <v>0.34758751094900658</v>
      </c>
      <c r="CF13" s="9">
        <v>15</v>
      </c>
      <c r="CG13" s="13">
        <f t="shared" si="33"/>
        <v>1.7379375547450329</v>
      </c>
      <c r="CH13" s="9">
        <v>23</v>
      </c>
      <c r="CI13" s="13">
        <f t="shared" si="34"/>
        <v>2.6648375839423837</v>
      </c>
      <c r="CJ13" s="9">
        <v>24</v>
      </c>
      <c r="CK13" s="13">
        <f t="shared" si="35"/>
        <v>2.7807000875920527</v>
      </c>
      <c r="CL13" s="9">
        <v>34</v>
      </c>
      <c r="CM13" s="13">
        <f t="shared" si="36"/>
        <v>3.9393251240887417</v>
      </c>
      <c r="CN13" s="9">
        <v>34</v>
      </c>
      <c r="CO13" s="13">
        <f t="shared" si="37"/>
        <v>3.9393251240887417</v>
      </c>
      <c r="CP13" s="9">
        <v>45</v>
      </c>
      <c r="CQ13" s="13">
        <f t="shared" si="38"/>
        <v>5.2138126642350988</v>
      </c>
      <c r="CR13" s="9">
        <v>45</v>
      </c>
      <c r="CS13" s="13">
        <f t="shared" si="39"/>
        <v>5.2138126642350988</v>
      </c>
      <c r="CT13" s="9">
        <v>45</v>
      </c>
      <c r="CU13" s="13">
        <f t="shared" si="40"/>
        <v>5.2138126642350988</v>
      </c>
      <c r="CV13" s="9">
        <v>46</v>
      </c>
      <c r="CW13" s="13">
        <f t="shared" si="41"/>
        <v>5.3296751678847674</v>
      </c>
      <c r="CX13" s="9">
        <v>52</v>
      </c>
      <c r="CY13" s="13">
        <f t="shared" si="42"/>
        <v>6.0248501897827813</v>
      </c>
      <c r="CZ13" s="9">
        <v>97</v>
      </c>
      <c r="DA13" s="13">
        <f t="shared" si="43"/>
        <v>11.23866285401788</v>
      </c>
      <c r="DB13" s="9">
        <v>100</v>
      </c>
      <c r="DC13" s="13">
        <f t="shared" si="44"/>
        <v>11.586250364966887</v>
      </c>
      <c r="DD13" s="9">
        <v>100</v>
      </c>
      <c r="DE13" s="13">
        <f t="shared" si="44"/>
        <v>11.586250364966887</v>
      </c>
      <c r="DF13" s="9">
        <v>121</v>
      </c>
      <c r="DG13" s="13">
        <f t="shared" si="45"/>
        <v>14.019362941609934</v>
      </c>
      <c r="DH13" s="9">
        <v>138</v>
      </c>
      <c r="DI13" s="13">
        <f t="shared" si="46"/>
        <v>15.989025503654304</v>
      </c>
      <c r="DJ13" s="9">
        <v>139</v>
      </c>
      <c r="DK13" s="13">
        <f t="shared" si="47"/>
        <v>16.104888007303973</v>
      </c>
      <c r="DL13" s="9">
        <v>165</v>
      </c>
      <c r="DM13" s="13">
        <f t="shared" si="48"/>
        <v>19.117313102195361</v>
      </c>
      <c r="DN13" s="9">
        <v>177.95768633540374</v>
      </c>
      <c r="DO13" s="13">
        <f t="shared" si="49"/>
        <v>20.618623082522344</v>
      </c>
      <c r="DP13" s="9">
        <v>203</v>
      </c>
      <c r="DQ13" s="13">
        <f t="shared" si="50"/>
        <v>23.520088240882782</v>
      </c>
      <c r="DR13" s="9">
        <v>232</v>
      </c>
      <c r="DS13" s="13">
        <f t="shared" si="51"/>
        <v>26.880100846723177</v>
      </c>
      <c r="DT13" s="23">
        <f t="shared" ca="1" si="52"/>
        <v>232</v>
      </c>
      <c r="DU13" s="24">
        <f t="shared" ca="1" si="53"/>
        <v>26.880100846723177</v>
      </c>
      <c r="DV13" s="25">
        <f t="shared" ca="1" si="54"/>
        <v>0.14285714285714285</v>
      </c>
      <c r="DW13" s="25">
        <f ca="1">Calculation!AO13</f>
        <v>49</v>
      </c>
      <c r="DX13" s="25">
        <f t="shared" ca="1" si="55"/>
        <v>3.7346938775510203</v>
      </c>
      <c r="DY13" s="25">
        <f ca="1">Calculation!AP13</f>
        <v>83.634440287972893</v>
      </c>
      <c r="DZ13" s="25">
        <f t="shared" ca="1" si="0"/>
        <v>1.7739768353942451</v>
      </c>
      <c r="EA13" s="25">
        <f t="shared" ca="1" si="1"/>
        <v>9.0517241379310345E-2</v>
      </c>
      <c r="EB13" s="23">
        <f ca="1">AY13/LOOKUP(2,1/(NOT(ISBLANK(Daily!F:F))),Daily!F:F)</f>
        <v>273.16177178623013</v>
      </c>
      <c r="EC13" s="35">
        <v>14</v>
      </c>
      <c r="ED13" s="35" t="s">
        <v>1588</v>
      </c>
      <c r="EE13" s="9">
        <v>0</v>
      </c>
      <c r="EF13" s="53">
        <v>0.53</v>
      </c>
      <c r="EG13" s="9">
        <f>Calculation!E47</f>
        <v>0</v>
      </c>
      <c r="EH13" s="9">
        <f>Calculation!F47</f>
        <v>0</v>
      </c>
      <c r="EI13" s="9">
        <f>Calculation!G47</f>
        <v>0</v>
      </c>
      <c r="EJ13" s="9">
        <f>Calculation!H47</f>
        <v>0</v>
      </c>
      <c r="EK13" s="9">
        <f>Calculation!I47</f>
        <v>0</v>
      </c>
      <c r="EL13" s="9">
        <f>Calculation!J47</f>
        <v>0</v>
      </c>
      <c r="EM13" s="9">
        <f>Calculation!K47</f>
        <v>0</v>
      </c>
      <c r="EN13" s="9">
        <f>Calculation!L47</f>
        <v>0</v>
      </c>
      <c r="EO13" s="9">
        <f>Calculation!M47</f>
        <v>0</v>
      </c>
      <c r="EP13" s="9">
        <f>Calculation!N47</f>
        <v>0</v>
      </c>
      <c r="EQ13" s="9">
        <f>Calculation!O47</f>
        <v>0</v>
      </c>
      <c r="ER13" s="9">
        <f>Calculation!P47</f>
        <v>0</v>
      </c>
      <c r="ES13" s="9">
        <f>Calculation!Q47</f>
        <v>0</v>
      </c>
      <c r="ET13" s="9">
        <f>Calculation!R47</f>
        <v>1</v>
      </c>
      <c r="EU13" s="9">
        <f>Calculation!S47</f>
        <v>2</v>
      </c>
      <c r="EV13" s="9">
        <f>Calculation!T47</f>
        <v>12</v>
      </c>
      <c r="EW13" s="9">
        <f>Calculation!U47</f>
        <v>8</v>
      </c>
      <c r="EX13" s="9">
        <f>Calculation!V47</f>
        <v>1</v>
      </c>
      <c r="EY13" s="9">
        <f>Calculation!W47</f>
        <v>10</v>
      </c>
      <c r="EZ13" s="9">
        <f>Calculation!X47</f>
        <v>0</v>
      </c>
      <c r="FA13" s="9">
        <f>Calculation!Y47</f>
        <v>11</v>
      </c>
      <c r="FB13" s="9">
        <f>Calculation!Z47</f>
        <v>0</v>
      </c>
      <c r="FC13" s="9">
        <f>Calculation!AA47</f>
        <v>0</v>
      </c>
      <c r="FD13" s="9">
        <f>Calculation!AB47</f>
        <v>1</v>
      </c>
      <c r="FE13" s="9">
        <f>Calculation!AC47</f>
        <v>6</v>
      </c>
      <c r="FF13" s="9">
        <f>Calculation!AD47</f>
        <v>45</v>
      </c>
      <c r="FG13" s="9">
        <f>Calculation!AE47</f>
        <v>3</v>
      </c>
      <c r="FH13" s="9">
        <f>Calculation!AF47</f>
        <v>0</v>
      </c>
      <c r="FI13" s="9">
        <f>Calculation!AG47</f>
        <v>21</v>
      </c>
      <c r="FJ13" s="9">
        <f>Calculation!AH47</f>
        <v>17</v>
      </c>
      <c r="FK13" s="9">
        <f>Calculation!AI47</f>
        <v>1</v>
      </c>
      <c r="FL13" s="9">
        <f>Calculation!AJ47</f>
        <v>26</v>
      </c>
      <c r="FM13" s="9">
        <f>Calculation!AK47</f>
        <v>12.957686335403736</v>
      </c>
      <c r="FN13" s="9">
        <f>Calculation!AL47</f>
        <v>25.042313664596264</v>
      </c>
      <c r="FO13" s="9">
        <f>Calculation!AM47</f>
        <v>29</v>
      </c>
      <c r="FP13" s="23">
        <f t="shared" ca="1" si="56"/>
        <v>29</v>
      </c>
      <c r="FQ13" s="25">
        <f t="shared" ca="1" si="57"/>
        <v>0.15803996341595788</v>
      </c>
      <c r="FR13" s="25">
        <f>Calculation!AQ47</f>
        <v>10.5</v>
      </c>
      <c r="FS13" s="25">
        <f t="shared" ca="1" si="58"/>
        <v>1.7619047619047619</v>
      </c>
      <c r="FT13" s="25">
        <f>Calculation!AR47</f>
        <v>12.888888888888889</v>
      </c>
      <c r="FU13" s="54">
        <f t="shared" ca="1" si="59"/>
        <v>1.25</v>
      </c>
    </row>
    <row r="14" spans="1:177" x14ac:dyDescent="0.3">
      <c r="A14" s="5" t="s">
        <v>54</v>
      </c>
      <c r="B14" s="6" t="s">
        <v>167</v>
      </c>
      <c r="C14" s="6" t="s">
        <v>28</v>
      </c>
      <c r="D14" s="6" t="s">
        <v>85</v>
      </c>
      <c r="E14" s="14">
        <v>31.4360149</v>
      </c>
      <c r="F14" s="14">
        <v>49.041311999999998</v>
      </c>
      <c r="G14" s="11">
        <v>4710509</v>
      </c>
      <c r="H14" s="12">
        <v>5.8935679095246156E-2</v>
      </c>
      <c r="I14" s="3">
        <v>0.80200000000000005</v>
      </c>
      <c r="J14" s="4">
        <v>0.86899999999999999</v>
      </c>
      <c r="K14" s="7">
        <v>1494399</v>
      </c>
      <c r="L14" s="4">
        <v>0.31724788127992115</v>
      </c>
      <c r="M14" s="7">
        <v>1069871</v>
      </c>
      <c r="N14" s="4">
        <v>0.22712428741777163</v>
      </c>
      <c r="O14" s="7">
        <v>1197296</v>
      </c>
      <c r="P14" s="4">
        <v>0.2541755041758757</v>
      </c>
      <c r="Q14" s="7">
        <v>616744</v>
      </c>
      <c r="R14" s="4">
        <v>0.13092937514820585</v>
      </c>
      <c r="S14" s="7">
        <v>332199</v>
      </c>
      <c r="T14" s="4">
        <v>7.0522951978225709E-2</v>
      </c>
      <c r="U14" s="2">
        <v>16.2</v>
      </c>
      <c r="V14" s="2">
        <v>40.299999999999997</v>
      </c>
      <c r="W14" s="9">
        <v>17</v>
      </c>
      <c r="X14" s="13">
        <f t="shared" si="2"/>
        <v>0.36089518139122545</v>
      </c>
      <c r="Y14" s="9">
        <v>21</v>
      </c>
      <c r="Z14" s="13">
        <f t="shared" si="3"/>
        <v>0.44581169465974912</v>
      </c>
      <c r="AA14" s="9">
        <v>21</v>
      </c>
      <c r="AB14" s="13">
        <f t="shared" si="4"/>
        <v>0.44581169465974912</v>
      </c>
      <c r="AC14" s="9">
        <v>21</v>
      </c>
      <c r="AD14" s="13">
        <f t="shared" si="5"/>
        <v>0.44581169465974912</v>
      </c>
      <c r="AE14" s="9">
        <v>21</v>
      </c>
      <c r="AF14" s="13">
        <f t="shared" si="6"/>
        <v>0.44581169465974912</v>
      </c>
      <c r="AG14" s="9">
        <v>43</v>
      </c>
      <c r="AH14" s="13">
        <f t="shared" si="7"/>
        <v>0.91285251763662911</v>
      </c>
      <c r="AI14" s="9">
        <v>43</v>
      </c>
      <c r="AJ14" s="13">
        <f t="shared" si="7"/>
        <v>0.91285251763662911</v>
      </c>
      <c r="AK14" s="9">
        <v>43</v>
      </c>
      <c r="AL14" s="13">
        <f t="shared" si="8"/>
        <v>0.91285251763662911</v>
      </c>
      <c r="AM14" s="9">
        <v>43</v>
      </c>
      <c r="AN14" s="13">
        <f t="shared" si="9"/>
        <v>0.91285251763662911</v>
      </c>
      <c r="AO14" s="9">
        <v>84</v>
      </c>
      <c r="AP14" s="13">
        <f t="shared" si="10"/>
        <v>1.7832467786389965</v>
      </c>
      <c r="AQ14" s="9">
        <v>84</v>
      </c>
      <c r="AR14" s="13">
        <f t="shared" si="11"/>
        <v>1.7832467786389965</v>
      </c>
      <c r="AS14" s="9">
        <v>84</v>
      </c>
      <c r="AT14" s="13">
        <f t="shared" si="12"/>
        <v>1.7832467786389965</v>
      </c>
      <c r="AU14" s="9">
        <v>84</v>
      </c>
      <c r="AV14" s="13">
        <f t="shared" si="13"/>
        <v>1.7832467786389965</v>
      </c>
      <c r="AW14" s="9">
        <v>84</v>
      </c>
      <c r="AX14" s="13">
        <f t="shared" si="14"/>
        <v>1.7832467786389965</v>
      </c>
      <c r="AY14" s="23">
        <f t="shared" ca="1" si="15"/>
        <v>84</v>
      </c>
      <c r="AZ14" s="24">
        <f t="shared" ca="1" si="16"/>
        <v>1.7832467786389965</v>
      </c>
      <c r="BA14" s="25">
        <f t="shared" ca="1" si="17"/>
        <v>0</v>
      </c>
      <c r="BB14" s="9">
        <v>0</v>
      </c>
      <c r="BC14" s="13">
        <f t="shared" si="18"/>
        <v>0</v>
      </c>
      <c r="BD14" s="9">
        <v>0</v>
      </c>
      <c r="BE14" s="13">
        <f t="shared" si="19"/>
        <v>0</v>
      </c>
      <c r="BF14" s="9">
        <v>0</v>
      </c>
      <c r="BG14" s="13">
        <f t="shared" si="20"/>
        <v>0</v>
      </c>
      <c r="BH14" s="9">
        <v>0</v>
      </c>
      <c r="BI14" s="13">
        <f t="shared" si="21"/>
        <v>0</v>
      </c>
      <c r="BJ14" s="9">
        <v>0</v>
      </c>
      <c r="BK14" s="13">
        <f t="shared" si="22"/>
        <v>0</v>
      </c>
      <c r="BL14" s="9">
        <v>0</v>
      </c>
      <c r="BM14" s="13">
        <f t="shared" si="23"/>
        <v>0</v>
      </c>
      <c r="BN14" s="34">
        <v>3</v>
      </c>
      <c r="BO14" s="13">
        <f t="shared" si="24"/>
        <v>6.3687384951392728E-2</v>
      </c>
      <c r="BP14" s="9">
        <v>3</v>
      </c>
      <c r="BQ14" s="13">
        <f t="shared" si="25"/>
        <v>6.3687384951392728E-2</v>
      </c>
      <c r="BR14" s="9">
        <v>6</v>
      </c>
      <c r="BS14" s="13">
        <f t="shared" si="26"/>
        <v>0.12737476990278546</v>
      </c>
      <c r="BT14" s="9">
        <v>10</v>
      </c>
      <c r="BU14" s="13">
        <f t="shared" si="27"/>
        <v>0.21229128317130908</v>
      </c>
      <c r="BV14" s="9">
        <v>19</v>
      </c>
      <c r="BW14" s="13">
        <f t="shared" si="28"/>
        <v>0.40335343802548723</v>
      </c>
      <c r="BX14" s="9">
        <v>31</v>
      </c>
      <c r="BY14" s="13">
        <f t="shared" si="29"/>
        <v>0.6581029778310582</v>
      </c>
      <c r="BZ14" s="9">
        <v>35</v>
      </c>
      <c r="CA14" s="13">
        <f t="shared" si="30"/>
        <v>0.74301949109958176</v>
      </c>
      <c r="CB14" s="9">
        <v>62</v>
      </c>
      <c r="CC14" s="13">
        <f t="shared" si="31"/>
        <v>1.3162059556621164</v>
      </c>
      <c r="CD14" s="9">
        <v>63</v>
      </c>
      <c r="CE14" s="13">
        <f t="shared" si="32"/>
        <v>1.3374350839792473</v>
      </c>
      <c r="CF14" s="9">
        <v>63</v>
      </c>
      <c r="CG14" s="13">
        <f t="shared" si="33"/>
        <v>1.3374350839792473</v>
      </c>
      <c r="CH14" s="9">
        <v>64</v>
      </c>
      <c r="CI14" s="13">
        <f t="shared" si="34"/>
        <v>1.3586642122963781</v>
      </c>
      <c r="CJ14" s="9">
        <v>69</v>
      </c>
      <c r="CK14" s="13">
        <f t="shared" si="35"/>
        <v>1.4648098538820327</v>
      </c>
      <c r="CL14" s="9">
        <v>73</v>
      </c>
      <c r="CM14" s="13">
        <f t="shared" si="36"/>
        <v>1.5497263671505563</v>
      </c>
      <c r="CN14" s="9">
        <v>110</v>
      </c>
      <c r="CO14" s="13">
        <f t="shared" si="37"/>
        <v>2.3352041148843998</v>
      </c>
      <c r="CP14" s="9">
        <v>127</v>
      </c>
      <c r="CQ14" s="13">
        <f t="shared" si="38"/>
        <v>2.6960992962756256</v>
      </c>
      <c r="CR14" s="9">
        <v>158</v>
      </c>
      <c r="CS14" s="13">
        <f t="shared" si="39"/>
        <v>3.3542022741066835</v>
      </c>
      <c r="CT14" s="9">
        <v>173</v>
      </c>
      <c r="CU14" s="13">
        <f t="shared" si="40"/>
        <v>3.6726391988636471</v>
      </c>
      <c r="CV14" s="9">
        <v>221</v>
      </c>
      <c r="CW14" s="13">
        <f t="shared" si="41"/>
        <v>4.6916373580859307</v>
      </c>
      <c r="CX14" s="9">
        <v>253</v>
      </c>
      <c r="CY14" s="13">
        <f t="shared" si="42"/>
        <v>5.3709694642341193</v>
      </c>
      <c r="CZ14" s="9">
        <v>306</v>
      </c>
      <c r="DA14" s="13">
        <f t="shared" si="43"/>
        <v>6.4961132650420588</v>
      </c>
      <c r="DB14" s="9">
        <v>331</v>
      </c>
      <c r="DC14" s="13">
        <f t="shared" si="44"/>
        <v>7.0268414729703306</v>
      </c>
      <c r="DD14" s="9">
        <v>359</v>
      </c>
      <c r="DE14" s="13">
        <f t="shared" si="44"/>
        <v>7.6212570658499965</v>
      </c>
      <c r="DF14" s="9">
        <v>381</v>
      </c>
      <c r="DG14" s="13">
        <f t="shared" si="45"/>
        <v>8.0882978888268759</v>
      </c>
      <c r="DH14" s="9">
        <v>391</v>
      </c>
      <c r="DI14" s="13">
        <f t="shared" si="46"/>
        <v>8.300589171998185</v>
      </c>
      <c r="DJ14" s="9">
        <v>422</v>
      </c>
      <c r="DK14" s="13">
        <f t="shared" si="47"/>
        <v>8.9586921498292433</v>
      </c>
      <c r="DL14" s="9">
        <v>444</v>
      </c>
      <c r="DM14" s="13">
        <f t="shared" si="48"/>
        <v>9.4257329728061237</v>
      </c>
      <c r="DN14" s="9">
        <v>470.24572981366458</v>
      </c>
      <c r="DO14" s="13">
        <f t="shared" si="49"/>
        <v>9.9829069387971572</v>
      </c>
      <c r="DP14" s="9">
        <v>506.95492966753721</v>
      </c>
      <c r="DQ14" s="13">
        <f t="shared" si="50"/>
        <v>10.762211252914222</v>
      </c>
      <c r="DR14" s="9">
        <v>524</v>
      </c>
      <c r="DS14" s="13">
        <f t="shared" si="51"/>
        <v>11.124063238176596</v>
      </c>
      <c r="DT14" s="23">
        <f t="shared" ca="1" si="52"/>
        <v>524</v>
      </c>
      <c r="DU14" s="24">
        <f t="shared" ca="1" si="53"/>
        <v>11.124063238176596</v>
      </c>
      <c r="DV14" s="25">
        <f t="shared" ca="1" si="54"/>
        <v>3.362245701731513E-2</v>
      </c>
      <c r="DW14" s="25">
        <f ca="1">Calculation!AO14</f>
        <v>127</v>
      </c>
      <c r="DX14" s="25">
        <f t="shared" ca="1" si="55"/>
        <v>3.1259842519685042</v>
      </c>
      <c r="DY14" s="25">
        <f ca="1">Calculation!AP14</f>
        <v>195.80002274073107</v>
      </c>
      <c r="DZ14" s="25">
        <f t="shared" ca="1" si="0"/>
        <v>1.6761998934691418</v>
      </c>
      <c r="EA14" s="25">
        <f t="shared" ca="1" si="1"/>
        <v>0.16030534351145037</v>
      </c>
      <c r="EB14" s="23">
        <f ca="1">AY14/LOOKUP(2,1/(NOT(ISBLANK(Daily!F:F))),Daily!F:F)</f>
        <v>1092.6470871449205</v>
      </c>
      <c r="EC14" s="35">
        <v>7</v>
      </c>
      <c r="ED14" s="35" t="s">
        <v>1581</v>
      </c>
      <c r="EE14" s="9">
        <v>0</v>
      </c>
      <c r="EF14" s="53">
        <v>0.42</v>
      </c>
      <c r="EG14" s="9">
        <f>Calculation!E48</f>
        <v>0</v>
      </c>
      <c r="EH14" s="9">
        <f>Calculation!F48</f>
        <v>0</v>
      </c>
      <c r="EI14" s="9">
        <f>Calculation!G48</f>
        <v>0</v>
      </c>
      <c r="EJ14" s="9">
        <f>Calculation!H48</f>
        <v>0</v>
      </c>
      <c r="EK14" s="9">
        <f>Calculation!I48</f>
        <v>0</v>
      </c>
      <c r="EL14" s="9">
        <f>Calculation!J48</f>
        <v>0</v>
      </c>
      <c r="EM14" s="9">
        <f>Calculation!K48</f>
        <v>3</v>
      </c>
      <c r="EN14" s="9">
        <f>Calculation!L48</f>
        <v>0</v>
      </c>
      <c r="EO14" s="9">
        <f>Calculation!M48</f>
        <v>3</v>
      </c>
      <c r="EP14" s="9">
        <f>Calculation!N48</f>
        <v>4</v>
      </c>
      <c r="EQ14" s="9">
        <f>Calculation!O48</f>
        <v>9</v>
      </c>
      <c r="ER14" s="9">
        <f>Calculation!P48</f>
        <v>12</v>
      </c>
      <c r="ES14" s="9">
        <f>Calculation!Q48</f>
        <v>4</v>
      </c>
      <c r="ET14" s="9">
        <f>Calculation!R48</f>
        <v>27</v>
      </c>
      <c r="EU14" s="9">
        <f>Calculation!S48</f>
        <v>1</v>
      </c>
      <c r="EV14" s="9">
        <f>Calculation!T48</f>
        <v>0</v>
      </c>
      <c r="EW14" s="9">
        <f>Calculation!U48</f>
        <v>1</v>
      </c>
      <c r="EX14" s="9">
        <f>Calculation!V48</f>
        <v>5</v>
      </c>
      <c r="EY14" s="9">
        <f>Calculation!W48</f>
        <v>4</v>
      </c>
      <c r="EZ14" s="9">
        <f>Calculation!X48</f>
        <v>37</v>
      </c>
      <c r="FA14" s="9">
        <f>Calculation!Y48</f>
        <v>17</v>
      </c>
      <c r="FB14" s="9">
        <f>Calculation!Z48</f>
        <v>31</v>
      </c>
      <c r="FC14" s="9">
        <f>Calculation!AA48</f>
        <v>15</v>
      </c>
      <c r="FD14" s="9">
        <f>Calculation!AB48</f>
        <v>48</v>
      </c>
      <c r="FE14" s="9">
        <f>Calculation!AC48</f>
        <v>32</v>
      </c>
      <c r="FF14" s="9">
        <f>Calculation!AD48</f>
        <v>53</v>
      </c>
      <c r="FG14" s="9">
        <f>Calculation!AE48</f>
        <v>25</v>
      </c>
      <c r="FH14" s="9">
        <f>Calculation!AF48</f>
        <v>28</v>
      </c>
      <c r="FI14" s="9">
        <f>Calculation!AG48</f>
        <v>22</v>
      </c>
      <c r="FJ14" s="9">
        <f>Calculation!AH48</f>
        <v>10</v>
      </c>
      <c r="FK14" s="9">
        <f>Calculation!AI48</f>
        <v>31</v>
      </c>
      <c r="FL14" s="9">
        <f>Calculation!AJ48</f>
        <v>22</v>
      </c>
      <c r="FM14" s="9">
        <f>Calculation!AK48</f>
        <v>26.245729813664582</v>
      </c>
      <c r="FN14" s="9">
        <f>Calculation!AL48</f>
        <v>36.709199853872633</v>
      </c>
      <c r="FO14" s="9">
        <f>Calculation!AM48</f>
        <v>17.045070332462785</v>
      </c>
      <c r="FP14" s="23">
        <f t="shared" ca="1" si="56"/>
        <v>17.045070332462785</v>
      </c>
      <c r="FQ14" s="25">
        <f t="shared" ca="1" si="57"/>
        <v>-0.53567306287487448</v>
      </c>
      <c r="FR14" s="25">
        <f>Calculation!AQ48</f>
        <v>17.045070332462785</v>
      </c>
      <c r="FS14" s="25">
        <f t="shared" ca="1" si="58"/>
        <v>0</v>
      </c>
      <c r="FT14" s="25">
        <f>Calculation!AR48</f>
        <v>19.407407407407408</v>
      </c>
      <c r="FU14" s="54">
        <f t="shared" ca="1" si="59"/>
        <v>-0.12172347523569622</v>
      </c>
    </row>
    <row r="15" spans="1:177" x14ac:dyDescent="0.3">
      <c r="A15" s="5" t="s">
        <v>55</v>
      </c>
      <c r="B15" s="6" t="s">
        <v>168</v>
      </c>
      <c r="C15" s="6" t="s">
        <v>3</v>
      </c>
      <c r="D15" s="6" t="s">
        <v>86</v>
      </c>
      <c r="E15" s="14">
        <v>36.683004500000003</v>
      </c>
      <c r="F15" s="14">
        <v>48.5087209</v>
      </c>
      <c r="G15" s="11">
        <v>1057461</v>
      </c>
      <c r="H15" s="12">
        <v>1.3230456019028537E-2</v>
      </c>
      <c r="I15" s="3">
        <v>0.77200000000000002</v>
      </c>
      <c r="J15" s="4">
        <v>0.86199999999999999</v>
      </c>
      <c r="K15" s="7">
        <v>294205</v>
      </c>
      <c r="L15" s="4">
        <v>0.27821829835804818</v>
      </c>
      <c r="M15" s="7">
        <v>227790</v>
      </c>
      <c r="N15" s="4">
        <v>0.21541219959885047</v>
      </c>
      <c r="O15" s="7">
        <v>279653</v>
      </c>
      <c r="P15" s="4">
        <v>0.26445703434925733</v>
      </c>
      <c r="Q15" s="7">
        <v>152362</v>
      </c>
      <c r="R15" s="4">
        <v>0.14408285506510404</v>
      </c>
      <c r="S15" s="7">
        <v>103451</v>
      </c>
      <c r="T15" s="4">
        <v>9.7829612628739973E-2</v>
      </c>
      <c r="U15" s="2">
        <v>8.3000000000000007</v>
      </c>
      <c r="V15" s="2">
        <v>36.5</v>
      </c>
      <c r="W15" s="9">
        <v>3</v>
      </c>
      <c r="X15" s="13">
        <f t="shared" si="2"/>
        <v>0.28369840589865725</v>
      </c>
      <c r="Y15" s="9">
        <v>3</v>
      </c>
      <c r="Z15" s="13">
        <f t="shared" si="3"/>
        <v>0.28369840589865725</v>
      </c>
      <c r="AA15" s="9">
        <v>3</v>
      </c>
      <c r="AB15" s="13">
        <f t="shared" si="4"/>
        <v>0.28369840589865725</v>
      </c>
      <c r="AC15" s="9">
        <v>3</v>
      </c>
      <c r="AD15" s="13">
        <f t="shared" si="5"/>
        <v>0.28369840589865725</v>
      </c>
      <c r="AE15" s="9">
        <v>9</v>
      </c>
      <c r="AF15" s="13">
        <f t="shared" si="6"/>
        <v>0.85109521769597185</v>
      </c>
      <c r="AG15" s="9">
        <v>9</v>
      </c>
      <c r="AH15" s="13">
        <f t="shared" si="7"/>
        <v>0.85109521769597185</v>
      </c>
      <c r="AI15" s="9">
        <v>32</v>
      </c>
      <c r="AJ15" s="13">
        <f t="shared" si="7"/>
        <v>3.0261163295856774</v>
      </c>
      <c r="AK15" s="9">
        <v>32</v>
      </c>
      <c r="AL15" s="13">
        <f t="shared" si="8"/>
        <v>3.0261163295856774</v>
      </c>
      <c r="AM15" s="9">
        <v>32</v>
      </c>
      <c r="AN15" s="13">
        <f t="shared" si="9"/>
        <v>3.0261163295856774</v>
      </c>
      <c r="AO15" s="9">
        <v>32</v>
      </c>
      <c r="AP15" s="13">
        <f t="shared" si="10"/>
        <v>3.0261163295856774</v>
      </c>
      <c r="AQ15" s="9">
        <v>32</v>
      </c>
      <c r="AR15" s="13">
        <f t="shared" si="11"/>
        <v>3.0261163295856774</v>
      </c>
      <c r="AS15" s="9">
        <v>32</v>
      </c>
      <c r="AT15" s="13">
        <f t="shared" si="12"/>
        <v>3.0261163295856774</v>
      </c>
      <c r="AU15" s="9">
        <v>56</v>
      </c>
      <c r="AV15" s="13">
        <f t="shared" si="13"/>
        <v>5.295703576774935</v>
      </c>
      <c r="AW15" s="9">
        <v>56</v>
      </c>
      <c r="AX15" s="13">
        <f t="shared" si="14"/>
        <v>5.295703576774935</v>
      </c>
      <c r="AY15" s="23">
        <f t="shared" ca="1" si="15"/>
        <v>56</v>
      </c>
      <c r="AZ15" s="24">
        <f t="shared" ca="1" si="16"/>
        <v>5.295703576774935</v>
      </c>
      <c r="BA15" s="25">
        <f t="shared" ca="1" si="17"/>
        <v>0</v>
      </c>
      <c r="BB15" s="9">
        <v>0</v>
      </c>
      <c r="BC15" s="13">
        <f t="shared" si="18"/>
        <v>0</v>
      </c>
      <c r="BD15" s="9">
        <v>0</v>
      </c>
      <c r="BE15" s="13">
        <f t="shared" si="19"/>
        <v>0</v>
      </c>
      <c r="BF15" s="9">
        <v>0</v>
      </c>
      <c r="BG15" s="13">
        <f t="shared" si="20"/>
        <v>0</v>
      </c>
      <c r="BH15" s="9">
        <v>0</v>
      </c>
      <c r="BI15" s="13">
        <f t="shared" si="21"/>
        <v>0</v>
      </c>
      <c r="BJ15" s="9">
        <v>0</v>
      </c>
      <c r="BK15" s="13">
        <f t="shared" si="22"/>
        <v>0</v>
      </c>
      <c r="BL15" s="9">
        <v>0</v>
      </c>
      <c r="BM15" s="13">
        <f t="shared" si="23"/>
        <v>0</v>
      </c>
      <c r="BN15" s="9">
        <v>0</v>
      </c>
      <c r="BO15" s="13">
        <f t="shared" si="24"/>
        <v>0</v>
      </c>
      <c r="BP15" s="9">
        <v>0</v>
      </c>
      <c r="BQ15" s="13">
        <f t="shared" si="25"/>
        <v>0</v>
      </c>
      <c r="BR15" s="9">
        <v>0</v>
      </c>
      <c r="BS15" s="13">
        <f t="shared" si="26"/>
        <v>0</v>
      </c>
      <c r="BT15" s="9">
        <v>0</v>
      </c>
      <c r="BU15" s="13">
        <f t="shared" si="27"/>
        <v>0</v>
      </c>
      <c r="BV15" s="9">
        <v>0</v>
      </c>
      <c r="BW15" s="13">
        <f t="shared" si="28"/>
        <v>0</v>
      </c>
      <c r="BX15" s="9">
        <v>0</v>
      </c>
      <c r="BY15" s="13">
        <f t="shared" si="29"/>
        <v>0</v>
      </c>
      <c r="BZ15" s="34">
        <v>2</v>
      </c>
      <c r="CA15" s="13">
        <f t="shared" si="30"/>
        <v>0.18913227059910484</v>
      </c>
      <c r="CB15" s="9">
        <v>8</v>
      </c>
      <c r="CC15" s="13">
        <f t="shared" si="31"/>
        <v>0.75652908239641936</v>
      </c>
      <c r="CD15" s="9">
        <v>15</v>
      </c>
      <c r="CE15" s="13">
        <f t="shared" si="32"/>
        <v>1.4184920294932863</v>
      </c>
      <c r="CF15" s="9">
        <v>50</v>
      </c>
      <c r="CG15" s="13">
        <f t="shared" si="33"/>
        <v>4.7283067649776207</v>
      </c>
      <c r="CH15" s="9">
        <v>52</v>
      </c>
      <c r="CI15" s="13">
        <f t="shared" si="34"/>
        <v>4.9174390355767255</v>
      </c>
      <c r="CJ15" s="9">
        <v>53</v>
      </c>
      <c r="CK15" s="13">
        <f t="shared" si="35"/>
        <v>5.0120051708762778</v>
      </c>
      <c r="CL15" s="9">
        <v>68</v>
      </c>
      <c r="CM15" s="13">
        <f t="shared" si="36"/>
        <v>6.4304972003695644</v>
      </c>
      <c r="CN15" s="9">
        <v>79</v>
      </c>
      <c r="CO15" s="13">
        <f t="shared" si="37"/>
        <v>7.4707246886646406</v>
      </c>
      <c r="CP15" s="9">
        <v>101</v>
      </c>
      <c r="CQ15" s="13">
        <f t="shared" si="38"/>
        <v>9.5511796652547947</v>
      </c>
      <c r="CR15" s="9">
        <v>118</v>
      </c>
      <c r="CS15" s="13">
        <f t="shared" si="39"/>
        <v>11.158803965347184</v>
      </c>
      <c r="CT15" s="9">
        <v>138</v>
      </c>
      <c r="CU15" s="13">
        <f t="shared" si="40"/>
        <v>13.050126671338232</v>
      </c>
      <c r="CV15" s="9">
        <v>169</v>
      </c>
      <c r="CW15" s="13">
        <f t="shared" si="41"/>
        <v>15.98167686562436</v>
      </c>
      <c r="CX15" s="9">
        <v>201</v>
      </c>
      <c r="CY15" s="13">
        <f t="shared" si="42"/>
        <v>19.007793195210038</v>
      </c>
      <c r="CZ15" s="9">
        <v>216</v>
      </c>
      <c r="DA15" s="13">
        <f t="shared" si="43"/>
        <v>20.426285224703324</v>
      </c>
      <c r="DB15" s="9">
        <v>241</v>
      </c>
      <c r="DC15" s="13">
        <f t="shared" si="44"/>
        <v>22.790438607192133</v>
      </c>
      <c r="DD15" s="9">
        <v>261</v>
      </c>
      <c r="DE15" s="13">
        <f t="shared" si="44"/>
        <v>24.681761313183181</v>
      </c>
      <c r="DF15" s="9">
        <v>287</v>
      </c>
      <c r="DG15" s="13">
        <f t="shared" si="45"/>
        <v>27.140480830971544</v>
      </c>
      <c r="DH15" s="9">
        <v>331</v>
      </c>
      <c r="DI15" s="13">
        <f t="shared" si="46"/>
        <v>31.301390784151849</v>
      </c>
      <c r="DJ15" s="9">
        <v>366</v>
      </c>
      <c r="DK15" s="13">
        <f t="shared" si="47"/>
        <v>34.611205519636187</v>
      </c>
      <c r="DL15" s="9">
        <v>394</v>
      </c>
      <c r="DM15" s="13">
        <f t="shared" si="48"/>
        <v>37.259057308023657</v>
      </c>
      <c r="DN15" s="9">
        <v>429.48447204968943</v>
      </c>
      <c r="DO15" s="13">
        <f t="shared" si="49"/>
        <v>40.614686692907767</v>
      </c>
      <c r="DP15" s="9">
        <v>478.4694749961123</v>
      </c>
      <c r="DQ15" s="13">
        <f t="shared" si="50"/>
        <v>45.247009109188163</v>
      </c>
      <c r="DR15" s="9">
        <v>556.0670527938853</v>
      </c>
      <c r="DS15" s="13">
        <f t="shared" si="51"/>
        <v>52.585112150129916</v>
      </c>
      <c r="DT15" s="23">
        <f t="shared" ca="1" si="52"/>
        <v>556.0670527938853</v>
      </c>
      <c r="DU15" s="24">
        <f t="shared" ca="1" si="53"/>
        <v>52.585112150129916</v>
      </c>
      <c r="DV15" s="25">
        <f t="shared" ca="1" si="54"/>
        <v>0.16217874253818074</v>
      </c>
      <c r="DW15" s="25">
        <f ca="1">Calculation!AO15</f>
        <v>169</v>
      </c>
      <c r="DX15" s="25">
        <f t="shared" ca="1" si="55"/>
        <v>2.2903375904963625</v>
      </c>
      <c r="DY15" s="25">
        <f ca="1">Calculation!AP15</f>
        <v>200.60960868868204</v>
      </c>
      <c r="DZ15" s="25">
        <f t="shared" ca="1" si="0"/>
        <v>1.7718864336993116</v>
      </c>
      <c r="EA15" s="25">
        <f t="shared" ca="1" si="1"/>
        <v>0.10070727930855715</v>
      </c>
      <c r="EB15" s="23">
        <f ca="1">AY15/LOOKUP(2,1/(NOT(ISBLANK(Daily!F:F))),Daily!F:F)</f>
        <v>728.4313914299471</v>
      </c>
      <c r="EC15" s="35">
        <v>13</v>
      </c>
      <c r="ED15" s="35" t="s">
        <v>1590</v>
      </c>
      <c r="EE15" s="9">
        <v>0</v>
      </c>
      <c r="EF15" s="53">
        <v>0.48</v>
      </c>
      <c r="EG15" s="9">
        <f>Calculation!E49</f>
        <v>0</v>
      </c>
      <c r="EH15" s="9">
        <f>Calculation!F49</f>
        <v>0</v>
      </c>
      <c r="EI15" s="9">
        <f>Calculation!G49</f>
        <v>0</v>
      </c>
      <c r="EJ15" s="9">
        <f>Calculation!H49</f>
        <v>0</v>
      </c>
      <c r="EK15" s="9">
        <f>Calculation!I49</f>
        <v>0</v>
      </c>
      <c r="EL15" s="9">
        <f>Calculation!J49</f>
        <v>0</v>
      </c>
      <c r="EM15" s="9">
        <f>Calculation!K49</f>
        <v>0</v>
      </c>
      <c r="EN15" s="9">
        <f>Calculation!L49</f>
        <v>0</v>
      </c>
      <c r="EO15" s="9">
        <f>Calculation!M49</f>
        <v>0</v>
      </c>
      <c r="EP15" s="9">
        <f>Calculation!N49</f>
        <v>0</v>
      </c>
      <c r="EQ15" s="9">
        <f>Calculation!O49</f>
        <v>0</v>
      </c>
      <c r="ER15" s="9">
        <f>Calculation!P49</f>
        <v>0</v>
      </c>
      <c r="ES15" s="9">
        <f>Calculation!Q49</f>
        <v>2</v>
      </c>
      <c r="ET15" s="9">
        <f>Calculation!R49</f>
        <v>6</v>
      </c>
      <c r="EU15" s="9">
        <f>Calculation!S49</f>
        <v>7</v>
      </c>
      <c r="EV15" s="9">
        <f>Calculation!T49</f>
        <v>35</v>
      </c>
      <c r="EW15" s="9">
        <f>Calculation!U49</f>
        <v>2</v>
      </c>
      <c r="EX15" s="9">
        <f>Calculation!V49</f>
        <v>1</v>
      </c>
      <c r="EY15" s="9">
        <f>Calculation!W49</f>
        <v>15</v>
      </c>
      <c r="EZ15" s="9">
        <f>Calculation!X49</f>
        <v>11</v>
      </c>
      <c r="FA15" s="9">
        <f>Calculation!Y49</f>
        <v>22</v>
      </c>
      <c r="FB15" s="9">
        <f>Calculation!Z49</f>
        <v>17</v>
      </c>
      <c r="FC15" s="9">
        <f>Calculation!AA49</f>
        <v>20</v>
      </c>
      <c r="FD15" s="9">
        <f>Calculation!AB49</f>
        <v>31</v>
      </c>
      <c r="FE15" s="9">
        <f>Calculation!AC49</f>
        <v>32</v>
      </c>
      <c r="FF15" s="9">
        <f>Calculation!AD49</f>
        <v>15</v>
      </c>
      <c r="FG15" s="9">
        <f>Calculation!AE49</f>
        <v>25</v>
      </c>
      <c r="FH15" s="9">
        <f>Calculation!AF49</f>
        <v>20</v>
      </c>
      <c r="FI15" s="9">
        <f>Calculation!AG49</f>
        <v>26</v>
      </c>
      <c r="FJ15" s="9">
        <f>Calculation!AH49</f>
        <v>44</v>
      </c>
      <c r="FK15" s="9">
        <f>Calculation!AI49</f>
        <v>35</v>
      </c>
      <c r="FL15" s="9">
        <f>Calculation!AJ49</f>
        <v>28</v>
      </c>
      <c r="FM15" s="9">
        <f>Calculation!AK49</f>
        <v>35.48447204968943</v>
      </c>
      <c r="FN15" s="9">
        <f>Calculation!AL49</f>
        <v>48.985002946422867</v>
      </c>
      <c r="FO15" s="9">
        <f>Calculation!AM49</f>
        <v>77.597577797772999</v>
      </c>
      <c r="FP15" s="23">
        <f t="shared" ca="1" si="56"/>
        <v>77.597577797772999</v>
      </c>
      <c r="FQ15" s="25">
        <f t="shared" ca="1" si="57"/>
        <v>0.58410887272263734</v>
      </c>
      <c r="FR15" s="25">
        <f>Calculation!AQ49</f>
        <v>22</v>
      </c>
      <c r="FS15" s="25">
        <f t="shared" ca="1" si="58"/>
        <v>2.5271626271714998</v>
      </c>
      <c r="FT15" s="25">
        <f>Calculation!AR49</f>
        <v>24.17682838234284</v>
      </c>
      <c r="FU15" s="54">
        <f t="shared" ca="1" si="59"/>
        <v>2.2095846721749965</v>
      </c>
    </row>
    <row r="16" spans="1:177" x14ac:dyDescent="0.3">
      <c r="A16" s="5" t="s">
        <v>56</v>
      </c>
      <c r="B16" s="6" t="s">
        <v>169</v>
      </c>
      <c r="C16" s="6" t="s">
        <v>4</v>
      </c>
      <c r="D16" s="6" t="s">
        <v>87</v>
      </c>
      <c r="E16" s="14">
        <v>35.225558499999998</v>
      </c>
      <c r="F16" s="14">
        <v>54.434213800000002</v>
      </c>
      <c r="G16" s="11">
        <v>702360</v>
      </c>
      <c r="H16" s="12">
        <v>8.787598870809309E-3</v>
      </c>
      <c r="I16" s="3">
        <v>0.82199999999999995</v>
      </c>
      <c r="J16" s="4">
        <v>0.86599999999999999</v>
      </c>
      <c r="K16" s="7">
        <v>177335</v>
      </c>
      <c r="L16" s="4">
        <v>0.25248448089298936</v>
      </c>
      <c r="M16" s="7">
        <v>166471</v>
      </c>
      <c r="N16" s="4">
        <v>0.23701662964861325</v>
      </c>
      <c r="O16" s="7">
        <v>180218</v>
      </c>
      <c r="P16" s="4">
        <v>0.25658921350874198</v>
      </c>
      <c r="Q16" s="7">
        <v>108258</v>
      </c>
      <c r="R16" s="4">
        <v>0.15413463181274559</v>
      </c>
      <c r="S16" s="7">
        <v>70078</v>
      </c>
      <c r="T16" s="4">
        <v>9.9775044136909852E-2</v>
      </c>
      <c r="U16" s="2">
        <v>8.1999999999999993</v>
      </c>
      <c r="V16" s="2">
        <v>35.299999999999997</v>
      </c>
      <c r="W16" s="9">
        <v>9</v>
      </c>
      <c r="X16" s="13">
        <f t="shared" si="2"/>
        <v>1.2813941568426448</v>
      </c>
      <c r="Y16" s="9">
        <v>9</v>
      </c>
      <c r="Z16" s="13">
        <f t="shared" si="3"/>
        <v>1.2813941568426448</v>
      </c>
      <c r="AA16" s="9">
        <v>9</v>
      </c>
      <c r="AB16" s="13">
        <f t="shared" si="4"/>
        <v>1.2813941568426448</v>
      </c>
      <c r="AC16" s="9">
        <v>9</v>
      </c>
      <c r="AD16" s="13">
        <f t="shared" si="5"/>
        <v>1.2813941568426448</v>
      </c>
      <c r="AE16" s="9">
        <v>9</v>
      </c>
      <c r="AF16" s="13">
        <f t="shared" si="6"/>
        <v>1.2813941568426448</v>
      </c>
      <c r="AG16" s="9">
        <v>9</v>
      </c>
      <c r="AH16" s="13">
        <f t="shared" si="7"/>
        <v>1.2813941568426448</v>
      </c>
      <c r="AI16" s="9">
        <v>17</v>
      </c>
      <c r="AJ16" s="13">
        <f t="shared" si="7"/>
        <v>2.4204111851472181</v>
      </c>
      <c r="AK16" s="9">
        <v>17</v>
      </c>
      <c r="AL16" s="13">
        <f t="shared" si="8"/>
        <v>2.4204111851472181</v>
      </c>
      <c r="AM16" s="9">
        <v>17</v>
      </c>
      <c r="AN16" s="13">
        <f t="shared" si="9"/>
        <v>2.4204111851472181</v>
      </c>
      <c r="AO16" s="9">
        <v>17</v>
      </c>
      <c r="AP16" s="13">
        <f t="shared" si="10"/>
        <v>2.4204111851472181</v>
      </c>
      <c r="AQ16" s="9">
        <v>31</v>
      </c>
      <c r="AR16" s="13">
        <f t="shared" si="11"/>
        <v>4.4136909846802208</v>
      </c>
      <c r="AS16" s="9">
        <v>31</v>
      </c>
      <c r="AT16" s="13">
        <f t="shared" si="12"/>
        <v>4.4136909846802208</v>
      </c>
      <c r="AU16" s="9">
        <v>120</v>
      </c>
      <c r="AV16" s="13">
        <f t="shared" si="13"/>
        <v>17.085255424568597</v>
      </c>
      <c r="AW16" s="9">
        <v>120</v>
      </c>
      <c r="AX16" s="13">
        <f t="shared" si="14"/>
        <v>17.085255424568597</v>
      </c>
      <c r="AY16" s="23">
        <f t="shared" ca="1" si="15"/>
        <v>120</v>
      </c>
      <c r="AZ16" s="24">
        <f t="shared" ca="1" si="16"/>
        <v>17.085255424568597</v>
      </c>
      <c r="BA16" s="25">
        <f t="shared" ca="1" si="17"/>
        <v>0</v>
      </c>
      <c r="BB16" s="9">
        <v>0</v>
      </c>
      <c r="BC16" s="13">
        <f t="shared" si="18"/>
        <v>0</v>
      </c>
      <c r="BD16" s="9">
        <v>0</v>
      </c>
      <c r="BE16" s="13">
        <f t="shared" si="19"/>
        <v>0</v>
      </c>
      <c r="BF16" s="9">
        <v>0</v>
      </c>
      <c r="BG16" s="13">
        <f t="shared" si="20"/>
        <v>0</v>
      </c>
      <c r="BH16" s="9">
        <v>0</v>
      </c>
      <c r="BI16" s="13">
        <f t="shared" si="21"/>
        <v>0</v>
      </c>
      <c r="BJ16" s="9">
        <v>0</v>
      </c>
      <c r="BK16" s="13">
        <f t="shared" si="22"/>
        <v>0</v>
      </c>
      <c r="BL16" s="34">
        <v>1</v>
      </c>
      <c r="BM16" s="13">
        <f t="shared" si="23"/>
        <v>0.14237712853807163</v>
      </c>
      <c r="BN16" s="9">
        <v>2</v>
      </c>
      <c r="BO16" s="13">
        <f t="shared" si="24"/>
        <v>0.28475425707614327</v>
      </c>
      <c r="BP16" s="9">
        <v>4</v>
      </c>
      <c r="BQ16" s="13">
        <f t="shared" si="25"/>
        <v>0.56950851415228654</v>
      </c>
      <c r="BR16" s="9">
        <v>6</v>
      </c>
      <c r="BS16" s="13">
        <f t="shared" si="26"/>
        <v>0.85426277122842986</v>
      </c>
      <c r="BT16" s="9">
        <v>10</v>
      </c>
      <c r="BU16" s="13">
        <f t="shared" si="27"/>
        <v>1.4237712853807165</v>
      </c>
      <c r="BV16" s="9">
        <v>13</v>
      </c>
      <c r="BW16" s="13">
        <f t="shared" si="28"/>
        <v>1.8509026709949314</v>
      </c>
      <c r="BX16" s="9">
        <v>13</v>
      </c>
      <c r="BY16" s="13">
        <f t="shared" si="29"/>
        <v>1.8509026709949314</v>
      </c>
      <c r="BZ16" s="9">
        <v>30</v>
      </c>
      <c r="CA16" s="13">
        <f t="shared" si="30"/>
        <v>4.2713138561421493</v>
      </c>
      <c r="CB16" s="9">
        <v>38</v>
      </c>
      <c r="CC16" s="13">
        <f t="shared" si="31"/>
        <v>5.4103308844467231</v>
      </c>
      <c r="CD16" s="9">
        <v>60</v>
      </c>
      <c r="CE16" s="13">
        <f t="shared" si="32"/>
        <v>8.5426277122842986</v>
      </c>
      <c r="CF16" s="9">
        <v>114</v>
      </c>
      <c r="CG16" s="13">
        <f t="shared" si="33"/>
        <v>16.230992653340166</v>
      </c>
      <c r="CH16" s="9">
        <v>138</v>
      </c>
      <c r="CI16" s="13">
        <f t="shared" si="34"/>
        <v>19.648043738253886</v>
      </c>
      <c r="CJ16" s="9">
        <v>175</v>
      </c>
      <c r="CK16" s="13">
        <f t="shared" si="35"/>
        <v>24.915997494162536</v>
      </c>
      <c r="CL16" s="9">
        <v>220</v>
      </c>
      <c r="CM16" s="13">
        <f t="shared" si="36"/>
        <v>31.322968278375765</v>
      </c>
      <c r="CN16" s="9">
        <v>221</v>
      </c>
      <c r="CO16" s="13">
        <f t="shared" si="37"/>
        <v>31.465345406913833</v>
      </c>
      <c r="CP16" s="9">
        <v>284</v>
      </c>
      <c r="CQ16" s="13">
        <f t="shared" si="38"/>
        <v>40.435104504812351</v>
      </c>
      <c r="CR16" s="9">
        <v>324</v>
      </c>
      <c r="CS16" s="13">
        <f t="shared" si="39"/>
        <v>46.130189646335211</v>
      </c>
      <c r="CT16" s="9">
        <v>362</v>
      </c>
      <c r="CU16" s="13">
        <f t="shared" si="40"/>
        <v>51.54052053078194</v>
      </c>
      <c r="CV16" s="9">
        <v>409</v>
      </c>
      <c r="CW16" s="13">
        <f t="shared" si="41"/>
        <v>58.232245572071307</v>
      </c>
      <c r="CX16" s="9">
        <v>450</v>
      </c>
      <c r="CY16" s="13">
        <f t="shared" si="42"/>
        <v>64.069707842132232</v>
      </c>
      <c r="CZ16" s="9">
        <v>484</v>
      </c>
      <c r="DA16" s="13">
        <f t="shared" si="43"/>
        <v>68.910530212426679</v>
      </c>
      <c r="DB16" s="9">
        <v>517</v>
      </c>
      <c r="DC16" s="13">
        <f t="shared" si="44"/>
        <v>73.608975454183039</v>
      </c>
      <c r="DD16" s="9">
        <v>577</v>
      </c>
      <c r="DE16" s="13">
        <f t="shared" si="44"/>
        <v>82.151603166467339</v>
      </c>
      <c r="DF16" s="9">
        <v>593</v>
      </c>
      <c r="DG16" s="13">
        <f t="shared" si="45"/>
        <v>84.429637223076483</v>
      </c>
      <c r="DH16" s="9">
        <v>645</v>
      </c>
      <c r="DI16" s="13">
        <f t="shared" si="46"/>
        <v>91.833247907056204</v>
      </c>
      <c r="DJ16" s="9">
        <v>645</v>
      </c>
      <c r="DK16" s="13">
        <f t="shared" si="47"/>
        <v>91.833247907056204</v>
      </c>
      <c r="DL16" s="9">
        <v>645</v>
      </c>
      <c r="DM16" s="13">
        <f t="shared" si="48"/>
        <v>91.833247907056204</v>
      </c>
      <c r="DN16" s="9">
        <v>682.50252329192551</v>
      </c>
      <c r="DO16" s="13">
        <f t="shared" si="49"/>
        <v>97.172749486292716</v>
      </c>
      <c r="DP16" s="9">
        <v>728.33674300236135</v>
      </c>
      <c r="DQ16" s="13">
        <f t="shared" si="50"/>
        <v>103.69849407744765</v>
      </c>
      <c r="DR16" s="9">
        <v>741</v>
      </c>
      <c r="DS16" s="13">
        <f t="shared" si="51"/>
        <v>105.5014522467111</v>
      </c>
      <c r="DT16" s="23">
        <f t="shared" ca="1" si="52"/>
        <v>741</v>
      </c>
      <c r="DU16" s="24">
        <f t="shared" ca="1" si="53"/>
        <v>105.5014522467111</v>
      </c>
      <c r="DV16" s="25">
        <f t="shared" ca="1" si="54"/>
        <v>1.7386541485519425E-2</v>
      </c>
      <c r="DW16" s="25">
        <f ca="1">Calculation!AO16</f>
        <v>252.5</v>
      </c>
      <c r="DX16" s="25">
        <f t="shared" ca="1" si="55"/>
        <v>1.9346534653465346</v>
      </c>
      <c r="DY16" s="25">
        <f ca="1">Calculation!AP16</f>
        <v>304.39464220980955</v>
      </c>
      <c r="DZ16" s="25">
        <f t="shared" ca="1" si="0"/>
        <v>1.4343398248424237</v>
      </c>
      <c r="EA16" s="25">
        <f t="shared" ca="1" si="1"/>
        <v>0.16194331983805668</v>
      </c>
      <c r="EB16" s="23">
        <f ca="1">AY16/LOOKUP(2,1/(NOT(ISBLANK(Daily!F:F))),Daily!F:F)</f>
        <v>1560.9244102070295</v>
      </c>
      <c r="EC16" s="35">
        <v>6</v>
      </c>
      <c r="ED16" s="35" t="s">
        <v>1583</v>
      </c>
      <c r="EE16" s="9">
        <v>0</v>
      </c>
      <c r="EF16" s="53">
        <v>0.47</v>
      </c>
      <c r="EG16" s="9">
        <f>Calculation!E50</f>
        <v>0</v>
      </c>
      <c r="EH16" s="9">
        <f>Calculation!F50</f>
        <v>0</v>
      </c>
      <c r="EI16" s="9">
        <f>Calculation!G50</f>
        <v>0</v>
      </c>
      <c r="EJ16" s="9">
        <f>Calculation!H50</f>
        <v>0</v>
      </c>
      <c r="EK16" s="9">
        <f>Calculation!I50</f>
        <v>0</v>
      </c>
      <c r="EL16" s="9">
        <f>Calculation!J50</f>
        <v>1</v>
      </c>
      <c r="EM16" s="9">
        <f>Calculation!K50</f>
        <v>1</v>
      </c>
      <c r="EN16" s="9">
        <f>Calculation!L50</f>
        <v>2</v>
      </c>
      <c r="EO16" s="9">
        <f>Calculation!M50</f>
        <v>2</v>
      </c>
      <c r="EP16" s="9">
        <f>Calculation!N50</f>
        <v>4</v>
      </c>
      <c r="EQ16" s="9">
        <f>Calculation!O50</f>
        <v>3</v>
      </c>
      <c r="ER16" s="9">
        <f>Calculation!P50</f>
        <v>0</v>
      </c>
      <c r="ES16" s="9">
        <f>Calculation!Q50</f>
        <v>17</v>
      </c>
      <c r="ET16" s="9">
        <f>Calculation!R50</f>
        <v>8</v>
      </c>
      <c r="EU16" s="9">
        <f>Calculation!S50</f>
        <v>22</v>
      </c>
      <c r="EV16" s="9">
        <f>Calculation!T50</f>
        <v>54</v>
      </c>
      <c r="EW16" s="9">
        <f>Calculation!U50</f>
        <v>24</v>
      </c>
      <c r="EX16" s="9">
        <f>Calculation!V50</f>
        <v>37</v>
      </c>
      <c r="EY16" s="9">
        <f>Calculation!W50</f>
        <v>45</v>
      </c>
      <c r="EZ16" s="9">
        <f>Calculation!X50</f>
        <v>1</v>
      </c>
      <c r="FA16" s="9">
        <f>Calculation!Y50</f>
        <v>63</v>
      </c>
      <c r="FB16" s="9">
        <f>Calculation!Z50</f>
        <v>40</v>
      </c>
      <c r="FC16" s="9">
        <f>Calculation!AA50</f>
        <v>38</v>
      </c>
      <c r="FD16" s="9">
        <f>Calculation!AB50</f>
        <v>47</v>
      </c>
      <c r="FE16" s="9">
        <f>Calculation!AC50</f>
        <v>41</v>
      </c>
      <c r="FF16" s="9">
        <f>Calculation!AD50</f>
        <v>34</v>
      </c>
      <c r="FG16" s="9">
        <f>Calculation!AE50</f>
        <v>33</v>
      </c>
      <c r="FH16" s="9">
        <f>Calculation!AF50</f>
        <v>60</v>
      </c>
      <c r="FI16" s="9">
        <f>Calculation!AG50</f>
        <v>16</v>
      </c>
      <c r="FJ16" s="9">
        <f>Calculation!AH50</f>
        <v>52</v>
      </c>
      <c r="FK16" s="9">
        <f>Calculation!AI50</f>
        <v>0</v>
      </c>
      <c r="FL16" s="9">
        <f>Calculation!AJ50</f>
        <v>0</v>
      </c>
      <c r="FM16" s="9">
        <f>Calculation!AK50</f>
        <v>37.502523291925513</v>
      </c>
      <c r="FN16" s="9">
        <f>Calculation!AL50</f>
        <v>45.834219710435832</v>
      </c>
      <c r="FO16" s="9">
        <f>Calculation!AM50</f>
        <v>12.663256997638655</v>
      </c>
      <c r="FP16" s="23">
        <f t="shared" ca="1" si="56"/>
        <v>12.663256997638655</v>
      </c>
      <c r="FQ16" s="25">
        <f t="shared" ca="1" si="57"/>
        <v>-0.72371609950729887</v>
      </c>
      <c r="FR16" s="25">
        <f>Calculation!AQ50</f>
        <v>33</v>
      </c>
      <c r="FS16" s="25">
        <f t="shared" ca="1" si="58"/>
        <v>-0.61626493946549532</v>
      </c>
      <c r="FT16" s="25">
        <f>Calculation!AR50</f>
        <v>27.444444444444443</v>
      </c>
      <c r="FU16" s="54">
        <f t="shared" ca="1" si="59"/>
        <v>-0.53858577741397606</v>
      </c>
    </row>
    <row r="17" spans="1:177" x14ac:dyDescent="0.3">
      <c r="A17" s="5" t="s">
        <v>57</v>
      </c>
      <c r="B17" s="6" t="s">
        <v>170</v>
      </c>
      <c r="C17" s="6" t="s">
        <v>29</v>
      </c>
      <c r="D17" s="6" t="s">
        <v>88</v>
      </c>
      <c r="E17" s="14">
        <v>27.529990600000001</v>
      </c>
      <c r="F17" s="14">
        <v>60.582067599999903</v>
      </c>
      <c r="G17" s="11">
        <v>2775014</v>
      </c>
      <c r="H17" s="12">
        <v>3.4719673519107049E-2</v>
      </c>
      <c r="I17" s="3">
        <v>0.69</v>
      </c>
      <c r="J17" s="4">
        <v>0.85699999999999998</v>
      </c>
      <c r="K17" s="7">
        <v>1220171</v>
      </c>
      <c r="L17" s="4">
        <v>0.43969904295978329</v>
      </c>
      <c r="M17" s="7">
        <v>631688</v>
      </c>
      <c r="N17" s="4">
        <v>0.22763416689068955</v>
      </c>
      <c r="O17" s="7">
        <v>554522</v>
      </c>
      <c r="P17" s="4">
        <v>0.19982673961284519</v>
      </c>
      <c r="Q17" s="7">
        <v>233052</v>
      </c>
      <c r="R17" s="4">
        <v>8.3982279008322114E-2</v>
      </c>
      <c r="S17" s="7">
        <v>135581</v>
      </c>
      <c r="T17" s="4">
        <v>4.8857771528359857E-2</v>
      </c>
      <c r="U17" s="2">
        <v>13.6</v>
      </c>
      <c r="V17" s="2">
        <v>42.8</v>
      </c>
      <c r="W17" s="9">
        <v>0</v>
      </c>
      <c r="X17" s="13">
        <f t="shared" si="2"/>
        <v>0</v>
      </c>
      <c r="Y17" s="9">
        <v>0</v>
      </c>
      <c r="Z17" s="13">
        <f t="shared" si="3"/>
        <v>0</v>
      </c>
      <c r="AA17" s="9">
        <v>17</v>
      </c>
      <c r="AB17" s="13">
        <f t="shared" si="4"/>
        <v>0.61260952196997931</v>
      </c>
      <c r="AC17" s="9">
        <v>17</v>
      </c>
      <c r="AD17" s="13">
        <f t="shared" si="5"/>
        <v>0.61260952196997931</v>
      </c>
      <c r="AE17" s="9">
        <v>17</v>
      </c>
      <c r="AF17" s="13">
        <f t="shared" si="6"/>
        <v>0.61260952196997931</v>
      </c>
      <c r="AG17" s="9">
        <v>17</v>
      </c>
      <c r="AH17" s="13">
        <f t="shared" si="7"/>
        <v>0.61260952196997931</v>
      </c>
      <c r="AI17" s="9">
        <v>17</v>
      </c>
      <c r="AJ17" s="13">
        <f t="shared" si="7"/>
        <v>0.61260952196997931</v>
      </c>
      <c r="AK17" s="9">
        <v>17</v>
      </c>
      <c r="AL17" s="13">
        <f t="shared" si="8"/>
        <v>0.61260952196997931</v>
      </c>
      <c r="AM17" s="9">
        <v>17</v>
      </c>
      <c r="AN17" s="13">
        <f t="shared" si="9"/>
        <v>0.61260952196997931</v>
      </c>
      <c r="AO17" s="9">
        <v>17</v>
      </c>
      <c r="AP17" s="13">
        <f t="shared" si="10"/>
        <v>0.61260952196997931</v>
      </c>
      <c r="AQ17" s="9">
        <v>75</v>
      </c>
      <c r="AR17" s="13">
        <f t="shared" si="11"/>
        <v>2.7026890675146142</v>
      </c>
      <c r="AS17" s="9">
        <v>75</v>
      </c>
      <c r="AT17" s="13">
        <f t="shared" si="12"/>
        <v>2.7026890675146142</v>
      </c>
      <c r="AU17" s="9">
        <v>75</v>
      </c>
      <c r="AV17" s="13">
        <f t="shared" si="13"/>
        <v>2.7026890675146142</v>
      </c>
      <c r="AW17" s="9">
        <v>75</v>
      </c>
      <c r="AX17" s="13">
        <f t="shared" si="14"/>
        <v>2.7026890675146142</v>
      </c>
      <c r="AY17" s="23">
        <f t="shared" ca="1" si="15"/>
        <v>75</v>
      </c>
      <c r="AZ17" s="24">
        <f t="shared" ca="1" si="16"/>
        <v>2.7026890675146142</v>
      </c>
      <c r="BA17" s="25">
        <f t="shared" ca="1" si="17"/>
        <v>0</v>
      </c>
      <c r="BB17" s="9">
        <v>0</v>
      </c>
      <c r="BC17" s="13">
        <f t="shared" si="18"/>
        <v>0</v>
      </c>
      <c r="BD17" s="9">
        <v>0</v>
      </c>
      <c r="BE17" s="13">
        <f t="shared" si="19"/>
        <v>0</v>
      </c>
      <c r="BF17" s="9">
        <v>0</v>
      </c>
      <c r="BG17" s="13">
        <f t="shared" si="20"/>
        <v>0</v>
      </c>
      <c r="BH17" s="9">
        <v>0</v>
      </c>
      <c r="BI17" s="13">
        <f t="shared" si="21"/>
        <v>0</v>
      </c>
      <c r="BJ17" s="9">
        <v>0</v>
      </c>
      <c r="BK17" s="13">
        <f t="shared" si="22"/>
        <v>0</v>
      </c>
      <c r="BL17" s="9">
        <v>0</v>
      </c>
      <c r="BM17" s="13">
        <f t="shared" si="23"/>
        <v>0</v>
      </c>
      <c r="BN17" s="34">
        <v>2</v>
      </c>
      <c r="BO17" s="13">
        <f t="shared" si="24"/>
        <v>7.2071708467056392E-2</v>
      </c>
      <c r="BP17" s="9">
        <v>2</v>
      </c>
      <c r="BQ17" s="13">
        <f t="shared" si="25"/>
        <v>7.2071708467056392E-2</v>
      </c>
      <c r="BR17" s="9">
        <v>2</v>
      </c>
      <c r="BS17" s="13">
        <f t="shared" si="26"/>
        <v>7.2071708467056392E-2</v>
      </c>
      <c r="BT17" s="9">
        <v>3</v>
      </c>
      <c r="BU17" s="13">
        <f t="shared" si="27"/>
        <v>0.10810756270058457</v>
      </c>
      <c r="BV17" s="9">
        <v>4</v>
      </c>
      <c r="BW17" s="13">
        <f t="shared" si="28"/>
        <v>0.14414341693411278</v>
      </c>
      <c r="BX17" s="9">
        <v>5</v>
      </c>
      <c r="BY17" s="13">
        <f t="shared" si="29"/>
        <v>0.18017927116764096</v>
      </c>
      <c r="BZ17" s="9">
        <v>6</v>
      </c>
      <c r="CA17" s="13">
        <f t="shared" si="30"/>
        <v>0.21621512540116913</v>
      </c>
      <c r="CB17" s="9">
        <v>14</v>
      </c>
      <c r="CC17" s="13">
        <f t="shared" si="31"/>
        <v>0.50450195926939467</v>
      </c>
      <c r="CD17" s="9">
        <v>19</v>
      </c>
      <c r="CE17" s="13">
        <f t="shared" si="32"/>
        <v>0.68468123043703566</v>
      </c>
      <c r="CF17" s="9">
        <v>21</v>
      </c>
      <c r="CG17" s="13">
        <f t="shared" si="33"/>
        <v>0.75675293890409201</v>
      </c>
      <c r="CH17" s="9">
        <v>34</v>
      </c>
      <c r="CI17" s="13">
        <f t="shared" si="34"/>
        <v>1.2252190439399586</v>
      </c>
      <c r="CJ17" s="9">
        <v>34</v>
      </c>
      <c r="CK17" s="13">
        <f t="shared" si="35"/>
        <v>1.2252190439399586</v>
      </c>
      <c r="CL17" s="9">
        <v>34</v>
      </c>
      <c r="CM17" s="13">
        <f t="shared" si="36"/>
        <v>1.2252190439399586</v>
      </c>
      <c r="CN17" s="9">
        <v>40</v>
      </c>
      <c r="CO17" s="13">
        <f t="shared" si="37"/>
        <v>1.4414341693411277</v>
      </c>
      <c r="CP17" s="9">
        <v>44</v>
      </c>
      <c r="CQ17" s="13">
        <f t="shared" si="38"/>
        <v>1.5855775862752404</v>
      </c>
      <c r="CR17" s="9">
        <v>50</v>
      </c>
      <c r="CS17" s="13">
        <f t="shared" si="39"/>
        <v>1.8017927116764094</v>
      </c>
      <c r="CT17" s="9">
        <v>52</v>
      </c>
      <c r="CU17" s="13">
        <f t="shared" si="40"/>
        <v>1.8738644201434662</v>
      </c>
      <c r="CV17" s="9">
        <v>54</v>
      </c>
      <c r="CW17" s="13">
        <f t="shared" si="41"/>
        <v>1.9459361286105223</v>
      </c>
      <c r="CX17" s="9">
        <v>60</v>
      </c>
      <c r="CY17" s="13">
        <f t="shared" si="42"/>
        <v>2.1621512540116914</v>
      </c>
      <c r="CZ17" s="9">
        <v>71</v>
      </c>
      <c r="DA17" s="13">
        <f t="shared" si="43"/>
        <v>2.5585456505805015</v>
      </c>
      <c r="DB17" s="9">
        <v>82</v>
      </c>
      <c r="DC17" s="13">
        <f t="shared" si="44"/>
        <v>2.9549400471493117</v>
      </c>
      <c r="DD17" s="9">
        <v>88</v>
      </c>
      <c r="DE17" s="13">
        <f t="shared" si="44"/>
        <v>3.1711551725504807</v>
      </c>
      <c r="DF17" s="9">
        <v>106</v>
      </c>
      <c r="DG17" s="13">
        <f t="shared" si="45"/>
        <v>3.8198005487539883</v>
      </c>
      <c r="DH17" s="9">
        <v>114</v>
      </c>
      <c r="DI17" s="13">
        <f t="shared" si="46"/>
        <v>4.1080873826222133</v>
      </c>
      <c r="DJ17" s="9">
        <v>119</v>
      </c>
      <c r="DK17" s="13">
        <f t="shared" si="47"/>
        <v>4.2882666537898544</v>
      </c>
      <c r="DL17" s="9">
        <v>134</v>
      </c>
      <c r="DM17" s="13">
        <f t="shared" si="48"/>
        <v>4.8288044672927777</v>
      </c>
      <c r="DN17" s="9">
        <v>145.1498447204969</v>
      </c>
      <c r="DO17" s="13">
        <f t="shared" si="49"/>
        <v>5.2305986463670777</v>
      </c>
      <c r="DP17" s="9">
        <v>150</v>
      </c>
      <c r="DQ17" s="13">
        <f t="shared" si="50"/>
        <v>5.4053781350292285</v>
      </c>
      <c r="DR17" s="9">
        <v>163</v>
      </c>
      <c r="DS17" s="13">
        <f t="shared" si="51"/>
        <v>5.873844240065095</v>
      </c>
      <c r="DT17" s="23">
        <f t="shared" ca="1" si="52"/>
        <v>163</v>
      </c>
      <c r="DU17" s="24">
        <f t="shared" ca="1" si="53"/>
        <v>5.873844240065095</v>
      </c>
      <c r="DV17" s="25">
        <f t="shared" ca="1" si="54"/>
        <v>8.666666666666667E-2</v>
      </c>
      <c r="DW17" s="25">
        <f ca="1">Calculation!AO17</f>
        <v>44</v>
      </c>
      <c r="DX17" s="25">
        <f t="shared" ca="1" si="55"/>
        <v>2.7045454545454546</v>
      </c>
      <c r="DY17" s="25">
        <f ca="1">Calculation!AP17</f>
        <v>56.970684300706793</v>
      </c>
      <c r="DZ17" s="25">
        <f t="shared" ca="1" si="0"/>
        <v>1.8611206272271821</v>
      </c>
      <c r="EA17" s="25">
        <f t="shared" ca="1" si="1"/>
        <v>0.46012269938650308</v>
      </c>
      <c r="EB17" s="23">
        <f ca="1">AY17/LOOKUP(2,1/(NOT(ISBLANK(Daily!F:F))),Daily!F:F)</f>
        <v>975.57775637939335</v>
      </c>
      <c r="EC17" s="35">
        <v>7</v>
      </c>
      <c r="ED17" s="35" t="s">
        <v>1581</v>
      </c>
      <c r="EE17" s="9">
        <v>0</v>
      </c>
      <c r="EF17" s="53">
        <v>0.6</v>
      </c>
      <c r="EG17" s="9">
        <f>Calculation!E51</f>
        <v>0</v>
      </c>
      <c r="EH17" s="9">
        <f>Calculation!F51</f>
        <v>0</v>
      </c>
      <c r="EI17" s="9">
        <f>Calculation!G51</f>
        <v>0</v>
      </c>
      <c r="EJ17" s="9">
        <f>Calculation!H51</f>
        <v>0</v>
      </c>
      <c r="EK17" s="9">
        <f>Calculation!I51</f>
        <v>0</v>
      </c>
      <c r="EL17" s="9">
        <f>Calculation!J51</f>
        <v>0</v>
      </c>
      <c r="EM17" s="9">
        <f>Calculation!K51</f>
        <v>2</v>
      </c>
      <c r="EN17" s="9">
        <f>Calculation!L51</f>
        <v>0</v>
      </c>
      <c r="EO17" s="9">
        <f>Calculation!M51</f>
        <v>0</v>
      </c>
      <c r="EP17" s="9">
        <f>Calculation!N51</f>
        <v>1</v>
      </c>
      <c r="EQ17" s="9">
        <f>Calculation!O51</f>
        <v>1</v>
      </c>
      <c r="ER17" s="9">
        <f>Calculation!P51</f>
        <v>1</v>
      </c>
      <c r="ES17" s="9">
        <f>Calculation!Q51</f>
        <v>1</v>
      </c>
      <c r="ET17" s="9">
        <f>Calculation!R51</f>
        <v>8</v>
      </c>
      <c r="EU17" s="9">
        <f>Calculation!S51</f>
        <v>5</v>
      </c>
      <c r="EV17" s="9">
        <f>Calculation!T51</f>
        <v>2</v>
      </c>
      <c r="EW17" s="9">
        <f>Calculation!U51</f>
        <v>13</v>
      </c>
      <c r="EX17" s="9">
        <f>Calculation!V51</f>
        <v>0</v>
      </c>
      <c r="EY17" s="9">
        <f>Calculation!W51</f>
        <v>0</v>
      </c>
      <c r="EZ17" s="9">
        <f>Calculation!X51</f>
        <v>6</v>
      </c>
      <c r="FA17" s="9">
        <f>Calculation!Y51</f>
        <v>4</v>
      </c>
      <c r="FB17" s="9">
        <f>Calculation!Z51</f>
        <v>6</v>
      </c>
      <c r="FC17" s="9">
        <f>Calculation!AA51</f>
        <v>2</v>
      </c>
      <c r="FD17" s="9">
        <f>Calculation!AB51</f>
        <v>2</v>
      </c>
      <c r="FE17" s="9">
        <f>Calculation!AC51</f>
        <v>6</v>
      </c>
      <c r="FF17" s="9">
        <f>Calculation!AD51</f>
        <v>11</v>
      </c>
      <c r="FG17" s="9">
        <f>Calculation!AE51</f>
        <v>11</v>
      </c>
      <c r="FH17" s="9">
        <f>Calculation!AF51</f>
        <v>6</v>
      </c>
      <c r="FI17" s="9">
        <f>Calculation!AG51</f>
        <v>18</v>
      </c>
      <c r="FJ17" s="9">
        <f>Calculation!AH51</f>
        <v>8</v>
      </c>
      <c r="FK17" s="9">
        <f>Calculation!AI51</f>
        <v>5</v>
      </c>
      <c r="FL17" s="9">
        <f>Calculation!AJ51</f>
        <v>15</v>
      </c>
      <c r="FM17" s="9">
        <f>Calculation!AK51</f>
        <v>11.149844720496901</v>
      </c>
      <c r="FN17" s="9">
        <f>Calculation!AL51</f>
        <v>4.8501552795030989</v>
      </c>
      <c r="FO17" s="9">
        <f>Calculation!AM51</f>
        <v>13</v>
      </c>
      <c r="FP17" s="23">
        <f t="shared" ca="1" si="56"/>
        <v>13</v>
      </c>
      <c r="FQ17" s="25">
        <f t="shared" ca="1" si="57"/>
        <v>1.6803265567472423</v>
      </c>
      <c r="FR17" s="25">
        <f>Calculation!AQ51</f>
        <v>6</v>
      </c>
      <c r="FS17" s="25">
        <f t="shared" ca="1" si="58"/>
        <v>1.1666666666666667</v>
      </c>
      <c r="FT17" s="25">
        <f>Calculation!AR51</f>
        <v>6.52</v>
      </c>
      <c r="FU17" s="54">
        <f t="shared" ca="1" si="59"/>
        <v>0.99386503067484677</v>
      </c>
    </row>
    <row r="18" spans="1:177" x14ac:dyDescent="0.3">
      <c r="A18" s="5" t="s">
        <v>58</v>
      </c>
      <c r="B18" s="6" t="s">
        <v>171</v>
      </c>
      <c r="C18" s="6" t="s">
        <v>5</v>
      </c>
      <c r="D18" s="6" t="s">
        <v>89</v>
      </c>
      <c r="E18" s="14">
        <v>29.1043813</v>
      </c>
      <c r="F18" s="14">
        <v>53.045893</v>
      </c>
      <c r="G18" s="11">
        <v>4851274</v>
      </c>
      <c r="H18" s="12">
        <v>6.0696864747973353E-2</v>
      </c>
      <c r="I18" s="3">
        <v>0.80800000000000005</v>
      </c>
      <c r="J18" s="4">
        <v>0.86299999999999999</v>
      </c>
      <c r="K18" s="7">
        <v>1304480</v>
      </c>
      <c r="L18" s="4">
        <v>0.26889431518401147</v>
      </c>
      <c r="M18" s="7">
        <v>1032242</v>
      </c>
      <c r="N18" s="4">
        <v>0.21277750957789646</v>
      </c>
      <c r="O18" s="7">
        <v>1316941</v>
      </c>
      <c r="P18" s="4">
        <v>0.27146291881266654</v>
      </c>
      <c r="Q18" s="7">
        <v>738855</v>
      </c>
      <c r="R18" s="4">
        <v>0.15230123056335304</v>
      </c>
      <c r="S18" s="7">
        <v>458756</v>
      </c>
      <c r="T18" s="4">
        <v>9.456402586207252E-2</v>
      </c>
      <c r="U18" s="2">
        <v>7</v>
      </c>
      <c r="V18" s="2">
        <v>34.200000000000003</v>
      </c>
      <c r="W18" s="9">
        <v>29</v>
      </c>
      <c r="X18" s="13">
        <f t="shared" si="2"/>
        <v>0.59778111893906627</v>
      </c>
      <c r="Y18" s="9">
        <v>35</v>
      </c>
      <c r="Z18" s="13">
        <f t="shared" si="3"/>
        <v>0.72145997113335592</v>
      </c>
      <c r="AA18" s="9">
        <v>35</v>
      </c>
      <c r="AB18" s="13">
        <f t="shared" si="4"/>
        <v>0.72145997113335592</v>
      </c>
      <c r="AC18" s="9">
        <v>35</v>
      </c>
      <c r="AD18" s="13">
        <f t="shared" si="5"/>
        <v>0.72145997113335592</v>
      </c>
      <c r="AE18" s="9">
        <v>35</v>
      </c>
      <c r="AF18" s="13">
        <f t="shared" si="6"/>
        <v>0.72145997113335592</v>
      </c>
      <c r="AG18" s="9">
        <v>35</v>
      </c>
      <c r="AH18" s="13">
        <f t="shared" si="7"/>
        <v>0.72145997113335592</v>
      </c>
      <c r="AI18" s="9">
        <v>42</v>
      </c>
      <c r="AJ18" s="13">
        <f t="shared" si="7"/>
        <v>0.86575196536002696</v>
      </c>
      <c r="AK18" s="9">
        <v>42</v>
      </c>
      <c r="AL18" s="13">
        <f t="shared" si="8"/>
        <v>0.86575196536002696</v>
      </c>
      <c r="AM18" s="9">
        <v>42</v>
      </c>
      <c r="AN18" s="13">
        <f t="shared" si="9"/>
        <v>0.86575196536002696</v>
      </c>
      <c r="AO18" s="9">
        <v>80</v>
      </c>
      <c r="AP18" s="13">
        <f t="shared" si="10"/>
        <v>1.6490513625905279</v>
      </c>
      <c r="AQ18" s="9">
        <v>80</v>
      </c>
      <c r="AR18" s="13">
        <f t="shared" si="11"/>
        <v>1.6490513625905279</v>
      </c>
      <c r="AS18" s="9">
        <v>80</v>
      </c>
      <c r="AT18" s="13">
        <f t="shared" si="12"/>
        <v>1.6490513625905279</v>
      </c>
      <c r="AU18" s="9">
        <v>80</v>
      </c>
      <c r="AV18" s="13">
        <f t="shared" si="13"/>
        <v>1.6490513625905279</v>
      </c>
      <c r="AW18" s="9">
        <v>80</v>
      </c>
      <c r="AX18" s="13">
        <f t="shared" si="14"/>
        <v>1.6490513625905279</v>
      </c>
      <c r="AY18" s="23">
        <f t="shared" ca="1" si="15"/>
        <v>80</v>
      </c>
      <c r="AZ18" s="24">
        <f t="shared" ca="1" si="16"/>
        <v>1.6490513625905279</v>
      </c>
      <c r="BA18" s="25">
        <f t="shared" ca="1" si="17"/>
        <v>0</v>
      </c>
      <c r="BB18" s="9">
        <v>0</v>
      </c>
      <c r="BC18" s="13">
        <f t="shared" si="18"/>
        <v>0</v>
      </c>
      <c r="BD18" s="9">
        <v>0</v>
      </c>
      <c r="BE18" s="13">
        <f t="shared" si="19"/>
        <v>0</v>
      </c>
      <c r="BF18" s="9">
        <v>0</v>
      </c>
      <c r="BG18" s="13">
        <f t="shared" si="20"/>
        <v>0</v>
      </c>
      <c r="BH18" s="9">
        <v>0</v>
      </c>
      <c r="BI18" s="13">
        <f t="shared" si="21"/>
        <v>0</v>
      </c>
      <c r="BJ18" s="9">
        <v>0</v>
      </c>
      <c r="BK18" s="13">
        <f t="shared" si="22"/>
        <v>0</v>
      </c>
      <c r="BL18" s="34">
        <v>1</v>
      </c>
      <c r="BM18" s="13">
        <f t="shared" si="23"/>
        <v>2.0613142032381598E-2</v>
      </c>
      <c r="BN18" s="9">
        <v>3</v>
      </c>
      <c r="BO18" s="13">
        <f t="shared" si="24"/>
        <v>6.1839426097144788E-2</v>
      </c>
      <c r="BP18" s="9">
        <v>3</v>
      </c>
      <c r="BQ18" s="13">
        <f t="shared" si="25"/>
        <v>6.1839426097144788E-2</v>
      </c>
      <c r="BR18" s="9">
        <v>3</v>
      </c>
      <c r="BS18" s="13">
        <f t="shared" si="26"/>
        <v>6.1839426097144788E-2</v>
      </c>
      <c r="BT18" s="9">
        <v>11</v>
      </c>
      <c r="BU18" s="13">
        <f t="shared" si="27"/>
        <v>0.22674456235619755</v>
      </c>
      <c r="BV18" s="9">
        <v>19</v>
      </c>
      <c r="BW18" s="13">
        <f t="shared" si="28"/>
        <v>0.39164969861525034</v>
      </c>
      <c r="BX18" s="9">
        <v>27</v>
      </c>
      <c r="BY18" s="13">
        <f t="shared" si="29"/>
        <v>0.55655483487430313</v>
      </c>
      <c r="BZ18" s="9">
        <v>35</v>
      </c>
      <c r="CA18" s="13">
        <f t="shared" si="30"/>
        <v>0.72145997113335592</v>
      </c>
      <c r="CB18" s="9">
        <v>49</v>
      </c>
      <c r="CC18" s="13">
        <f t="shared" si="31"/>
        <v>1.0100439595866983</v>
      </c>
      <c r="CD18" s="9">
        <v>68</v>
      </c>
      <c r="CE18" s="13">
        <f t="shared" si="32"/>
        <v>1.4016936582019486</v>
      </c>
      <c r="CF18" s="9">
        <v>81</v>
      </c>
      <c r="CG18" s="13">
        <f t="shared" si="33"/>
        <v>1.6696645046229095</v>
      </c>
      <c r="CH18" s="9">
        <v>95</v>
      </c>
      <c r="CI18" s="13">
        <f t="shared" si="34"/>
        <v>1.9582484930762518</v>
      </c>
      <c r="CJ18" s="9">
        <v>104</v>
      </c>
      <c r="CK18" s="13">
        <f t="shared" si="35"/>
        <v>2.143766771367686</v>
      </c>
      <c r="CL18" s="9">
        <v>133</v>
      </c>
      <c r="CM18" s="13">
        <f t="shared" si="36"/>
        <v>2.7415478903067521</v>
      </c>
      <c r="CN18" s="9">
        <v>151</v>
      </c>
      <c r="CO18" s="13">
        <f t="shared" si="37"/>
        <v>3.1125844468896209</v>
      </c>
      <c r="CP18" s="9">
        <v>170</v>
      </c>
      <c r="CQ18" s="13">
        <f t="shared" si="38"/>
        <v>3.5042341455048711</v>
      </c>
      <c r="CR18" s="9">
        <v>199</v>
      </c>
      <c r="CS18" s="13">
        <f t="shared" si="39"/>
        <v>4.1020152644439376</v>
      </c>
      <c r="CT18" s="9">
        <v>232</v>
      </c>
      <c r="CU18" s="13">
        <f t="shared" si="40"/>
        <v>4.7822489515125302</v>
      </c>
      <c r="CV18" s="9">
        <v>243</v>
      </c>
      <c r="CW18" s="13">
        <f t="shared" si="41"/>
        <v>5.0089935138687274</v>
      </c>
      <c r="CX18" s="9">
        <v>252</v>
      </c>
      <c r="CY18" s="13">
        <f t="shared" si="42"/>
        <v>5.1945117921601627</v>
      </c>
      <c r="CZ18" s="9">
        <v>295</v>
      </c>
      <c r="DA18" s="13">
        <f t="shared" si="43"/>
        <v>6.080876899552571</v>
      </c>
      <c r="DB18" s="9">
        <v>326</v>
      </c>
      <c r="DC18" s="13">
        <f t="shared" si="44"/>
        <v>6.7198843025564008</v>
      </c>
      <c r="DD18" s="9">
        <v>386</v>
      </c>
      <c r="DE18" s="13">
        <f t="shared" si="44"/>
        <v>7.9566728244992957</v>
      </c>
      <c r="DF18" s="9">
        <v>407</v>
      </c>
      <c r="DG18" s="13">
        <f t="shared" si="45"/>
        <v>8.3895488071793096</v>
      </c>
      <c r="DH18" s="9">
        <v>457</v>
      </c>
      <c r="DI18" s="13">
        <f t="shared" si="46"/>
        <v>9.4202059087983905</v>
      </c>
      <c r="DJ18" s="9">
        <v>479</v>
      </c>
      <c r="DK18" s="13">
        <f t="shared" si="47"/>
        <v>9.8736950335107849</v>
      </c>
      <c r="DL18" s="9">
        <v>505</v>
      </c>
      <c r="DM18" s="13">
        <f t="shared" si="48"/>
        <v>10.409636726352707</v>
      </c>
      <c r="DN18" s="9">
        <v>542.820652173913</v>
      </c>
      <c r="DO18" s="13">
        <f t="shared" si="49"/>
        <v>11.189239201370878</v>
      </c>
      <c r="DP18" s="9">
        <v>566</v>
      </c>
      <c r="DQ18" s="13">
        <f t="shared" si="50"/>
        <v>11.667038390327985</v>
      </c>
      <c r="DR18" s="9">
        <v>589</v>
      </c>
      <c r="DS18" s="13">
        <f t="shared" si="51"/>
        <v>12.141140657072761</v>
      </c>
      <c r="DT18" s="23">
        <f t="shared" ca="1" si="52"/>
        <v>589</v>
      </c>
      <c r="DU18" s="24">
        <f t="shared" ca="1" si="53"/>
        <v>12.141140657072761</v>
      </c>
      <c r="DV18" s="25">
        <f t="shared" ca="1" si="54"/>
        <v>4.0636042402826852E-2</v>
      </c>
      <c r="DW18" s="25">
        <f ca="1">Calculation!AO18</f>
        <v>160.5</v>
      </c>
      <c r="DX18" s="25">
        <f t="shared" ca="1" si="55"/>
        <v>2.6697819314641746</v>
      </c>
      <c r="DY18" s="25">
        <f ca="1">Calculation!AP18</f>
        <v>214.39402173913044</v>
      </c>
      <c r="DZ18" s="25">
        <f t="shared" ca="1" si="0"/>
        <v>1.7472780967590655</v>
      </c>
      <c r="EA18" s="25">
        <f t="shared" ca="1" si="1"/>
        <v>0.13582342954159593</v>
      </c>
      <c r="EB18" s="23">
        <f ca="1">AY18/LOOKUP(2,1/(NOT(ISBLANK(Daily!F:F))),Daily!F:F)</f>
        <v>1040.616273471353</v>
      </c>
      <c r="EC18" s="35">
        <v>6</v>
      </c>
      <c r="ED18" s="35" t="s">
        <v>1583</v>
      </c>
      <c r="EE18" s="9">
        <v>0</v>
      </c>
      <c r="EF18" s="53">
        <v>0.44</v>
      </c>
      <c r="EG18" s="9">
        <f>Calculation!E52</f>
        <v>0</v>
      </c>
      <c r="EH18" s="9">
        <f>Calculation!F52</f>
        <v>0</v>
      </c>
      <c r="EI18" s="9">
        <f>Calculation!G52</f>
        <v>0</v>
      </c>
      <c r="EJ18" s="9">
        <f>Calculation!H52</f>
        <v>0</v>
      </c>
      <c r="EK18" s="9">
        <f>Calculation!I52</f>
        <v>0</v>
      </c>
      <c r="EL18" s="9">
        <f>Calculation!J52</f>
        <v>1</v>
      </c>
      <c r="EM18" s="9">
        <f>Calculation!K52</f>
        <v>2</v>
      </c>
      <c r="EN18" s="9">
        <f>Calculation!L52</f>
        <v>0</v>
      </c>
      <c r="EO18" s="9">
        <f>Calculation!M52</f>
        <v>0</v>
      </c>
      <c r="EP18" s="9">
        <f>Calculation!N52</f>
        <v>8</v>
      </c>
      <c r="EQ18" s="9">
        <f>Calculation!O52</f>
        <v>8</v>
      </c>
      <c r="ER18" s="9">
        <f>Calculation!P52</f>
        <v>8</v>
      </c>
      <c r="ES18" s="9">
        <f>Calculation!Q52</f>
        <v>8</v>
      </c>
      <c r="ET18" s="9">
        <f>Calculation!R52</f>
        <v>14</v>
      </c>
      <c r="EU18" s="9">
        <f>Calculation!S52</f>
        <v>19</v>
      </c>
      <c r="EV18" s="9">
        <f>Calculation!T52</f>
        <v>13</v>
      </c>
      <c r="EW18" s="9">
        <f>Calculation!U52</f>
        <v>14</v>
      </c>
      <c r="EX18" s="9">
        <f>Calculation!V52</f>
        <v>9</v>
      </c>
      <c r="EY18" s="9">
        <f>Calculation!W52</f>
        <v>29</v>
      </c>
      <c r="EZ18" s="9">
        <f>Calculation!X52</f>
        <v>18</v>
      </c>
      <c r="FA18" s="9">
        <f>Calculation!Y52</f>
        <v>19</v>
      </c>
      <c r="FB18" s="9">
        <f>Calculation!Z52</f>
        <v>29</v>
      </c>
      <c r="FC18" s="9">
        <f>Calculation!AA52</f>
        <v>33</v>
      </c>
      <c r="FD18" s="9">
        <f>Calculation!AB52</f>
        <v>11</v>
      </c>
      <c r="FE18" s="9">
        <f>Calculation!AC52</f>
        <v>9</v>
      </c>
      <c r="FF18" s="9">
        <f>Calculation!AD52</f>
        <v>43</v>
      </c>
      <c r="FG18" s="9">
        <f>Calculation!AE52</f>
        <v>31</v>
      </c>
      <c r="FH18" s="9">
        <f>Calculation!AF52</f>
        <v>60</v>
      </c>
      <c r="FI18" s="9">
        <f>Calculation!AG52</f>
        <v>21</v>
      </c>
      <c r="FJ18" s="9">
        <f>Calculation!AH52</f>
        <v>50</v>
      </c>
      <c r="FK18" s="9">
        <f>Calculation!AI52</f>
        <v>22</v>
      </c>
      <c r="FL18" s="9">
        <f>Calculation!AJ52</f>
        <v>26</v>
      </c>
      <c r="FM18" s="9">
        <f>Calculation!AK52</f>
        <v>37.820652173913004</v>
      </c>
      <c r="FN18" s="9">
        <f>Calculation!AL52</f>
        <v>23.179347826086996</v>
      </c>
      <c r="FO18" s="9">
        <f>Calculation!AM52</f>
        <v>23</v>
      </c>
      <c r="FP18" s="23">
        <f t="shared" ca="1" si="56"/>
        <v>23</v>
      </c>
      <c r="FQ18" s="25">
        <f t="shared" ca="1" si="57"/>
        <v>-7.7373974208692188E-3</v>
      </c>
      <c r="FR18" s="25">
        <f>Calculation!AQ52</f>
        <v>19</v>
      </c>
      <c r="FS18" s="25">
        <f t="shared" ca="1" si="58"/>
        <v>0.21052631578947367</v>
      </c>
      <c r="FT18" s="25">
        <f>Calculation!AR52</f>
        <v>21.035714285714285</v>
      </c>
      <c r="FU18" s="54">
        <f t="shared" ca="1" si="59"/>
        <v>9.3378607809847247E-2</v>
      </c>
    </row>
    <row r="19" spans="1:177" x14ac:dyDescent="0.3">
      <c r="A19" s="5" t="s">
        <v>59</v>
      </c>
      <c r="B19" s="6" t="s">
        <v>172</v>
      </c>
      <c r="C19" s="6" t="s">
        <v>6</v>
      </c>
      <c r="D19" s="6" t="s">
        <v>90</v>
      </c>
      <c r="E19" s="14">
        <v>36.273658900000001</v>
      </c>
      <c r="F19" s="14">
        <v>49.998235999999999</v>
      </c>
      <c r="G19" s="11">
        <v>1273761</v>
      </c>
      <c r="H19" s="12">
        <v>1.5936700161286146E-2</v>
      </c>
      <c r="I19" s="3">
        <v>0.79500000000000004</v>
      </c>
      <c r="J19" s="4">
        <v>0.86899999999999999</v>
      </c>
      <c r="K19" s="7">
        <v>345757</v>
      </c>
      <c r="L19" s="4">
        <v>0.2714457421761225</v>
      </c>
      <c r="M19" s="7">
        <v>267144</v>
      </c>
      <c r="N19" s="4">
        <v>0.20972851264876222</v>
      </c>
      <c r="O19" s="7">
        <v>355469</v>
      </c>
      <c r="P19" s="4">
        <v>0.27907040645772635</v>
      </c>
      <c r="Q19" s="7">
        <v>191712</v>
      </c>
      <c r="R19" s="4">
        <v>0.15050861189815043</v>
      </c>
      <c r="S19" s="7">
        <v>113679</v>
      </c>
      <c r="T19" s="4">
        <v>8.9246726819238453E-2</v>
      </c>
      <c r="U19" s="2">
        <v>10.6</v>
      </c>
      <c r="V19" s="2">
        <v>37.200000000000003</v>
      </c>
      <c r="W19" s="9">
        <v>12</v>
      </c>
      <c r="X19" s="13">
        <f t="shared" si="2"/>
        <v>0.94209196230690062</v>
      </c>
      <c r="Y19" s="9">
        <v>15</v>
      </c>
      <c r="Z19" s="13">
        <f t="shared" si="3"/>
        <v>1.1776149528836257</v>
      </c>
      <c r="AA19" s="9">
        <v>15</v>
      </c>
      <c r="AB19" s="13">
        <f t="shared" si="4"/>
        <v>1.1776149528836257</v>
      </c>
      <c r="AC19" s="9">
        <v>15</v>
      </c>
      <c r="AD19" s="13">
        <f t="shared" si="5"/>
        <v>1.1776149528836257</v>
      </c>
      <c r="AE19" s="9">
        <v>15</v>
      </c>
      <c r="AF19" s="13">
        <f t="shared" si="6"/>
        <v>1.1776149528836257</v>
      </c>
      <c r="AG19" s="9">
        <v>15</v>
      </c>
      <c r="AH19" s="13">
        <f t="shared" si="7"/>
        <v>1.1776149528836257</v>
      </c>
      <c r="AI19" s="9">
        <v>15</v>
      </c>
      <c r="AJ19" s="13">
        <f t="shared" si="7"/>
        <v>1.1776149528836257</v>
      </c>
      <c r="AK19" s="9">
        <v>15</v>
      </c>
      <c r="AL19" s="13">
        <f t="shared" si="8"/>
        <v>1.1776149528836257</v>
      </c>
      <c r="AM19" s="9">
        <v>15</v>
      </c>
      <c r="AN19" s="13">
        <f t="shared" si="9"/>
        <v>1.1776149528836257</v>
      </c>
      <c r="AO19" s="9">
        <v>15</v>
      </c>
      <c r="AP19" s="13">
        <f t="shared" si="10"/>
        <v>1.1776149528836257</v>
      </c>
      <c r="AQ19" s="9">
        <v>15</v>
      </c>
      <c r="AR19" s="13">
        <f t="shared" si="11"/>
        <v>1.1776149528836257</v>
      </c>
      <c r="AS19" s="9">
        <v>15</v>
      </c>
      <c r="AT19" s="13">
        <f t="shared" si="12"/>
        <v>1.1776149528836257</v>
      </c>
      <c r="AU19" s="9">
        <v>15</v>
      </c>
      <c r="AV19" s="13">
        <f t="shared" si="13"/>
        <v>1.1776149528836257</v>
      </c>
      <c r="AW19" s="9">
        <v>84</v>
      </c>
      <c r="AX19" s="13">
        <f t="shared" si="14"/>
        <v>6.5946437361483046</v>
      </c>
      <c r="AY19" s="23">
        <f t="shared" ca="1" si="15"/>
        <v>84</v>
      </c>
      <c r="AZ19" s="24">
        <f t="shared" ca="1" si="16"/>
        <v>6.5946437361483046</v>
      </c>
      <c r="BA19" s="25">
        <f t="shared" ca="1" si="17"/>
        <v>4.5999999999999996</v>
      </c>
      <c r="BB19" s="9">
        <v>0</v>
      </c>
      <c r="BC19" s="13">
        <f t="shared" si="18"/>
        <v>0</v>
      </c>
      <c r="BD19" s="9">
        <v>0</v>
      </c>
      <c r="BE19" s="13">
        <f t="shared" si="19"/>
        <v>0</v>
      </c>
      <c r="BF19" s="9">
        <v>0</v>
      </c>
      <c r="BG19" s="13">
        <f t="shared" si="20"/>
        <v>0</v>
      </c>
      <c r="BH19" s="9">
        <v>0</v>
      </c>
      <c r="BI19" s="13">
        <f t="shared" si="21"/>
        <v>0</v>
      </c>
      <c r="BJ19" s="9">
        <v>0</v>
      </c>
      <c r="BK19" s="13">
        <f t="shared" si="22"/>
        <v>0</v>
      </c>
      <c r="BL19" s="9">
        <v>0</v>
      </c>
      <c r="BM19" s="13">
        <f t="shared" si="23"/>
        <v>0</v>
      </c>
      <c r="BN19" s="9">
        <v>0</v>
      </c>
      <c r="BO19" s="13">
        <f t="shared" si="24"/>
        <v>0</v>
      </c>
      <c r="BP19" s="9">
        <v>0</v>
      </c>
      <c r="BQ19" s="13">
        <f t="shared" si="25"/>
        <v>0</v>
      </c>
      <c r="BR19" s="34">
        <v>2</v>
      </c>
      <c r="BS19" s="13">
        <f t="shared" si="26"/>
        <v>0.15701532705115012</v>
      </c>
      <c r="BT19" s="9">
        <v>8</v>
      </c>
      <c r="BU19" s="13">
        <f t="shared" si="27"/>
        <v>0.62806130820460049</v>
      </c>
      <c r="BV19" s="9">
        <v>8</v>
      </c>
      <c r="BW19" s="13">
        <f t="shared" si="28"/>
        <v>0.62806130820460049</v>
      </c>
      <c r="BX19" s="9">
        <v>26</v>
      </c>
      <c r="BY19" s="13">
        <f t="shared" si="29"/>
        <v>2.0411992516649513</v>
      </c>
      <c r="BZ19" s="9">
        <v>55</v>
      </c>
      <c r="CA19" s="13">
        <f t="shared" si="30"/>
        <v>4.3179214939066277</v>
      </c>
      <c r="CB19" s="9">
        <v>80</v>
      </c>
      <c r="CC19" s="13">
        <f t="shared" si="31"/>
        <v>6.2806130820460035</v>
      </c>
      <c r="CD19" s="9">
        <v>111</v>
      </c>
      <c r="CE19" s="13">
        <f t="shared" si="32"/>
        <v>8.7143506513388314</v>
      </c>
      <c r="CF19" s="9">
        <v>176</v>
      </c>
      <c r="CG19" s="13">
        <f t="shared" si="33"/>
        <v>13.817348780501208</v>
      </c>
      <c r="CH19" s="9">
        <v>178</v>
      </c>
      <c r="CI19" s="13">
        <f t="shared" si="34"/>
        <v>13.974364107552359</v>
      </c>
      <c r="CJ19" s="9">
        <v>207</v>
      </c>
      <c r="CK19" s="13">
        <f t="shared" si="35"/>
        <v>16.251086349794036</v>
      </c>
      <c r="CL19" s="9">
        <v>247</v>
      </c>
      <c r="CM19" s="13">
        <f t="shared" si="36"/>
        <v>19.391392890817038</v>
      </c>
      <c r="CN19" s="9">
        <v>257</v>
      </c>
      <c r="CO19" s="13">
        <f t="shared" si="37"/>
        <v>20.176469526072786</v>
      </c>
      <c r="CP19" s="9">
        <v>284</v>
      </c>
      <c r="CQ19" s="13">
        <f t="shared" si="38"/>
        <v>22.296176441263313</v>
      </c>
      <c r="CR19" s="9">
        <v>326</v>
      </c>
      <c r="CS19" s="13">
        <f t="shared" si="39"/>
        <v>25.593498309337466</v>
      </c>
      <c r="CT19" s="9">
        <v>338</v>
      </c>
      <c r="CU19" s="13">
        <f t="shared" si="40"/>
        <v>26.535590271644363</v>
      </c>
      <c r="CV19" s="9">
        <v>385</v>
      </c>
      <c r="CW19" s="13">
        <f t="shared" si="41"/>
        <v>30.22545045734639</v>
      </c>
      <c r="CX19" s="9">
        <v>407</v>
      </c>
      <c r="CY19" s="13">
        <f t="shared" si="42"/>
        <v>31.952619054909043</v>
      </c>
      <c r="CZ19" s="9">
        <v>447</v>
      </c>
      <c r="DA19" s="13">
        <f t="shared" si="43"/>
        <v>35.092925595932044</v>
      </c>
      <c r="DB19" s="9">
        <v>473</v>
      </c>
      <c r="DC19" s="13">
        <f t="shared" si="44"/>
        <v>37.134124847596993</v>
      </c>
      <c r="DD19" s="9">
        <v>526</v>
      </c>
      <c r="DE19" s="13">
        <f t="shared" si="44"/>
        <v>41.295031014452476</v>
      </c>
      <c r="DF19" s="9">
        <v>573</v>
      </c>
      <c r="DG19" s="13">
        <f t="shared" si="45"/>
        <v>44.9848912001545</v>
      </c>
      <c r="DH19" s="9">
        <v>581</v>
      </c>
      <c r="DI19" s="13">
        <f t="shared" si="46"/>
        <v>45.612952508359101</v>
      </c>
      <c r="DJ19" s="9">
        <v>640</v>
      </c>
      <c r="DK19" s="13">
        <f t="shared" si="47"/>
        <v>50.244904656368028</v>
      </c>
      <c r="DL19" s="9">
        <v>669</v>
      </c>
      <c r="DM19" s="13">
        <f t="shared" si="48"/>
        <v>52.521626898609711</v>
      </c>
      <c r="DN19" s="9">
        <v>711.83074534161494</v>
      </c>
      <c r="DO19" s="13">
        <f t="shared" si="49"/>
        <v>55.884168642438809</v>
      </c>
      <c r="DP19" s="9">
        <v>765</v>
      </c>
      <c r="DQ19" s="13">
        <f t="shared" si="50"/>
        <v>60.058362597064914</v>
      </c>
      <c r="DR19" s="9">
        <v>765</v>
      </c>
      <c r="DS19" s="13">
        <f t="shared" si="51"/>
        <v>60.058362597064914</v>
      </c>
      <c r="DT19" s="23">
        <f t="shared" ca="1" si="52"/>
        <v>765</v>
      </c>
      <c r="DU19" s="24">
        <f t="shared" ca="1" si="53"/>
        <v>60.058362597064914</v>
      </c>
      <c r="DV19" s="25">
        <f t="shared" ca="1" si="54"/>
        <v>0</v>
      </c>
      <c r="DW19" s="25">
        <f ca="1">Calculation!AO19</f>
        <v>326</v>
      </c>
      <c r="DX19" s="25">
        <f t="shared" ca="1" si="55"/>
        <v>1.3466257668711656</v>
      </c>
      <c r="DY19" s="25">
        <f ca="1">Calculation!AP19</f>
        <v>342.43817575339312</v>
      </c>
      <c r="DZ19" s="25">
        <f t="shared" ca="1" si="0"/>
        <v>1.2339798952524348</v>
      </c>
      <c r="EA19" s="25">
        <f t="shared" ca="1" si="1"/>
        <v>0.10980392156862745</v>
      </c>
      <c r="EB19" s="23">
        <f ca="1">AY19/LOOKUP(2,1/(NOT(ISBLANK(Daily!F:F))),Daily!F:F)</f>
        <v>1092.6470871449205</v>
      </c>
      <c r="EC19" s="35">
        <v>9</v>
      </c>
      <c r="ED19" s="35" t="s">
        <v>1591</v>
      </c>
      <c r="EE19" s="9">
        <v>0</v>
      </c>
      <c r="EF19" s="53">
        <v>0.42</v>
      </c>
      <c r="EG19" s="9">
        <f>Calculation!E53</f>
        <v>0</v>
      </c>
      <c r="EH19" s="9">
        <f>Calculation!F53</f>
        <v>0</v>
      </c>
      <c r="EI19" s="9">
        <f>Calculation!G53</f>
        <v>0</v>
      </c>
      <c r="EJ19" s="9">
        <f>Calculation!H53</f>
        <v>0</v>
      </c>
      <c r="EK19" s="9">
        <f>Calculation!I53</f>
        <v>0</v>
      </c>
      <c r="EL19" s="9">
        <f>Calculation!J53</f>
        <v>0</v>
      </c>
      <c r="EM19" s="9">
        <f>Calculation!K53</f>
        <v>0</v>
      </c>
      <c r="EN19" s="9">
        <f>Calculation!L53</f>
        <v>0</v>
      </c>
      <c r="EO19" s="9">
        <f>Calculation!M53</f>
        <v>2</v>
      </c>
      <c r="EP19" s="9">
        <f>Calculation!N53</f>
        <v>6</v>
      </c>
      <c r="EQ19" s="9">
        <f>Calculation!O53</f>
        <v>0</v>
      </c>
      <c r="ER19" s="9">
        <f>Calculation!P53</f>
        <v>18</v>
      </c>
      <c r="ES19" s="9">
        <f>Calculation!Q53</f>
        <v>29</v>
      </c>
      <c r="ET19" s="9">
        <f>Calculation!R53</f>
        <v>25</v>
      </c>
      <c r="EU19" s="9">
        <f>Calculation!S53</f>
        <v>31</v>
      </c>
      <c r="EV19" s="9">
        <f>Calculation!T53</f>
        <v>65</v>
      </c>
      <c r="EW19" s="9">
        <f>Calculation!U53</f>
        <v>2</v>
      </c>
      <c r="EX19" s="9">
        <f>Calculation!V53</f>
        <v>29</v>
      </c>
      <c r="EY19" s="9">
        <f>Calculation!W53</f>
        <v>40</v>
      </c>
      <c r="EZ19" s="9">
        <f>Calculation!X53</f>
        <v>10</v>
      </c>
      <c r="FA19" s="9">
        <f>Calculation!Y53</f>
        <v>27</v>
      </c>
      <c r="FB19" s="9">
        <f>Calculation!Z53</f>
        <v>42</v>
      </c>
      <c r="FC19" s="9">
        <f>Calculation!AA53</f>
        <v>12</v>
      </c>
      <c r="FD19" s="9">
        <f>Calculation!AB53</f>
        <v>47</v>
      </c>
      <c r="FE19" s="9">
        <f>Calculation!AC53</f>
        <v>22</v>
      </c>
      <c r="FF19" s="9">
        <f>Calculation!AD53</f>
        <v>40</v>
      </c>
      <c r="FG19" s="9">
        <f>Calculation!AE53</f>
        <v>26</v>
      </c>
      <c r="FH19" s="9">
        <f>Calculation!AF53</f>
        <v>53</v>
      </c>
      <c r="FI19" s="9">
        <f>Calculation!AG53</f>
        <v>47</v>
      </c>
      <c r="FJ19" s="9">
        <f>Calculation!AH53</f>
        <v>8</v>
      </c>
      <c r="FK19" s="9">
        <f>Calculation!AI53</f>
        <v>59</v>
      </c>
      <c r="FL19" s="9">
        <f>Calculation!AJ53</f>
        <v>29</v>
      </c>
      <c r="FM19" s="9">
        <f>Calculation!AK53</f>
        <v>42.830745341614943</v>
      </c>
      <c r="FN19" s="9">
        <f>Calculation!AL53</f>
        <v>53.169254658385057</v>
      </c>
      <c r="FO19" s="9">
        <f>Calculation!AM53</f>
        <v>0</v>
      </c>
      <c r="FP19" s="23">
        <f t="shared" ca="1" si="56"/>
        <v>0</v>
      </c>
      <c r="FQ19" s="25">
        <f t="shared" ca="1" si="57"/>
        <v>-1</v>
      </c>
      <c r="FR19" s="25">
        <f>Calculation!AQ53</f>
        <v>29</v>
      </c>
      <c r="FS19" s="25">
        <f t="shared" ca="1" si="58"/>
        <v>-1</v>
      </c>
      <c r="FT19" s="25">
        <f>Calculation!AR53</f>
        <v>30.6</v>
      </c>
      <c r="FU19" s="54">
        <f t="shared" ca="1" si="59"/>
        <v>-1</v>
      </c>
    </row>
    <row r="20" spans="1:177" x14ac:dyDescent="0.3">
      <c r="A20" s="5" t="s">
        <v>60</v>
      </c>
      <c r="B20" s="6" t="s">
        <v>173</v>
      </c>
      <c r="C20" s="6" t="s">
        <v>7</v>
      </c>
      <c r="D20" s="6" t="s">
        <v>91</v>
      </c>
      <c r="E20" s="14">
        <v>34.639944300000003</v>
      </c>
      <c r="F20" s="14">
        <v>50.875941900000001</v>
      </c>
      <c r="G20" s="11">
        <v>1292283</v>
      </c>
      <c r="H20" s="12">
        <v>1.6168438737351312E-2</v>
      </c>
      <c r="I20" s="3">
        <v>0.81499999999999995</v>
      </c>
      <c r="J20" s="4">
        <v>0.878</v>
      </c>
      <c r="K20" s="7">
        <v>388837</v>
      </c>
      <c r="L20" s="4">
        <v>0.30089152298683802</v>
      </c>
      <c r="M20" s="7">
        <v>281638</v>
      </c>
      <c r="N20" s="4">
        <v>0.21793833084548817</v>
      </c>
      <c r="O20" s="7">
        <v>342759</v>
      </c>
      <c r="P20" s="4">
        <v>0.2652352464591734</v>
      </c>
      <c r="Q20" s="7">
        <v>179595</v>
      </c>
      <c r="R20" s="4">
        <v>0.13897497684330753</v>
      </c>
      <c r="S20" s="7">
        <v>99454</v>
      </c>
      <c r="T20" s="4">
        <v>7.6959922865192834E-2</v>
      </c>
      <c r="U20" s="2">
        <v>10.199999999999999</v>
      </c>
      <c r="V20" s="2">
        <v>31.4</v>
      </c>
      <c r="W20" s="9">
        <v>301</v>
      </c>
      <c r="X20" s="13">
        <f t="shared" si="2"/>
        <v>23.292111712372602</v>
      </c>
      <c r="Y20" s="9">
        <v>344</v>
      </c>
      <c r="Z20" s="13">
        <f t="shared" si="3"/>
        <v>26.619556242711539</v>
      </c>
      <c r="AA20" s="9">
        <v>358</v>
      </c>
      <c r="AB20" s="13">
        <f t="shared" si="4"/>
        <v>27.702910275845152</v>
      </c>
      <c r="AC20" s="9">
        <v>366</v>
      </c>
      <c r="AD20" s="13">
        <f t="shared" si="5"/>
        <v>28.321969723350072</v>
      </c>
      <c r="AE20" s="9">
        <v>373</v>
      </c>
      <c r="AF20" s="13">
        <f t="shared" si="6"/>
        <v>28.863646739916874</v>
      </c>
      <c r="AG20" s="9">
        <v>387</v>
      </c>
      <c r="AH20" s="13">
        <f t="shared" si="7"/>
        <v>29.947000773050487</v>
      </c>
      <c r="AI20" s="9">
        <v>761</v>
      </c>
      <c r="AJ20" s="13">
        <f t="shared" si="7"/>
        <v>58.88802994390548</v>
      </c>
      <c r="AK20" s="9">
        <v>761</v>
      </c>
      <c r="AL20" s="13">
        <f t="shared" si="8"/>
        <v>58.88802994390548</v>
      </c>
      <c r="AM20" s="9">
        <v>761</v>
      </c>
      <c r="AN20" s="13">
        <f t="shared" si="9"/>
        <v>58.88802994390548</v>
      </c>
      <c r="AO20" s="9">
        <v>775</v>
      </c>
      <c r="AP20" s="13">
        <f t="shared" si="10"/>
        <v>59.971383977039089</v>
      </c>
      <c r="AQ20" s="9">
        <v>775</v>
      </c>
      <c r="AR20" s="13">
        <f t="shared" si="11"/>
        <v>59.971383977039089</v>
      </c>
      <c r="AS20" s="9">
        <v>775</v>
      </c>
      <c r="AT20" s="13">
        <f t="shared" si="12"/>
        <v>59.971383977039089</v>
      </c>
      <c r="AU20" s="9">
        <v>784</v>
      </c>
      <c r="AV20" s="13">
        <f t="shared" si="13"/>
        <v>60.667825855482114</v>
      </c>
      <c r="AW20" s="9">
        <v>789</v>
      </c>
      <c r="AX20" s="13">
        <f t="shared" si="14"/>
        <v>61.054738010172692</v>
      </c>
      <c r="AY20" s="23">
        <f t="shared" ca="1" si="15"/>
        <v>789</v>
      </c>
      <c r="AZ20" s="24">
        <f t="shared" ca="1" si="16"/>
        <v>61.054738010172692</v>
      </c>
      <c r="BA20" s="25">
        <f t="shared" ca="1" si="17"/>
        <v>6.3775510204081634E-3</v>
      </c>
      <c r="BB20" s="34">
        <v>4</v>
      </c>
      <c r="BC20" s="13">
        <f t="shared" si="18"/>
        <v>0.3095297237524598</v>
      </c>
      <c r="BD20" s="9">
        <v>11</v>
      </c>
      <c r="BE20" s="13">
        <f t="shared" si="19"/>
        <v>0.85120674031926435</v>
      </c>
      <c r="BF20" s="9">
        <v>19</v>
      </c>
      <c r="BG20" s="13">
        <f t="shared" si="20"/>
        <v>1.4702661878241841</v>
      </c>
      <c r="BH20" s="9">
        <v>26</v>
      </c>
      <c r="BI20" s="13">
        <f t="shared" si="21"/>
        <v>2.0119432043909886</v>
      </c>
      <c r="BJ20" s="9">
        <v>34</v>
      </c>
      <c r="BK20" s="13">
        <f t="shared" si="22"/>
        <v>2.6310026518959084</v>
      </c>
      <c r="BL20" s="9">
        <v>48</v>
      </c>
      <c r="BM20" s="13">
        <f t="shared" si="23"/>
        <v>3.7143566850295175</v>
      </c>
      <c r="BN20" s="9">
        <v>63</v>
      </c>
      <c r="BO20" s="13">
        <f t="shared" si="24"/>
        <v>4.8750931491012413</v>
      </c>
      <c r="BP20" s="9">
        <v>72</v>
      </c>
      <c r="BQ20" s="13">
        <f t="shared" si="25"/>
        <v>5.5715350275442761</v>
      </c>
      <c r="BR20" s="9">
        <v>88</v>
      </c>
      <c r="BS20" s="13">
        <f t="shared" si="26"/>
        <v>6.8096539225541148</v>
      </c>
      <c r="BT20" s="9">
        <v>109</v>
      </c>
      <c r="BU20" s="13">
        <f t="shared" si="27"/>
        <v>8.4346849722545301</v>
      </c>
      <c r="BV20" s="9">
        <v>139</v>
      </c>
      <c r="BW20" s="13">
        <f t="shared" si="28"/>
        <v>10.756157900397978</v>
      </c>
      <c r="BX20" s="9">
        <v>201</v>
      </c>
      <c r="BY20" s="13">
        <f t="shared" si="29"/>
        <v>15.553868618561106</v>
      </c>
      <c r="BZ20" s="9">
        <v>253</v>
      </c>
      <c r="CA20" s="13">
        <f t="shared" si="30"/>
        <v>19.577755027343084</v>
      </c>
      <c r="CB20" s="9">
        <v>354</v>
      </c>
      <c r="CC20" s="13">
        <f t="shared" si="31"/>
        <v>27.39338055209269</v>
      </c>
      <c r="CD20" s="9">
        <v>386</v>
      </c>
      <c r="CE20" s="13">
        <f t="shared" si="32"/>
        <v>29.869618342112371</v>
      </c>
      <c r="CF20" s="9">
        <v>523</v>
      </c>
      <c r="CG20" s="13">
        <f t="shared" si="33"/>
        <v>40.471011380634117</v>
      </c>
      <c r="CH20" s="9">
        <v>668</v>
      </c>
      <c r="CI20" s="13">
        <f t="shared" si="34"/>
        <v>51.691463866660783</v>
      </c>
      <c r="CJ20" s="9">
        <v>685</v>
      </c>
      <c r="CK20" s="13">
        <f t="shared" si="35"/>
        <v>53.006965192608739</v>
      </c>
      <c r="CL20" s="9">
        <v>712</v>
      </c>
      <c r="CM20" s="13">
        <f t="shared" si="36"/>
        <v>55.09629082793785</v>
      </c>
      <c r="CN20" s="9">
        <v>751</v>
      </c>
      <c r="CO20" s="13">
        <f t="shared" si="37"/>
        <v>58.114205634524325</v>
      </c>
      <c r="CP20" s="9">
        <v>804</v>
      </c>
      <c r="CQ20" s="13">
        <f t="shared" si="38"/>
        <v>62.215474474244424</v>
      </c>
      <c r="CR20" s="9">
        <v>846</v>
      </c>
      <c r="CS20" s="13">
        <f t="shared" si="39"/>
        <v>65.465536573645252</v>
      </c>
      <c r="CT20" s="9">
        <v>888</v>
      </c>
      <c r="CU20" s="13">
        <f t="shared" si="40"/>
        <v>68.715598673046074</v>
      </c>
      <c r="CV20" s="9">
        <v>920</v>
      </c>
      <c r="CW20" s="13">
        <f t="shared" si="41"/>
        <v>71.191836463065755</v>
      </c>
      <c r="CX20" s="9">
        <v>1004</v>
      </c>
      <c r="CY20" s="13">
        <f t="shared" si="42"/>
        <v>77.691960661867412</v>
      </c>
      <c r="CZ20" s="9">
        <v>1023</v>
      </c>
      <c r="DA20" s="13">
        <f t="shared" si="43"/>
        <v>79.162226849691592</v>
      </c>
      <c r="DB20" s="9">
        <v>1052</v>
      </c>
      <c r="DC20" s="13">
        <f t="shared" si="44"/>
        <v>81.406317346896927</v>
      </c>
      <c r="DD20" s="9">
        <v>1074</v>
      </c>
      <c r="DE20" s="13">
        <f t="shared" si="44"/>
        <v>83.108730827535453</v>
      </c>
      <c r="DF20" s="9">
        <v>1105</v>
      </c>
      <c r="DG20" s="13">
        <f t="shared" si="45"/>
        <v>85.507586186617019</v>
      </c>
      <c r="DH20" s="9">
        <v>1141</v>
      </c>
      <c r="DI20" s="13">
        <f t="shared" si="46"/>
        <v>88.293353700389162</v>
      </c>
      <c r="DJ20" s="9">
        <v>1161</v>
      </c>
      <c r="DK20" s="13">
        <f t="shared" si="47"/>
        <v>89.841002319151457</v>
      </c>
      <c r="DL20" s="9">
        <v>1178</v>
      </c>
      <c r="DM20" s="13">
        <f t="shared" si="48"/>
        <v>91.156503645099406</v>
      </c>
      <c r="DN20" s="9">
        <v>1215.381405279503</v>
      </c>
      <c r="DO20" s="13">
        <f t="shared" si="49"/>
        <v>94.049167657510239</v>
      </c>
      <c r="DP20" s="9">
        <v>1287.4696586114931</v>
      </c>
      <c r="DQ20" s="13">
        <f t="shared" si="50"/>
        <v>99.627531942422294</v>
      </c>
      <c r="DR20" s="9">
        <v>1432.7318655433971</v>
      </c>
      <c r="DS20" s="13">
        <f t="shared" si="51"/>
        <v>110.86827463824852</v>
      </c>
      <c r="DT20" s="23">
        <f t="shared" ca="1" si="52"/>
        <v>1432.7318655433971</v>
      </c>
      <c r="DU20" s="24">
        <f t="shared" ca="1" si="53"/>
        <v>110.86827463824852</v>
      </c>
      <c r="DV20" s="25">
        <f t="shared" ca="1" si="54"/>
        <v>0.11282767400403523</v>
      </c>
      <c r="DW20" s="25">
        <f ca="1">Calculation!AO20</f>
        <v>685</v>
      </c>
      <c r="DX20" s="25">
        <f t="shared" ca="1" si="55"/>
        <v>1.091579365756784</v>
      </c>
      <c r="DY20" s="25">
        <f ca="1">Calculation!AP20</f>
        <v>607.93094084098254</v>
      </c>
      <c r="DZ20" s="25">
        <f t="shared" ca="1" si="0"/>
        <v>1.35673457179433</v>
      </c>
      <c r="EA20" s="25">
        <f t="shared" ca="1" si="1"/>
        <v>0.55069620420618848</v>
      </c>
      <c r="EB20" s="23">
        <f ca="1">AY20/LOOKUP(2,1/(NOT(ISBLANK(Daily!F:F))),Daily!F:F)</f>
        <v>10263.077997111219</v>
      </c>
      <c r="EC20" s="35">
        <v>1</v>
      </c>
      <c r="ED20" s="35" t="s">
        <v>1587</v>
      </c>
      <c r="EE20" s="9">
        <v>1</v>
      </c>
      <c r="EF20" s="53">
        <v>0.43</v>
      </c>
      <c r="EG20" s="9">
        <f>Calculation!E54</f>
        <v>4</v>
      </c>
      <c r="EH20" s="9">
        <f>Calculation!F54</f>
        <v>7</v>
      </c>
      <c r="EI20" s="9">
        <f>Calculation!G54</f>
        <v>8</v>
      </c>
      <c r="EJ20" s="9">
        <f>Calculation!H54</f>
        <v>7</v>
      </c>
      <c r="EK20" s="9">
        <f>Calculation!I54</f>
        <v>8</v>
      </c>
      <c r="EL20" s="9">
        <f>Calculation!J54</f>
        <v>14</v>
      </c>
      <c r="EM20" s="9">
        <f>Calculation!K54</f>
        <v>15</v>
      </c>
      <c r="EN20" s="9">
        <f>Calculation!L54</f>
        <v>9</v>
      </c>
      <c r="EO20" s="9">
        <f>Calculation!M54</f>
        <v>16</v>
      </c>
      <c r="EP20" s="9">
        <f>Calculation!N54</f>
        <v>21</v>
      </c>
      <c r="EQ20" s="9">
        <f>Calculation!O54</f>
        <v>30</v>
      </c>
      <c r="ER20" s="9">
        <f>Calculation!P54</f>
        <v>62</v>
      </c>
      <c r="ES20" s="9">
        <f>Calculation!Q54</f>
        <v>52</v>
      </c>
      <c r="ET20" s="9">
        <f>Calculation!R54</f>
        <v>101</v>
      </c>
      <c r="EU20" s="9">
        <f>Calculation!S54</f>
        <v>32</v>
      </c>
      <c r="EV20" s="9">
        <f>Calculation!T54</f>
        <v>137</v>
      </c>
      <c r="EW20" s="9">
        <f>Calculation!U54</f>
        <v>145</v>
      </c>
      <c r="EX20" s="9">
        <f>Calculation!V54</f>
        <v>17</v>
      </c>
      <c r="EY20" s="9">
        <f>Calculation!W54</f>
        <v>27</v>
      </c>
      <c r="EZ20" s="9">
        <f>Calculation!X54</f>
        <v>39</v>
      </c>
      <c r="FA20" s="9">
        <f>Calculation!Y54</f>
        <v>53</v>
      </c>
      <c r="FB20" s="9">
        <f>Calculation!Z54</f>
        <v>42</v>
      </c>
      <c r="FC20" s="9">
        <f>Calculation!AA54</f>
        <v>42</v>
      </c>
      <c r="FD20" s="9">
        <f>Calculation!AB54</f>
        <v>32</v>
      </c>
      <c r="FE20" s="9">
        <f>Calculation!AC54</f>
        <v>84</v>
      </c>
      <c r="FF20" s="9">
        <f>Calculation!AD54</f>
        <v>19</v>
      </c>
      <c r="FG20" s="9">
        <f>Calculation!AE54</f>
        <v>29</v>
      </c>
      <c r="FH20" s="9">
        <f>Calculation!AF54</f>
        <v>22</v>
      </c>
      <c r="FI20" s="9">
        <f>Calculation!AG54</f>
        <v>31</v>
      </c>
      <c r="FJ20" s="9">
        <f>Calculation!AH54</f>
        <v>36</v>
      </c>
      <c r="FK20" s="9">
        <f>Calculation!AI54</f>
        <v>20</v>
      </c>
      <c r="FL20" s="9">
        <f>Calculation!AJ54</f>
        <v>17</v>
      </c>
      <c r="FM20" s="9">
        <f>Calculation!AK54</f>
        <v>37.381405279503042</v>
      </c>
      <c r="FN20" s="9">
        <f>Calculation!AL54</f>
        <v>72.088253331990018</v>
      </c>
      <c r="FO20" s="9">
        <f>Calculation!AM54</f>
        <v>145.26220693190407</v>
      </c>
      <c r="FP20" s="23">
        <f t="shared" ca="1" si="56"/>
        <v>145.26220693190407</v>
      </c>
      <c r="FQ20" s="25">
        <f t="shared" ca="1" si="57"/>
        <v>1.015060709862452</v>
      </c>
      <c r="FR20" s="25">
        <f>Calculation!AQ54</f>
        <v>30</v>
      </c>
      <c r="FS20" s="25">
        <f t="shared" ca="1" si="58"/>
        <v>3.8420735643968027</v>
      </c>
      <c r="FT20" s="25">
        <f>Calculation!AR54</f>
        <v>40.935196158382773</v>
      </c>
      <c r="FU20" s="54">
        <f t="shared" ca="1" si="59"/>
        <v>2.548589491787669</v>
      </c>
    </row>
    <row r="21" spans="1:177" x14ac:dyDescent="0.3">
      <c r="A21" s="5" t="s">
        <v>61</v>
      </c>
      <c r="B21" s="6" t="s">
        <v>174</v>
      </c>
      <c r="C21" s="6" t="s">
        <v>30</v>
      </c>
      <c r="D21" s="6" t="s">
        <v>92</v>
      </c>
      <c r="E21" s="14">
        <v>35.955357900000003</v>
      </c>
      <c r="F21" s="14">
        <v>47.136212499999999</v>
      </c>
      <c r="G21" s="11">
        <v>1603011</v>
      </c>
      <c r="H21" s="12">
        <v>2.0056121723183128E-2</v>
      </c>
      <c r="I21" s="3">
        <v>0.747</v>
      </c>
      <c r="J21" s="4">
        <v>0.82299999999999995</v>
      </c>
      <c r="K21" s="7">
        <v>446016</v>
      </c>
      <c r="L21" s="4">
        <v>0.27823639388625532</v>
      </c>
      <c r="M21" s="7">
        <v>362331</v>
      </c>
      <c r="N21" s="4">
        <v>0.226031511948452</v>
      </c>
      <c r="O21" s="7">
        <v>416377</v>
      </c>
      <c r="P21" s="4">
        <v>0.25974681396447064</v>
      </c>
      <c r="Q21" s="7">
        <v>229142</v>
      </c>
      <c r="R21" s="4">
        <v>0.1429447458563915</v>
      </c>
      <c r="S21" s="7">
        <v>149145</v>
      </c>
      <c r="T21" s="4">
        <v>9.3040534344430575E-2</v>
      </c>
      <c r="U21" s="2">
        <v>12.5</v>
      </c>
      <c r="V21" s="2">
        <v>45.1</v>
      </c>
      <c r="W21" s="9">
        <v>24</v>
      </c>
      <c r="X21" s="13">
        <f t="shared" si="2"/>
        <v>1.4971824897021917</v>
      </c>
      <c r="Y21" s="9">
        <v>24</v>
      </c>
      <c r="Z21" s="13">
        <f t="shared" si="3"/>
        <v>1.4971824897021917</v>
      </c>
      <c r="AA21" s="9">
        <v>24</v>
      </c>
      <c r="AB21" s="13">
        <f t="shared" si="4"/>
        <v>1.4971824897021917</v>
      </c>
      <c r="AC21" s="9">
        <v>35</v>
      </c>
      <c r="AD21" s="13">
        <f t="shared" si="5"/>
        <v>2.1833911308156959</v>
      </c>
      <c r="AE21" s="9">
        <v>35</v>
      </c>
      <c r="AF21" s="13">
        <f t="shared" si="6"/>
        <v>2.1833911308156959</v>
      </c>
      <c r="AG21" s="9">
        <v>35</v>
      </c>
      <c r="AH21" s="13">
        <f t="shared" si="7"/>
        <v>2.1833911308156959</v>
      </c>
      <c r="AI21" s="9">
        <v>35</v>
      </c>
      <c r="AJ21" s="13">
        <f t="shared" si="7"/>
        <v>2.1833911308156959</v>
      </c>
      <c r="AK21" s="9">
        <v>35</v>
      </c>
      <c r="AL21" s="13">
        <f t="shared" si="8"/>
        <v>2.1833911308156959</v>
      </c>
      <c r="AM21" s="9">
        <v>35</v>
      </c>
      <c r="AN21" s="13">
        <f t="shared" si="9"/>
        <v>2.1833911308156959</v>
      </c>
      <c r="AO21" s="9">
        <v>35</v>
      </c>
      <c r="AP21" s="13">
        <f t="shared" si="10"/>
        <v>2.1833911308156959</v>
      </c>
      <c r="AQ21" s="9">
        <v>35</v>
      </c>
      <c r="AR21" s="13">
        <f t="shared" si="11"/>
        <v>2.1833911308156959</v>
      </c>
      <c r="AS21" s="9">
        <v>35</v>
      </c>
      <c r="AT21" s="13">
        <f t="shared" si="12"/>
        <v>2.1833911308156959</v>
      </c>
      <c r="AU21" s="9">
        <v>78</v>
      </c>
      <c r="AV21" s="13">
        <f t="shared" si="13"/>
        <v>4.8658430915321231</v>
      </c>
      <c r="AW21" s="9">
        <v>78</v>
      </c>
      <c r="AX21" s="13">
        <f t="shared" si="14"/>
        <v>4.8658430915321231</v>
      </c>
      <c r="AY21" s="23">
        <f t="shared" ca="1" si="15"/>
        <v>78</v>
      </c>
      <c r="AZ21" s="24">
        <f t="shared" ca="1" si="16"/>
        <v>4.8658430915321231</v>
      </c>
      <c r="BA21" s="25">
        <f t="shared" ca="1" si="17"/>
        <v>0</v>
      </c>
      <c r="BB21" s="9">
        <v>0</v>
      </c>
      <c r="BC21" s="13">
        <f t="shared" si="18"/>
        <v>0</v>
      </c>
      <c r="BD21" s="9">
        <v>0</v>
      </c>
      <c r="BE21" s="13">
        <f t="shared" si="19"/>
        <v>0</v>
      </c>
      <c r="BF21" s="9">
        <v>0</v>
      </c>
      <c r="BG21" s="13">
        <f t="shared" si="20"/>
        <v>0</v>
      </c>
      <c r="BH21" s="9">
        <v>0</v>
      </c>
      <c r="BI21" s="13">
        <f t="shared" si="21"/>
        <v>0</v>
      </c>
      <c r="BJ21" s="9">
        <v>0</v>
      </c>
      <c r="BK21" s="13">
        <f t="shared" si="22"/>
        <v>0</v>
      </c>
      <c r="BL21" s="9">
        <v>0</v>
      </c>
      <c r="BM21" s="13">
        <f t="shared" si="23"/>
        <v>0</v>
      </c>
      <c r="BN21" s="9">
        <v>0</v>
      </c>
      <c r="BO21" s="13">
        <f t="shared" si="24"/>
        <v>0</v>
      </c>
      <c r="BP21" s="34">
        <v>1</v>
      </c>
      <c r="BQ21" s="13">
        <f t="shared" si="25"/>
        <v>6.2382603737591316E-2</v>
      </c>
      <c r="BR21" s="9">
        <v>3</v>
      </c>
      <c r="BS21" s="13">
        <f t="shared" si="26"/>
        <v>0.18714781121277396</v>
      </c>
      <c r="BT21" s="9">
        <v>8</v>
      </c>
      <c r="BU21" s="13">
        <f t="shared" si="27"/>
        <v>0.49906082990073053</v>
      </c>
      <c r="BV21" s="9">
        <v>8</v>
      </c>
      <c r="BW21" s="13">
        <f t="shared" si="28"/>
        <v>0.49906082990073053</v>
      </c>
      <c r="BX21" s="9">
        <v>8</v>
      </c>
      <c r="BY21" s="13">
        <f t="shared" si="29"/>
        <v>0.49906082990073053</v>
      </c>
      <c r="BZ21" s="9">
        <v>8</v>
      </c>
      <c r="CA21" s="13">
        <f t="shared" si="30"/>
        <v>0.49906082990073053</v>
      </c>
      <c r="CB21" s="9">
        <v>12</v>
      </c>
      <c r="CC21" s="13">
        <f t="shared" si="31"/>
        <v>0.74859124485109585</v>
      </c>
      <c r="CD21" s="9">
        <v>18</v>
      </c>
      <c r="CE21" s="13">
        <f t="shared" si="32"/>
        <v>1.1228868672766439</v>
      </c>
      <c r="CF21" s="9">
        <v>42</v>
      </c>
      <c r="CG21" s="13">
        <f t="shared" si="33"/>
        <v>2.6200693569788358</v>
      </c>
      <c r="CH21" s="9">
        <v>44</v>
      </c>
      <c r="CI21" s="13">
        <f t="shared" si="34"/>
        <v>2.7448345644540177</v>
      </c>
      <c r="CJ21" s="9">
        <v>63</v>
      </c>
      <c r="CK21" s="13">
        <f t="shared" si="35"/>
        <v>3.9301040354682528</v>
      </c>
      <c r="CL21" s="9">
        <v>66</v>
      </c>
      <c r="CM21" s="13">
        <f t="shared" si="36"/>
        <v>4.1172518466810271</v>
      </c>
      <c r="CN21" s="9">
        <v>78</v>
      </c>
      <c r="CO21" s="13">
        <f t="shared" si="37"/>
        <v>4.8658430915321231</v>
      </c>
      <c r="CP21" s="9">
        <v>84</v>
      </c>
      <c r="CQ21" s="13">
        <f t="shared" si="38"/>
        <v>5.2401387139576716</v>
      </c>
      <c r="CR21" s="9">
        <v>93</v>
      </c>
      <c r="CS21" s="13">
        <f t="shared" si="39"/>
        <v>5.801582147595993</v>
      </c>
      <c r="CT21" s="9">
        <v>102</v>
      </c>
      <c r="CU21" s="13">
        <f t="shared" si="40"/>
        <v>6.3630255812343153</v>
      </c>
      <c r="CV21" s="9">
        <v>107</v>
      </c>
      <c r="CW21" s="13">
        <f t="shared" si="41"/>
        <v>6.6749385999222719</v>
      </c>
      <c r="CX21" s="9">
        <v>134</v>
      </c>
      <c r="CY21" s="13">
        <f t="shared" si="42"/>
        <v>8.3592689008372361</v>
      </c>
      <c r="CZ21" s="9">
        <v>165</v>
      </c>
      <c r="DA21" s="13">
        <f t="shared" si="43"/>
        <v>10.293129616702567</v>
      </c>
      <c r="DB21" s="9">
        <v>167</v>
      </c>
      <c r="DC21" s="13">
        <f t="shared" si="44"/>
        <v>10.41789482417775</v>
      </c>
      <c r="DD21" s="9">
        <v>189</v>
      </c>
      <c r="DE21" s="13">
        <f t="shared" si="44"/>
        <v>11.790312106404759</v>
      </c>
      <c r="DF21" s="9">
        <v>200</v>
      </c>
      <c r="DG21" s="13">
        <f t="shared" si="45"/>
        <v>12.476520747518263</v>
      </c>
      <c r="DH21" s="9">
        <v>215</v>
      </c>
      <c r="DI21" s="13">
        <f t="shared" si="46"/>
        <v>13.412259803582133</v>
      </c>
      <c r="DJ21" s="9">
        <v>222</v>
      </c>
      <c r="DK21" s="13">
        <f t="shared" si="47"/>
        <v>13.848938029745273</v>
      </c>
      <c r="DL21" s="9">
        <v>238</v>
      </c>
      <c r="DM21" s="13">
        <f t="shared" si="48"/>
        <v>14.847059689546734</v>
      </c>
      <c r="DN21" s="9">
        <v>259.97729037267078</v>
      </c>
      <c r="DO21" s="13">
        <f t="shared" si="49"/>
        <v>16.218060286091035</v>
      </c>
      <c r="DP21" s="9">
        <v>278</v>
      </c>
      <c r="DQ21" s="13">
        <f t="shared" si="50"/>
        <v>17.342363839050385</v>
      </c>
      <c r="DR21" s="9">
        <v>297</v>
      </c>
      <c r="DS21" s="13">
        <f t="shared" si="51"/>
        <v>18.527633310064623</v>
      </c>
      <c r="DT21" s="23">
        <f t="shared" ca="1" si="52"/>
        <v>297</v>
      </c>
      <c r="DU21" s="24">
        <f t="shared" ca="1" si="53"/>
        <v>18.527633310064623</v>
      </c>
      <c r="DV21" s="25">
        <f t="shared" ca="1" si="54"/>
        <v>6.83453237410072E-2</v>
      </c>
      <c r="DW21" s="25">
        <f ca="1">Calculation!AO21</f>
        <v>88.5</v>
      </c>
      <c r="DX21" s="25">
        <f t="shared" ca="1" si="55"/>
        <v>2.3559322033898304</v>
      </c>
      <c r="DY21" s="25">
        <f ca="1">Calculation!AP21</f>
        <v>111.07061751330967</v>
      </c>
      <c r="DZ21" s="25">
        <f t="shared" ca="1" si="0"/>
        <v>1.6739745096349201</v>
      </c>
      <c r="EA21" s="25">
        <f t="shared" ca="1" si="1"/>
        <v>0.26262626262626265</v>
      </c>
      <c r="EB21" s="23">
        <f ca="1">AY21/LOOKUP(2,1/(NOT(ISBLANK(Daily!F:F))),Daily!F:F)</f>
        <v>1014.6008666345691</v>
      </c>
      <c r="EC21" s="35">
        <v>8</v>
      </c>
      <c r="ED21" s="35" t="s">
        <v>1580</v>
      </c>
      <c r="EE21" s="9">
        <v>0</v>
      </c>
      <c r="EF21" s="53">
        <v>0.31</v>
      </c>
      <c r="EG21" s="9">
        <f>Calculation!E55</f>
        <v>0</v>
      </c>
      <c r="EH21" s="9">
        <f>Calculation!F55</f>
        <v>0</v>
      </c>
      <c r="EI21" s="9">
        <f>Calculation!G55</f>
        <v>0</v>
      </c>
      <c r="EJ21" s="9">
        <f>Calculation!H55</f>
        <v>0</v>
      </c>
      <c r="EK21" s="9">
        <f>Calculation!I55</f>
        <v>0</v>
      </c>
      <c r="EL21" s="9">
        <f>Calculation!J55</f>
        <v>0</v>
      </c>
      <c r="EM21" s="9">
        <f>Calculation!K55</f>
        <v>0</v>
      </c>
      <c r="EN21" s="9">
        <f>Calculation!L55</f>
        <v>1</v>
      </c>
      <c r="EO21" s="9">
        <f>Calculation!M55</f>
        <v>2</v>
      </c>
      <c r="EP21" s="9">
        <f>Calculation!N55</f>
        <v>5</v>
      </c>
      <c r="EQ21" s="9">
        <f>Calculation!O55</f>
        <v>0</v>
      </c>
      <c r="ER21" s="9">
        <f>Calculation!P55</f>
        <v>0</v>
      </c>
      <c r="ES21" s="9">
        <f>Calculation!Q55</f>
        <v>0</v>
      </c>
      <c r="ET21" s="9">
        <f>Calculation!R55</f>
        <v>4</v>
      </c>
      <c r="EU21" s="9">
        <f>Calculation!S55</f>
        <v>6</v>
      </c>
      <c r="EV21" s="9">
        <f>Calculation!T55</f>
        <v>24</v>
      </c>
      <c r="EW21" s="9">
        <f>Calculation!U55</f>
        <v>2</v>
      </c>
      <c r="EX21" s="9">
        <f>Calculation!V55</f>
        <v>19</v>
      </c>
      <c r="EY21" s="9">
        <f>Calculation!W55</f>
        <v>3</v>
      </c>
      <c r="EZ21" s="9">
        <f>Calculation!X55</f>
        <v>12</v>
      </c>
      <c r="FA21" s="9">
        <f>Calculation!Y55</f>
        <v>6</v>
      </c>
      <c r="FB21" s="9">
        <f>Calculation!Z55</f>
        <v>9</v>
      </c>
      <c r="FC21" s="9">
        <f>Calculation!AA55</f>
        <v>9</v>
      </c>
      <c r="FD21" s="9">
        <f>Calculation!AB55</f>
        <v>5</v>
      </c>
      <c r="FE21" s="9">
        <f>Calculation!AC55</f>
        <v>27</v>
      </c>
      <c r="FF21" s="9">
        <f>Calculation!AD55</f>
        <v>31</v>
      </c>
      <c r="FG21" s="9">
        <f>Calculation!AE55</f>
        <v>2</v>
      </c>
      <c r="FH21" s="9">
        <f>Calculation!AF55</f>
        <v>22</v>
      </c>
      <c r="FI21" s="9">
        <f>Calculation!AG55</f>
        <v>11</v>
      </c>
      <c r="FJ21" s="9">
        <f>Calculation!AH55</f>
        <v>15</v>
      </c>
      <c r="FK21" s="9">
        <f>Calculation!AI55</f>
        <v>7</v>
      </c>
      <c r="FL21" s="9">
        <f>Calculation!AJ55</f>
        <v>16</v>
      </c>
      <c r="FM21" s="9">
        <f>Calculation!AK55</f>
        <v>21.97729037267078</v>
      </c>
      <c r="FN21" s="9">
        <f>Calculation!AL55</f>
        <v>18.02270962732922</v>
      </c>
      <c r="FO21" s="9">
        <f>Calculation!AM55</f>
        <v>19</v>
      </c>
      <c r="FP21" s="23">
        <f t="shared" ca="1" si="56"/>
        <v>19</v>
      </c>
      <c r="FQ21" s="25">
        <f t="shared" ca="1" si="57"/>
        <v>5.4225496214444856E-2</v>
      </c>
      <c r="FR21" s="25">
        <f>Calculation!AQ55</f>
        <v>9</v>
      </c>
      <c r="FS21" s="25">
        <f t="shared" ca="1" si="58"/>
        <v>1.1111111111111112</v>
      </c>
      <c r="FT21" s="25">
        <f>Calculation!AR55</f>
        <v>11.88</v>
      </c>
      <c r="FU21" s="54">
        <f t="shared" ca="1" si="59"/>
        <v>0.59932659932659926</v>
      </c>
    </row>
    <row r="22" spans="1:177" x14ac:dyDescent="0.3">
      <c r="A22" s="5" t="s">
        <v>62</v>
      </c>
      <c r="B22" s="6" t="s">
        <v>175</v>
      </c>
      <c r="C22" s="6" t="s">
        <v>8</v>
      </c>
      <c r="D22" s="6" t="s">
        <v>93</v>
      </c>
      <c r="E22" s="14">
        <v>30.283937900000002</v>
      </c>
      <c r="F22" s="14">
        <v>57.083362800000003</v>
      </c>
      <c r="G22" s="11">
        <v>3164718</v>
      </c>
      <c r="H22" s="12">
        <v>3.9595467172432793E-2</v>
      </c>
      <c r="I22" s="3">
        <v>0.77800000000000002</v>
      </c>
      <c r="J22" s="4">
        <v>0.86599999999999999</v>
      </c>
      <c r="K22" s="7">
        <v>1000884</v>
      </c>
      <c r="L22" s="4">
        <v>0.31626324999573424</v>
      </c>
      <c r="M22" s="7">
        <v>710703</v>
      </c>
      <c r="N22" s="4">
        <v>0.22457072004519835</v>
      </c>
      <c r="O22" s="7">
        <v>794415</v>
      </c>
      <c r="P22" s="4">
        <v>0.25102236597384031</v>
      </c>
      <c r="Q22" s="7">
        <v>411510</v>
      </c>
      <c r="R22" s="4">
        <v>0.13003054300572753</v>
      </c>
      <c r="S22" s="7">
        <v>247206</v>
      </c>
      <c r="T22" s="4">
        <v>7.8113120979499601E-2</v>
      </c>
      <c r="U22" s="2">
        <v>12.2</v>
      </c>
      <c r="V22" s="2">
        <v>32.200000000000003</v>
      </c>
      <c r="W22" s="9">
        <v>7</v>
      </c>
      <c r="X22" s="13">
        <f t="shared" si="2"/>
        <v>0.22118874414718784</v>
      </c>
      <c r="Y22" s="9">
        <v>11</v>
      </c>
      <c r="Z22" s="13">
        <f t="shared" si="3"/>
        <v>0.34758231223129515</v>
      </c>
      <c r="AA22" s="9">
        <v>11</v>
      </c>
      <c r="AB22" s="13">
        <f t="shared" si="4"/>
        <v>0.34758231223129515</v>
      </c>
      <c r="AC22" s="9">
        <v>18</v>
      </c>
      <c r="AD22" s="13">
        <f t="shared" si="5"/>
        <v>0.56877105637848302</v>
      </c>
      <c r="AE22" s="9">
        <v>18</v>
      </c>
      <c r="AF22" s="13">
        <f t="shared" si="6"/>
        <v>0.56877105637848302</v>
      </c>
      <c r="AG22" s="9">
        <v>18</v>
      </c>
      <c r="AH22" s="13">
        <f t="shared" si="7"/>
        <v>0.56877105637848302</v>
      </c>
      <c r="AI22" s="9">
        <v>22</v>
      </c>
      <c r="AJ22" s="13">
        <f t="shared" si="7"/>
        <v>0.69516462446259031</v>
      </c>
      <c r="AK22" s="9">
        <v>22</v>
      </c>
      <c r="AL22" s="13">
        <f t="shared" si="8"/>
        <v>0.69516462446259031</v>
      </c>
      <c r="AM22" s="9">
        <v>22</v>
      </c>
      <c r="AN22" s="13">
        <f t="shared" si="9"/>
        <v>0.69516462446259031</v>
      </c>
      <c r="AO22" s="9">
        <v>22</v>
      </c>
      <c r="AP22" s="13">
        <f t="shared" si="10"/>
        <v>0.69516462446259031</v>
      </c>
      <c r="AQ22" s="9">
        <v>22</v>
      </c>
      <c r="AR22" s="13">
        <f t="shared" si="11"/>
        <v>0.69516462446259031</v>
      </c>
      <c r="AS22" s="9">
        <v>22</v>
      </c>
      <c r="AT22" s="13">
        <f t="shared" si="12"/>
        <v>0.69516462446259031</v>
      </c>
      <c r="AU22" s="9">
        <v>22</v>
      </c>
      <c r="AV22" s="13">
        <f t="shared" si="13"/>
        <v>0.69516462446259031</v>
      </c>
      <c r="AW22" s="9">
        <v>22</v>
      </c>
      <c r="AX22" s="13">
        <f t="shared" si="14"/>
        <v>0.69516462446259031</v>
      </c>
      <c r="AY22" s="23">
        <f t="shared" ca="1" si="15"/>
        <v>22</v>
      </c>
      <c r="AZ22" s="24">
        <f t="shared" ca="1" si="16"/>
        <v>0.69516462446259031</v>
      </c>
      <c r="BA22" s="25">
        <f t="shared" ca="1" si="17"/>
        <v>0</v>
      </c>
      <c r="BB22" s="9">
        <v>0</v>
      </c>
      <c r="BC22" s="13">
        <f t="shared" si="18"/>
        <v>0</v>
      </c>
      <c r="BD22" s="9">
        <v>0</v>
      </c>
      <c r="BE22" s="13">
        <f t="shared" si="19"/>
        <v>0</v>
      </c>
      <c r="BF22" s="9">
        <v>0</v>
      </c>
      <c r="BG22" s="13">
        <f t="shared" si="20"/>
        <v>0</v>
      </c>
      <c r="BH22" s="9">
        <v>0</v>
      </c>
      <c r="BI22" s="13">
        <f t="shared" si="21"/>
        <v>0</v>
      </c>
      <c r="BJ22" s="9">
        <v>0</v>
      </c>
      <c r="BK22" s="13">
        <f t="shared" si="22"/>
        <v>0</v>
      </c>
      <c r="BL22" s="9">
        <v>0</v>
      </c>
      <c r="BM22" s="13">
        <f t="shared" si="23"/>
        <v>0</v>
      </c>
      <c r="BN22" s="9">
        <v>0</v>
      </c>
      <c r="BO22" s="13">
        <f t="shared" si="24"/>
        <v>0</v>
      </c>
      <c r="BP22" s="9">
        <v>0</v>
      </c>
      <c r="BQ22" s="13">
        <f t="shared" si="25"/>
        <v>0</v>
      </c>
      <c r="BR22" s="9">
        <v>0</v>
      </c>
      <c r="BS22" s="13">
        <f t="shared" si="26"/>
        <v>0</v>
      </c>
      <c r="BT22" s="9">
        <v>0</v>
      </c>
      <c r="BU22" s="13">
        <f t="shared" si="27"/>
        <v>0</v>
      </c>
      <c r="BV22" s="34">
        <v>2</v>
      </c>
      <c r="BW22" s="13">
        <f t="shared" si="28"/>
        <v>6.3196784042053672E-2</v>
      </c>
      <c r="BX22" s="9">
        <v>4</v>
      </c>
      <c r="BY22" s="13">
        <f t="shared" si="29"/>
        <v>0.12639356808410734</v>
      </c>
      <c r="BZ22" s="9">
        <v>4</v>
      </c>
      <c r="CA22" s="13">
        <f t="shared" si="30"/>
        <v>0.12639356808410734</v>
      </c>
      <c r="CB22" s="9">
        <v>18</v>
      </c>
      <c r="CC22" s="13">
        <f t="shared" si="31"/>
        <v>0.56877105637848302</v>
      </c>
      <c r="CD22" s="9">
        <v>18</v>
      </c>
      <c r="CE22" s="13">
        <f t="shared" si="32"/>
        <v>0.56877105637848302</v>
      </c>
      <c r="CF22" s="9">
        <v>25</v>
      </c>
      <c r="CG22" s="13">
        <f t="shared" si="33"/>
        <v>0.78995980052567072</v>
      </c>
      <c r="CH22" s="9">
        <v>40</v>
      </c>
      <c r="CI22" s="13">
        <f t="shared" si="34"/>
        <v>1.2639356808410735</v>
      </c>
      <c r="CJ22" s="9">
        <v>41</v>
      </c>
      <c r="CK22" s="13">
        <f t="shared" si="35"/>
        <v>1.2955340728621001</v>
      </c>
      <c r="CL22" s="35">
        <v>46</v>
      </c>
      <c r="CM22" s="72">
        <f t="shared" si="36"/>
        <v>1.4535260329672344</v>
      </c>
      <c r="CN22" s="35">
        <v>50</v>
      </c>
      <c r="CO22" s="72">
        <f t="shared" si="37"/>
        <v>1.5799196010513414</v>
      </c>
      <c r="CP22" s="35">
        <v>58</v>
      </c>
      <c r="CQ22" s="13">
        <f t="shared" si="38"/>
        <v>1.8327067372195562</v>
      </c>
      <c r="CR22" s="9">
        <v>65</v>
      </c>
      <c r="CS22" s="13">
        <f t="shared" si="39"/>
        <v>2.053895481366744</v>
      </c>
      <c r="CT22" s="9">
        <v>77</v>
      </c>
      <c r="CU22" s="13">
        <f t="shared" si="40"/>
        <v>2.4330761856190661</v>
      </c>
      <c r="CV22" s="9">
        <v>77</v>
      </c>
      <c r="CW22" s="13">
        <f t="shared" si="41"/>
        <v>2.4330761856190661</v>
      </c>
      <c r="CX22" s="9">
        <v>84</v>
      </c>
      <c r="CY22" s="13">
        <f t="shared" si="42"/>
        <v>2.6542649297662537</v>
      </c>
      <c r="CZ22" s="9">
        <v>97</v>
      </c>
      <c r="DA22" s="13">
        <f t="shared" si="43"/>
        <v>3.0650440260396032</v>
      </c>
      <c r="DB22" s="9">
        <v>116</v>
      </c>
      <c r="DC22" s="13">
        <f t="shared" si="44"/>
        <v>3.6654134744391125</v>
      </c>
      <c r="DD22" s="9">
        <v>127</v>
      </c>
      <c r="DE22" s="13">
        <f t="shared" si="44"/>
        <v>4.012995786670408</v>
      </c>
      <c r="DF22" s="9">
        <v>141</v>
      </c>
      <c r="DG22" s="13">
        <f t="shared" si="45"/>
        <v>4.4553732749647832</v>
      </c>
      <c r="DH22" s="9">
        <v>153</v>
      </c>
      <c r="DI22" s="13">
        <f t="shared" si="46"/>
        <v>4.8345539792171053</v>
      </c>
      <c r="DJ22" s="9">
        <v>161</v>
      </c>
      <c r="DK22" s="13">
        <f t="shared" si="47"/>
        <v>5.0873411153853203</v>
      </c>
      <c r="DL22" s="9">
        <v>169</v>
      </c>
      <c r="DM22" s="13">
        <f t="shared" si="48"/>
        <v>5.3401282515535353</v>
      </c>
      <c r="DN22" s="9">
        <v>179</v>
      </c>
      <c r="DO22" s="13">
        <f t="shared" si="49"/>
        <v>5.6561121717638034</v>
      </c>
      <c r="DP22" s="9">
        <v>179</v>
      </c>
      <c r="DQ22" s="13">
        <f t="shared" si="50"/>
        <v>5.6561121717638034</v>
      </c>
      <c r="DR22" s="9">
        <v>192</v>
      </c>
      <c r="DS22" s="13">
        <f t="shared" si="51"/>
        <v>6.0668912680371525</v>
      </c>
      <c r="DT22" s="23">
        <f t="shared" ca="1" si="52"/>
        <v>192</v>
      </c>
      <c r="DU22" s="24">
        <f t="shared" ca="1" si="53"/>
        <v>6.0668912680371525</v>
      </c>
      <c r="DV22" s="25">
        <f t="shared" ca="1" si="54"/>
        <v>7.2625698324022353E-2</v>
      </c>
      <c r="DW22" s="25">
        <f ca="1">Calculation!AO22</f>
        <v>77</v>
      </c>
      <c r="DX22" s="25">
        <f t="shared" ca="1" si="55"/>
        <v>1.4935064935064934</v>
      </c>
      <c r="DY22" s="25">
        <f ca="1">Calculation!AP22</f>
        <v>84.92</v>
      </c>
      <c r="DZ22" s="25">
        <f t="shared" ca="1" si="0"/>
        <v>1.2609514837494111</v>
      </c>
      <c r="EA22" s="25">
        <f t="shared" ca="1" si="1"/>
        <v>0.11458333333333333</v>
      </c>
      <c r="EB22" s="23">
        <f ca="1">AY22/LOOKUP(2,1/(NOT(ISBLANK(Daily!F:F))),Daily!F:F)</f>
        <v>286.16947520462207</v>
      </c>
      <c r="EC22" s="35">
        <v>11</v>
      </c>
      <c r="ED22" s="35" t="s">
        <v>1592</v>
      </c>
      <c r="EE22" s="9">
        <v>0</v>
      </c>
      <c r="EF22" s="53">
        <v>0.51</v>
      </c>
      <c r="EG22" s="9">
        <f>Calculation!E56</f>
        <v>0</v>
      </c>
      <c r="EH22" s="9">
        <f>Calculation!F56</f>
        <v>0</v>
      </c>
      <c r="EI22" s="9">
        <f>Calculation!G56</f>
        <v>0</v>
      </c>
      <c r="EJ22" s="9">
        <f>Calculation!H56</f>
        <v>0</v>
      </c>
      <c r="EK22" s="9">
        <f>Calculation!I56</f>
        <v>0</v>
      </c>
      <c r="EL22" s="9">
        <f>Calculation!J56</f>
        <v>0</v>
      </c>
      <c r="EM22" s="9">
        <f>Calculation!K56</f>
        <v>0</v>
      </c>
      <c r="EN22" s="9">
        <f>Calculation!L56</f>
        <v>0</v>
      </c>
      <c r="EO22" s="9">
        <f>Calculation!M56</f>
        <v>0</v>
      </c>
      <c r="EP22" s="9">
        <f>Calculation!N56</f>
        <v>0</v>
      </c>
      <c r="EQ22" s="9">
        <f>Calculation!O56</f>
        <v>2</v>
      </c>
      <c r="ER22" s="9">
        <f>Calculation!P56</f>
        <v>2</v>
      </c>
      <c r="ES22" s="9">
        <f>Calculation!Q56</f>
        <v>0</v>
      </c>
      <c r="ET22" s="9">
        <f>Calculation!R56</f>
        <v>14</v>
      </c>
      <c r="EU22" s="9">
        <f>Calculation!S56</f>
        <v>0</v>
      </c>
      <c r="EV22" s="9">
        <f>Calculation!T56</f>
        <v>7</v>
      </c>
      <c r="EW22" s="9">
        <f>Calculation!U56</f>
        <v>15</v>
      </c>
      <c r="EX22" s="9">
        <f>Calculation!V56</f>
        <v>1</v>
      </c>
      <c r="EY22" s="9">
        <f>Calculation!W56</f>
        <v>5</v>
      </c>
      <c r="EZ22" s="9">
        <f>Calculation!X56</f>
        <v>4</v>
      </c>
      <c r="FA22" s="9">
        <f>Calculation!Y56</f>
        <v>8</v>
      </c>
      <c r="FB22" s="9">
        <f>Calculation!Z56</f>
        <v>7</v>
      </c>
      <c r="FC22" s="9">
        <f>Calculation!AA56</f>
        <v>12</v>
      </c>
      <c r="FD22" s="9">
        <f>Calculation!AB56</f>
        <v>0</v>
      </c>
      <c r="FE22" s="9">
        <f>Calculation!AC56</f>
        <v>7</v>
      </c>
      <c r="FF22" s="9">
        <f>Calculation!AD56</f>
        <v>13</v>
      </c>
      <c r="FG22" s="9">
        <f>Calculation!AE56</f>
        <v>19</v>
      </c>
      <c r="FH22" s="9">
        <f>Calculation!AF56</f>
        <v>11</v>
      </c>
      <c r="FI22" s="9">
        <f>Calculation!AG56</f>
        <v>14</v>
      </c>
      <c r="FJ22" s="9">
        <f>Calculation!AH56</f>
        <v>12</v>
      </c>
      <c r="FK22" s="9">
        <f>Calculation!AI56</f>
        <v>8</v>
      </c>
      <c r="FL22" s="9">
        <f>Calculation!AJ56</f>
        <v>8</v>
      </c>
      <c r="FM22" s="9">
        <f>Calculation!AK56</f>
        <v>10</v>
      </c>
      <c r="FN22" s="9">
        <f>Calculation!AL56</f>
        <v>0</v>
      </c>
      <c r="FO22" s="9">
        <f>Calculation!AM56</f>
        <v>13</v>
      </c>
      <c r="FP22" s="23">
        <f t="shared" ca="1" si="56"/>
        <v>13</v>
      </c>
      <c r="FQ22" s="78">
        <v>0</v>
      </c>
      <c r="FR22" s="25">
        <f>Calculation!AQ56</f>
        <v>8</v>
      </c>
      <c r="FS22" s="25">
        <f t="shared" ca="1" si="58"/>
        <v>0.625</v>
      </c>
      <c r="FT22" s="25">
        <f>Calculation!AR56</f>
        <v>9.1428571428571423</v>
      </c>
      <c r="FU22" s="54">
        <f t="shared" ca="1" si="59"/>
        <v>0.42187500000000006</v>
      </c>
    </row>
    <row r="23" spans="1:177" x14ac:dyDescent="0.3">
      <c r="A23" s="5" t="s">
        <v>63</v>
      </c>
      <c r="B23" s="6" t="s">
        <v>176</v>
      </c>
      <c r="C23" s="6" t="s">
        <v>9</v>
      </c>
      <c r="D23" s="6" t="s">
        <v>94</v>
      </c>
      <c r="E23" s="14">
        <v>34.327692399999997</v>
      </c>
      <c r="F23" s="14">
        <v>47.077768499999998</v>
      </c>
      <c r="G23" s="11">
        <v>1952434</v>
      </c>
      <c r="H23" s="12">
        <v>2.4427938398726725E-2</v>
      </c>
      <c r="I23" s="3">
        <v>0.79500000000000004</v>
      </c>
      <c r="J23" s="4">
        <v>0.872</v>
      </c>
      <c r="K23" s="7">
        <v>499752</v>
      </c>
      <c r="L23" s="4">
        <v>0.25596358186755608</v>
      </c>
      <c r="M23" s="7">
        <v>434987</v>
      </c>
      <c r="N23" s="4">
        <v>0.2227921660860239</v>
      </c>
      <c r="O23" s="7">
        <v>507240</v>
      </c>
      <c r="P23" s="4">
        <v>0.25979879473518697</v>
      </c>
      <c r="Q23" s="7">
        <v>314754</v>
      </c>
      <c r="R23" s="4">
        <v>0.16121108319154451</v>
      </c>
      <c r="S23" s="7">
        <v>195701</v>
      </c>
      <c r="T23" s="4">
        <v>0.10023437411968855</v>
      </c>
      <c r="U23" s="2">
        <v>14.7</v>
      </c>
      <c r="V23" s="2">
        <v>37</v>
      </c>
      <c r="W23" s="9">
        <v>21</v>
      </c>
      <c r="X23" s="13">
        <f t="shared" si="2"/>
        <v>1.0755805317875022</v>
      </c>
      <c r="Y23" s="9">
        <v>24</v>
      </c>
      <c r="Z23" s="13">
        <f t="shared" si="3"/>
        <v>1.229234893471431</v>
      </c>
      <c r="AA23" s="9">
        <v>32</v>
      </c>
      <c r="AB23" s="13">
        <f t="shared" si="4"/>
        <v>1.6389798579619081</v>
      </c>
      <c r="AC23" s="9">
        <v>32</v>
      </c>
      <c r="AD23" s="13">
        <f t="shared" si="5"/>
        <v>1.6389798579619081</v>
      </c>
      <c r="AE23" s="9">
        <v>37</v>
      </c>
      <c r="AF23" s="13">
        <f t="shared" si="6"/>
        <v>1.8950704607684563</v>
      </c>
      <c r="AG23" s="9">
        <v>37</v>
      </c>
      <c r="AH23" s="13">
        <f t="shared" si="7"/>
        <v>1.8950704607684563</v>
      </c>
      <c r="AI23" s="9">
        <v>37</v>
      </c>
      <c r="AJ23" s="13">
        <f t="shared" si="7"/>
        <v>1.8950704607684563</v>
      </c>
      <c r="AK23" s="9">
        <v>37</v>
      </c>
      <c r="AL23" s="13">
        <f t="shared" si="8"/>
        <v>1.8950704607684563</v>
      </c>
      <c r="AM23" s="9">
        <v>37</v>
      </c>
      <c r="AN23" s="13">
        <f t="shared" si="9"/>
        <v>1.8950704607684563</v>
      </c>
      <c r="AO23" s="9">
        <v>37</v>
      </c>
      <c r="AP23" s="13">
        <f t="shared" si="10"/>
        <v>1.8950704607684563</v>
      </c>
      <c r="AQ23" s="9">
        <v>37</v>
      </c>
      <c r="AR23" s="13">
        <f t="shared" si="11"/>
        <v>1.8950704607684563</v>
      </c>
      <c r="AS23" s="9">
        <v>37</v>
      </c>
      <c r="AT23" s="13">
        <f t="shared" si="12"/>
        <v>1.8950704607684563</v>
      </c>
      <c r="AU23" s="9">
        <v>51</v>
      </c>
      <c r="AV23" s="13">
        <f t="shared" si="13"/>
        <v>2.612124148626791</v>
      </c>
      <c r="AW23" s="9">
        <v>51</v>
      </c>
      <c r="AX23" s="13">
        <f t="shared" si="14"/>
        <v>2.612124148626791</v>
      </c>
      <c r="AY23" s="23">
        <f t="shared" ca="1" si="15"/>
        <v>51</v>
      </c>
      <c r="AZ23" s="24">
        <f t="shared" ca="1" si="16"/>
        <v>2.612124148626791</v>
      </c>
      <c r="BA23" s="25">
        <f t="shared" ca="1" si="17"/>
        <v>0</v>
      </c>
      <c r="BB23" s="9">
        <v>0</v>
      </c>
      <c r="BC23" s="13">
        <f t="shared" si="18"/>
        <v>0</v>
      </c>
      <c r="BD23" s="9">
        <v>0</v>
      </c>
      <c r="BE23" s="13">
        <f t="shared" si="19"/>
        <v>0</v>
      </c>
      <c r="BF23" s="9">
        <v>0</v>
      </c>
      <c r="BG23" s="13">
        <f t="shared" si="20"/>
        <v>0</v>
      </c>
      <c r="BH23" s="9">
        <v>0</v>
      </c>
      <c r="BI23" s="13">
        <f t="shared" si="21"/>
        <v>0</v>
      </c>
      <c r="BJ23" s="9">
        <v>0</v>
      </c>
      <c r="BK23" s="13">
        <f t="shared" si="22"/>
        <v>0</v>
      </c>
      <c r="BL23" s="34">
        <v>1</v>
      </c>
      <c r="BM23" s="13">
        <f t="shared" si="23"/>
        <v>5.121812056130963E-2</v>
      </c>
      <c r="BN23" s="9">
        <v>2</v>
      </c>
      <c r="BO23" s="13">
        <f t="shared" si="24"/>
        <v>0.10243624112261926</v>
      </c>
      <c r="BP23" s="9">
        <v>3</v>
      </c>
      <c r="BQ23" s="13">
        <f t="shared" si="25"/>
        <v>0.15365436168392888</v>
      </c>
      <c r="BR23" s="9">
        <v>3</v>
      </c>
      <c r="BS23" s="13">
        <f t="shared" si="26"/>
        <v>0.15365436168392888</v>
      </c>
      <c r="BT23" s="9">
        <v>3</v>
      </c>
      <c r="BU23" s="13">
        <f t="shared" si="27"/>
        <v>0.15365436168392888</v>
      </c>
      <c r="BV23" s="9">
        <v>5</v>
      </c>
      <c r="BW23" s="13">
        <f t="shared" si="28"/>
        <v>0.25609060280654811</v>
      </c>
      <c r="BX23" s="9">
        <v>6</v>
      </c>
      <c r="BY23" s="13">
        <f t="shared" si="29"/>
        <v>0.30730872336785775</v>
      </c>
      <c r="BZ23" s="9">
        <v>7</v>
      </c>
      <c r="CA23" s="13">
        <f t="shared" si="30"/>
        <v>0.35852684392916739</v>
      </c>
      <c r="CB23" s="9">
        <v>22</v>
      </c>
      <c r="CC23" s="13">
        <f t="shared" si="31"/>
        <v>1.1267986523488118</v>
      </c>
      <c r="CD23" s="9">
        <v>22</v>
      </c>
      <c r="CE23" s="13">
        <f t="shared" si="32"/>
        <v>1.1267986523488118</v>
      </c>
      <c r="CF23" s="9">
        <v>27</v>
      </c>
      <c r="CG23" s="13">
        <f t="shared" si="33"/>
        <v>1.38288925515536</v>
      </c>
      <c r="CH23" s="9">
        <v>31</v>
      </c>
      <c r="CI23" s="13">
        <f t="shared" si="34"/>
        <v>1.5877617374005983</v>
      </c>
      <c r="CJ23" s="9">
        <v>33</v>
      </c>
      <c r="CK23" s="13">
        <f t="shared" si="35"/>
        <v>1.6901979785232177</v>
      </c>
      <c r="CL23" s="9">
        <v>44</v>
      </c>
      <c r="CM23" s="13">
        <f t="shared" si="36"/>
        <v>2.2535973046976236</v>
      </c>
      <c r="CN23" s="9">
        <v>51</v>
      </c>
      <c r="CO23" s="13">
        <f t="shared" si="37"/>
        <v>2.612124148626791</v>
      </c>
      <c r="CP23" s="9">
        <v>59</v>
      </c>
      <c r="CQ23" s="13">
        <f t="shared" si="38"/>
        <v>3.0218691131172677</v>
      </c>
      <c r="CR23" s="9">
        <v>79</v>
      </c>
      <c r="CS23" s="13">
        <f t="shared" si="39"/>
        <v>4.0462315243434608</v>
      </c>
      <c r="CT23" s="9">
        <v>94</v>
      </c>
      <c r="CU23" s="13">
        <f t="shared" si="40"/>
        <v>4.8145033327631044</v>
      </c>
      <c r="CV23" s="9">
        <v>102</v>
      </c>
      <c r="CW23" s="13">
        <f t="shared" si="41"/>
        <v>5.224248297253582</v>
      </c>
      <c r="CX23" s="9">
        <v>115</v>
      </c>
      <c r="CY23" s="13">
        <f t="shared" si="42"/>
        <v>5.8900838645506068</v>
      </c>
      <c r="CZ23" s="9">
        <v>136</v>
      </c>
      <c r="DA23" s="13">
        <f t="shared" si="43"/>
        <v>6.9656643963381102</v>
      </c>
      <c r="DB23" s="9">
        <v>145</v>
      </c>
      <c r="DC23" s="13">
        <f t="shared" si="44"/>
        <v>7.4266274813898958</v>
      </c>
      <c r="DD23" s="9">
        <v>152</v>
      </c>
      <c r="DE23" s="13">
        <f t="shared" si="44"/>
        <v>7.7851543253190636</v>
      </c>
      <c r="DF23" s="9">
        <v>158</v>
      </c>
      <c r="DG23" s="13">
        <f t="shared" si="45"/>
        <v>8.0924630486869216</v>
      </c>
      <c r="DH23" s="9">
        <v>163</v>
      </c>
      <c r="DI23" s="13">
        <f t="shared" si="46"/>
        <v>8.3485536514934697</v>
      </c>
      <c r="DJ23" s="9">
        <v>168</v>
      </c>
      <c r="DK23" s="13">
        <f t="shared" si="47"/>
        <v>8.6046442543000179</v>
      </c>
      <c r="DL23" s="9">
        <v>175</v>
      </c>
      <c r="DM23" s="13">
        <f t="shared" si="48"/>
        <v>8.9631710982291857</v>
      </c>
      <c r="DN23" s="9">
        <v>182.92857142857142</v>
      </c>
      <c r="DO23" s="13">
        <f t="shared" si="49"/>
        <v>9.3692576255367115</v>
      </c>
      <c r="DP23" s="9">
        <v>192</v>
      </c>
      <c r="DQ23" s="13">
        <f t="shared" si="50"/>
        <v>9.833879147771448</v>
      </c>
      <c r="DR23" s="9">
        <v>192</v>
      </c>
      <c r="DS23" s="13">
        <f t="shared" si="51"/>
        <v>9.833879147771448</v>
      </c>
      <c r="DT23" s="23">
        <f t="shared" ca="1" si="52"/>
        <v>192</v>
      </c>
      <c r="DU23" s="24">
        <f t="shared" ca="1" si="53"/>
        <v>9.833879147771448</v>
      </c>
      <c r="DV23" s="25">
        <f t="shared" ca="1" si="54"/>
        <v>0</v>
      </c>
      <c r="DW23" s="25">
        <f ca="1">Calculation!AO23</f>
        <v>55</v>
      </c>
      <c r="DX23" s="25">
        <f t="shared" ca="1" si="55"/>
        <v>2.4909090909090907</v>
      </c>
      <c r="DY23" s="25">
        <f ca="1">Calculation!AP23</f>
        <v>79.097619047619048</v>
      </c>
      <c r="DZ23" s="25">
        <f t="shared" ca="1" si="0"/>
        <v>1.4273802715150055</v>
      </c>
      <c r="EA23" s="25">
        <f t="shared" ca="1" si="1"/>
        <v>0.265625</v>
      </c>
      <c r="EB23" s="23">
        <f ca="1">AY23/LOOKUP(2,1/(NOT(ISBLANK(Daily!F:F))),Daily!F:F)</f>
        <v>663.39287433798745</v>
      </c>
      <c r="EC23" s="35">
        <v>6</v>
      </c>
      <c r="ED23" s="35" t="s">
        <v>1583</v>
      </c>
      <c r="EE23" s="9">
        <v>0</v>
      </c>
      <c r="EF23" s="53">
        <v>0.43</v>
      </c>
      <c r="EG23" s="9">
        <f>Calculation!E57</f>
        <v>0</v>
      </c>
      <c r="EH23" s="9">
        <f>Calculation!F57</f>
        <v>0</v>
      </c>
      <c r="EI23" s="9">
        <f>Calculation!G57</f>
        <v>0</v>
      </c>
      <c r="EJ23" s="9">
        <f>Calculation!H57</f>
        <v>0</v>
      </c>
      <c r="EK23" s="9">
        <f>Calculation!I57</f>
        <v>0</v>
      </c>
      <c r="EL23" s="9">
        <f>Calculation!J57</f>
        <v>1</v>
      </c>
      <c r="EM23" s="9">
        <f>Calculation!K57</f>
        <v>1</v>
      </c>
      <c r="EN23" s="9">
        <f>Calculation!L57</f>
        <v>1</v>
      </c>
      <c r="EO23" s="9">
        <f>Calculation!M57</f>
        <v>0</v>
      </c>
      <c r="EP23" s="9">
        <f>Calculation!N57</f>
        <v>0</v>
      </c>
      <c r="EQ23" s="9">
        <f>Calculation!O57</f>
        <v>2</v>
      </c>
      <c r="ER23" s="9">
        <f>Calculation!P57</f>
        <v>1</v>
      </c>
      <c r="ES23" s="9">
        <f>Calculation!Q57</f>
        <v>1</v>
      </c>
      <c r="ET23" s="9">
        <f>Calculation!R57</f>
        <v>15</v>
      </c>
      <c r="EU23" s="9">
        <f>Calculation!S57</f>
        <v>0</v>
      </c>
      <c r="EV23" s="9">
        <f>Calculation!T57</f>
        <v>5</v>
      </c>
      <c r="EW23" s="9">
        <f>Calculation!U57</f>
        <v>4</v>
      </c>
      <c r="EX23" s="9">
        <f>Calculation!V57</f>
        <v>2</v>
      </c>
      <c r="EY23" s="9">
        <f>Calculation!W57</f>
        <v>11</v>
      </c>
      <c r="EZ23" s="9">
        <f>Calculation!X57</f>
        <v>7</v>
      </c>
      <c r="FA23" s="9">
        <f>Calculation!Y57</f>
        <v>8</v>
      </c>
      <c r="FB23" s="9">
        <f>Calculation!Z57</f>
        <v>20</v>
      </c>
      <c r="FC23" s="9">
        <f>Calculation!AA57</f>
        <v>15</v>
      </c>
      <c r="FD23" s="9">
        <f>Calculation!AB57</f>
        <v>8</v>
      </c>
      <c r="FE23" s="9">
        <f>Calculation!AC57</f>
        <v>13</v>
      </c>
      <c r="FF23" s="9">
        <f>Calculation!AD57</f>
        <v>21</v>
      </c>
      <c r="FG23" s="9">
        <f>Calculation!AE57</f>
        <v>9</v>
      </c>
      <c r="FH23" s="9">
        <f>Calculation!AF57</f>
        <v>7</v>
      </c>
      <c r="FI23" s="9">
        <f>Calculation!AG57</f>
        <v>6</v>
      </c>
      <c r="FJ23" s="9">
        <f>Calculation!AH57</f>
        <v>5</v>
      </c>
      <c r="FK23" s="9">
        <f>Calculation!AI57</f>
        <v>5</v>
      </c>
      <c r="FL23" s="9">
        <f>Calculation!AJ57</f>
        <v>7</v>
      </c>
      <c r="FM23" s="9">
        <f>Calculation!AK57</f>
        <v>7.9285714285714164</v>
      </c>
      <c r="FN23" s="9">
        <f>Calculation!AL57</f>
        <v>9.0714285714285836</v>
      </c>
      <c r="FO23" s="9">
        <f>Calculation!AM57</f>
        <v>0</v>
      </c>
      <c r="FP23" s="23">
        <f t="shared" ca="1" si="56"/>
        <v>0</v>
      </c>
      <c r="FQ23" s="25">
        <f t="shared" ca="1" si="57"/>
        <v>-1</v>
      </c>
      <c r="FR23" s="25">
        <f>Calculation!AQ57</f>
        <v>7</v>
      </c>
      <c r="FS23" s="25">
        <f t="shared" ca="1" si="58"/>
        <v>-1</v>
      </c>
      <c r="FT23" s="25">
        <f>Calculation!AR57</f>
        <v>7.384615384615385</v>
      </c>
      <c r="FU23" s="54">
        <f t="shared" ca="1" si="59"/>
        <v>-1</v>
      </c>
    </row>
    <row r="24" spans="1:177" x14ac:dyDescent="0.3">
      <c r="A24" s="5" t="s">
        <v>64</v>
      </c>
      <c r="B24" s="6" t="s">
        <v>177</v>
      </c>
      <c r="C24" s="6" t="s">
        <v>31</v>
      </c>
      <c r="D24" s="6" t="s">
        <v>95</v>
      </c>
      <c r="E24" s="14">
        <v>30.724585999999999</v>
      </c>
      <c r="F24" s="14">
        <v>50.845632299999998</v>
      </c>
      <c r="G24" s="11">
        <v>713052</v>
      </c>
      <c r="H24" s="12">
        <v>8.9213721596166067E-3</v>
      </c>
      <c r="I24" s="3">
        <v>0.79300000000000004</v>
      </c>
      <c r="J24" s="4">
        <v>0.86</v>
      </c>
      <c r="K24" s="7">
        <v>225492</v>
      </c>
      <c r="L24" s="4">
        <v>0.31623500109388936</v>
      </c>
      <c r="M24" s="7">
        <v>167408</v>
      </c>
      <c r="N24" s="4">
        <v>0.23477670632716829</v>
      </c>
      <c r="O24" s="7">
        <v>180281</v>
      </c>
      <c r="P24" s="4">
        <v>0.25283008812821506</v>
      </c>
      <c r="Q24" s="7">
        <v>88969</v>
      </c>
      <c r="R24" s="4">
        <v>0.12477210638214324</v>
      </c>
      <c r="S24" s="7">
        <v>50902</v>
      </c>
      <c r="T24" s="4">
        <v>7.1386098068584064E-2</v>
      </c>
      <c r="U24" s="2">
        <v>11.3</v>
      </c>
      <c r="V24" s="2">
        <v>42.8</v>
      </c>
      <c r="W24" s="9">
        <v>0</v>
      </c>
      <c r="X24" s="13">
        <f t="shared" si="2"/>
        <v>0</v>
      </c>
      <c r="Y24" s="9">
        <v>0</v>
      </c>
      <c r="Z24" s="13">
        <f t="shared" si="3"/>
        <v>0</v>
      </c>
      <c r="AA24" s="9">
        <v>0</v>
      </c>
      <c r="AB24" s="13">
        <f t="shared" si="4"/>
        <v>0</v>
      </c>
      <c r="AC24" s="9">
        <v>0</v>
      </c>
      <c r="AD24" s="13">
        <f t="shared" si="5"/>
        <v>0</v>
      </c>
      <c r="AE24" s="9">
        <v>3</v>
      </c>
      <c r="AF24" s="13">
        <f t="shared" si="6"/>
        <v>0.42072667912017642</v>
      </c>
      <c r="AG24" s="9">
        <v>3</v>
      </c>
      <c r="AH24" s="13">
        <f t="shared" si="7"/>
        <v>0.42072667912017642</v>
      </c>
      <c r="AI24" s="9">
        <v>6</v>
      </c>
      <c r="AJ24" s="13">
        <f t="shared" si="7"/>
        <v>0.84145335824035283</v>
      </c>
      <c r="AK24" s="9">
        <v>6</v>
      </c>
      <c r="AL24" s="13">
        <f t="shared" si="8"/>
        <v>0.84145335824035283</v>
      </c>
      <c r="AM24" s="9">
        <v>6</v>
      </c>
      <c r="AN24" s="13">
        <f t="shared" si="9"/>
        <v>0.84145335824035283</v>
      </c>
      <c r="AO24" s="9">
        <v>6</v>
      </c>
      <c r="AP24" s="13">
        <f t="shared" si="10"/>
        <v>0.84145335824035283</v>
      </c>
      <c r="AQ24" s="9">
        <v>6</v>
      </c>
      <c r="AR24" s="13">
        <f t="shared" si="11"/>
        <v>0.84145335824035283</v>
      </c>
      <c r="AS24" s="9">
        <v>6</v>
      </c>
      <c r="AT24" s="13">
        <f t="shared" si="12"/>
        <v>0.84145335824035283</v>
      </c>
      <c r="AU24" s="9">
        <v>10</v>
      </c>
      <c r="AV24" s="13">
        <f t="shared" si="13"/>
        <v>1.4024222637339212</v>
      </c>
      <c r="AW24" s="9">
        <v>10</v>
      </c>
      <c r="AX24" s="13">
        <f t="shared" si="14"/>
        <v>1.4024222637339212</v>
      </c>
      <c r="AY24" s="23">
        <f t="shared" ca="1" si="15"/>
        <v>10</v>
      </c>
      <c r="AZ24" s="24">
        <f t="shared" ca="1" si="16"/>
        <v>1.4024222637339212</v>
      </c>
      <c r="BA24" s="25">
        <f t="shared" ca="1" si="17"/>
        <v>0</v>
      </c>
      <c r="BB24" s="9">
        <v>0</v>
      </c>
      <c r="BC24" s="13">
        <f t="shared" si="18"/>
        <v>0</v>
      </c>
      <c r="BD24" s="9">
        <v>0</v>
      </c>
      <c r="BE24" s="13">
        <f t="shared" si="19"/>
        <v>0</v>
      </c>
      <c r="BF24" s="9">
        <v>0</v>
      </c>
      <c r="BG24" s="13">
        <f t="shared" si="20"/>
        <v>0</v>
      </c>
      <c r="BH24" s="9">
        <v>0</v>
      </c>
      <c r="BI24" s="13">
        <f t="shared" si="21"/>
        <v>0</v>
      </c>
      <c r="BJ24" s="9">
        <v>0</v>
      </c>
      <c r="BK24" s="13">
        <f t="shared" si="22"/>
        <v>0</v>
      </c>
      <c r="BL24" s="9">
        <v>0</v>
      </c>
      <c r="BM24" s="13">
        <f t="shared" si="23"/>
        <v>0</v>
      </c>
      <c r="BN24" s="34">
        <v>1</v>
      </c>
      <c r="BO24" s="13">
        <f t="shared" si="24"/>
        <v>0.14024222637339212</v>
      </c>
      <c r="BP24" s="9">
        <v>2</v>
      </c>
      <c r="BQ24" s="13">
        <f t="shared" si="25"/>
        <v>0.28048445274678424</v>
      </c>
      <c r="BR24" s="9">
        <v>2</v>
      </c>
      <c r="BS24" s="13">
        <f t="shared" si="26"/>
        <v>0.28048445274678424</v>
      </c>
      <c r="BT24" s="9">
        <v>2</v>
      </c>
      <c r="BU24" s="13">
        <f t="shared" si="27"/>
        <v>0.28048445274678424</v>
      </c>
      <c r="BV24" s="9">
        <v>2</v>
      </c>
      <c r="BW24" s="13">
        <f t="shared" si="28"/>
        <v>0.28048445274678424</v>
      </c>
      <c r="BX24" s="9">
        <v>2</v>
      </c>
      <c r="BY24" s="13">
        <f t="shared" si="29"/>
        <v>0.28048445274678424</v>
      </c>
      <c r="BZ24" s="9">
        <v>2</v>
      </c>
      <c r="CA24" s="13">
        <f t="shared" si="30"/>
        <v>0.28048445274678424</v>
      </c>
      <c r="CB24" s="9">
        <v>2</v>
      </c>
      <c r="CC24" s="13">
        <f t="shared" si="31"/>
        <v>0.28048445274678424</v>
      </c>
      <c r="CD24" s="9">
        <v>2</v>
      </c>
      <c r="CE24" s="13">
        <f t="shared" si="32"/>
        <v>0.28048445274678424</v>
      </c>
      <c r="CF24" s="9">
        <v>6</v>
      </c>
      <c r="CG24" s="13">
        <f t="shared" si="33"/>
        <v>0.84145335824035283</v>
      </c>
      <c r="CH24" s="9">
        <v>6</v>
      </c>
      <c r="CI24" s="13">
        <f t="shared" si="34"/>
        <v>0.84145335824035283</v>
      </c>
      <c r="CJ24" s="9">
        <v>9</v>
      </c>
      <c r="CK24" s="13">
        <f t="shared" si="35"/>
        <v>1.2621800373605292</v>
      </c>
      <c r="CL24" s="9">
        <v>9</v>
      </c>
      <c r="CM24" s="13">
        <f t="shared" si="36"/>
        <v>1.2621800373605292</v>
      </c>
      <c r="CN24" s="9">
        <v>11</v>
      </c>
      <c r="CO24" s="13">
        <f t="shared" si="37"/>
        <v>1.5426644901073134</v>
      </c>
      <c r="CP24" s="9">
        <v>11</v>
      </c>
      <c r="CQ24" s="13">
        <f t="shared" si="38"/>
        <v>1.5426644901073134</v>
      </c>
      <c r="CR24" s="9">
        <v>26</v>
      </c>
      <c r="CS24" s="13">
        <f t="shared" si="39"/>
        <v>3.6462978857081949</v>
      </c>
      <c r="CT24" s="9">
        <v>26</v>
      </c>
      <c r="CU24" s="13">
        <f t="shared" si="40"/>
        <v>3.6462978857081949</v>
      </c>
      <c r="CV24" s="9">
        <v>26</v>
      </c>
      <c r="CW24" s="13">
        <f t="shared" si="41"/>
        <v>3.6462978857081949</v>
      </c>
      <c r="CX24" s="9">
        <v>27</v>
      </c>
      <c r="CY24" s="13">
        <f t="shared" si="42"/>
        <v>3.7865401120815876</v>
      </c>
      <c r="CZ24" s="9">
        <v>32</v>
      </c>
      <c r="DA24" s="13">
        <f t="shared" si="43"/>
        <v>4.4877512439485479</v>
      </c>
      <c r="DB24" s="9">
        <v>32</v>
      </c>
      <c r="DC24" s="13">
        <f t="shared" si="44"/>
        <v>4.4877512439485479</v>
      </c>
      <c r="DD24" s="9">
        <v>45</v>
      </c>
      <c r="DE24" s="13">
        <f t="shared" si="44"/>
        <v>6.3109001868026455</v>
      </c>
      <c r="DF24" s="9">
        <v>60</v>
      </c>
      <c r="DG24" s="13">
        <f t="shared" si="45"/>
        <v>8.4145335824035268</v>
      </c>
      <c r="DH24" s="9">
        <v>61</v>
      </c>
      <c r="DI24" s="13">
        <f t="shared" si="46"/>
        <v>8.5547758087769186</v>
      </c>
      <c r="DJ24" s="9">
        <v>73</v>
      </c>
      <c r="DK24" s="13">
        <f t="shared" si="47"/>
        <v>10.237682525257625</v>
      </c>
      <c r="DL24" s="9">
        <v>73</v>
      </c>
      <c r="DM24" s="13">
        <f t="shared" si="48"/>
        <v>10.237682525257625</v>
      </c>
      <c r="DN24" s="9">
        <v>78.539984472049696</v>
      </c>
      <c r="DO24" s="13">
        <f t="shared" si="49"/>
        <v>11.014622281691896</v>
      </c>
      <c r="DP24" s="9">
        <v>96</v>
      </c>
      <c r="DQ24" s="13">
        <f t="shared" si="50"/>
        <v>13.463253731845645</v>
      </c>
      <c r="DR24" s="9">
        <v>96</v>
      </c>
      <c r="DS24" s="13">
        <f t="shared" si="51"/>
        <v>13.463253731845645</v>
      </c>
      <c r="DT24" s="23">
        <f t="shared" ca="1" si="52"/>
        <v>96</v>
      </c>
      <c r="DU24" s="24">
        <f t="shared" ca="1" si="53"/>
        <v>13.463253731845645</v>
      </c>
      <c r="DV24" s="25">
        <f t="shared" ca="1" si="54"/>
        <v>0</v>
      </c>
      <c r="DW24" s="25">
        <f ca="1">Calculation!AO24</f>
        <v>11</v>
      </c>
      <c r="DX24" s="25">
        <f t="shared" ca="1" si="55"/>
        <v>7.7272727272727275</v>
      </c>
      <c r="DY24" s="25">
        <f ca="1">Calculation!AP24</f>
        <v>28.294482223174128</v>
      </c>
      <c r="DZ24" s="25">
        <f t="shared" ca="1" si="0"/>
        <v>2.3928876748051175</v>
      </c>
      <c r="EA24" s="25">
        <f t="shared" ca="1" si="1"/>
        <v>0.10416666666666667</v>
      </c>
      <c r="EB24" s="23">
        <f ca="1">AY24/LOOKUP(2,1/(NOT(ISBLANK(Daily!F:F))),Daily!F:F)</f>
        <v>130.07703418391912</v>
      </c>
      <c r="EC24" s="35">
        <v>7</v>
      </c>
      <c r="ED24" s="35" t="s">
        <v>1581</v>
      </c>
      <c r="EE24" s="9">
        <v>0</v>
      </c>
      <c r="EF24" s="53">
        <v>0.69</v>
      </c>
      <c r="EG24" s="9">
        <f>Calculation!E58</f>
        <v>0</v>
      </c>
      <c r="EH24" s="9">
        <f>Calculation!F58</f>
        <v>0</v>
      </c>
      <c r="EI24" s="9">
        <f>Calculation!G58</f>
        <v>0</v>
      </c>
      <c r="EJ24" s="9">
        <f>Calculation!H58</f>
        <v>0</v>
      </c>
      <c r="EK24" s="9">
        <f>Calculation!I58</f>
        <v>0</v>
      </c>
      <c r="EL24" s="9">
        <f>Calculation!J58</f>
        <v>0</v>
      </c>
      <c r="EM24" s="9">
        <f>Calculation!K58</f>
        <v>1</v>
      </c>
      <c r="EN24" s="9">
        <f>Calculation!L58</f>
        <v>1</v>
      </c>
      <c r="EO24" s="9">
        <f>Calculation!M58</f>
        <v>0</v>
      </c>
      <c r="EP24" s="9">
        <f>Calculation!N58</f>
        <v>0</v>
      </c>
      <c r="EQ24" s="9">
        <f>Calculation!O58</f>
        <v>0</v>
      </c>
      <c r="ER24" s="9">
        <f>Calculation!P58</f>
        <v>0</v>
      </c>
      <c r="ES24" s="9">
        <f>Calculation!Q58</f>
        <v>0</v>
      </c>
      <c r="ET24" s="9">
        <f>Calculation!R58</f>
        <v>0</v>
      </c>
      <c r="EU24" s="9">
        <f>Calculation!S58</f>
        <v>0</v>
      </c>
      <c r="EV24" s="9">
        <f>Calculation!T58</f>
        <v>4</v>
      </c>
      <c r="EW24" s="9">
        <f>Calculation!U58</f>
        <v>0</v>
      </c>
      <c r="EX24" s="9">
        <f>Calculation!V58</f>
        <v>3</v>
      </c>
      <c r="EY24" s="9">
        <f>Calculation!W58</f>
        <v>0</v>
      </c>
      <c r="EZ24" s="9">
        <f>Calculation!X58</f>
        <v>2</v>
      </c>
      <c r="FA24" s="9">
        <f>Calculation!Y58</f>
        <v>0</v>
      </c>
      <c r="FB24" s="9">
        <f>Calculation!Z58</f>
        <v>15</v>
      </c>
      <c r="FC24" s="9">
        <f>Calculation!AA58</f>
        <v>0</v>
      </c>
      <c r="FD24" s="9">
        <f>Calculation!AB58</f>
        <v>0</v>
      </c>
      <c r="FE24" s="9">
        <f>Calculation!AC58</f>
        <v>1</v>
      </c>
      <c r="FF24" s="9">
        <f>Calculation!AD58</f>
        <v>5</v>
      </c>
      <c r="FG24" s="9">
        <f>Calculation!AE58</f>
        <v>0</v>
      </c>
      <c r="FH24" s="9">
        <f>Calculation!AF58</f>
        <v>13</v>
      </c>
      <c r="FI24" s="9">
        <f>Calculation!AG58</f>
        <v>15</v>
      </c>
      <c r="FJ24" s="9">
        <f>Calculation!AH58</f>
        <v>1</v>
      </c>
      <c r="FK24" s="9">
        <f>Calculation!AI58</f>
        <v>12</v>
      </c>
      <c r="FL24" s="9">
        <f>Calculation!AJ58</f>
        <v>0</v>
      </c>
      <c r="FM24" s="9">
        <f>Calculation!AK58</f>
        <v>5.5399844720496958</v>
      </c>
      <c r="FN24" s="9">
        <f>Calculation!AL58</f>
        <v>17.460015527950304</v>
      </c>
      <c r="FO24" s="9">
        <f>Calculation!AM58</f>
        <v>0</v>
      </c>
      <c r="FP24" s="23">
        <f t="shared" ca="1" si="56"/>
        <v>0</v>
      </c>
      <c r="FQ24" s="25">
        <f t="shared" ca="1" si="57"/>
        <v>-1</v>
      </c>
      <c r="FR24" s="25">
        <f>Calculation!AQ58</f>
        <v>4.5</v>
      </c>
      <c r="FS24" s="25">
        <f t="shared" ca="1" si="58"/>
        <v>-1</v>
      </c>
      <c r="FT24" s="25">
        <f>Calculation!AR58</f>
        <v>6.8571428571428568</v>
      </c>
      <c r="FU24" s="54">
        <f t="shared" ca="1" si="59"/>
        <v>-1</v>
      </c>
    </row>
    <row r="25" spans="1:177" x14ac:dyDescent="0.3">
      <c r="A25" s="5" t="s">
        <v>65</v>
      </c>
      <c r="B25" s="6" t="s">
        <v>178</v>
      </c>
      <c r="C25" s="6" t="s">
        <v>10</v>
      </c>
      <c r="D25" s="6" t="s">
        <v>96</v>
      </c>
      <c r="E25" s="14">
        <v>37.289812300000001</v>
      </c>
      <c r="F25" s="14">
        <v>55.137583399999997</v>
      </c>
      <c r="G25" s="11">
        <v>1868819</v>
      </c>
      <c r="H25" s="12">
        <v>2.3381786739203519E-2</v>
      </c>
      <c r="I25" s="3">
        <v>0.77600000000000002</v>
      </c>
      <c r="J25" s="4">
        <v>0.875</v>
      </c>
      <c r="K25" s="7">
        <v>578981</v>
      </c>
      <c r="L25" s="4">
        <v>0.30981116951400856</v>
      </c>
      <c r="M25" s="7">
        <v>394236</v>
      </c>
      <c r="N25" s="4">
        <v>0.21095461893313372</v>
      </c>
      <c r="O25" s="7">
        <v>480404</v>
      </c>
      <c r="P25" s="4">
        <v>0.25706288302933566</v>
      </c>
      <c r="Q25" s="7">
        <v>269504</v>
      </c>
      <c r="R25" s="4">
        <v>0.14421086258219765</v>
      </c>
      <c r="S25" s="7">
        <v>145694</v>
      </c>
      <c r="T25" s="4">
        <v>7.7960465941324442E-2</v>
      </c>
      <c r="U25" s="2">
        <v>11</v>
      </c>
      <c r="V25" s="2">
        <v>38.200000000000003</v>
      </c>
      <c r="W25" s="9">
        <v>21</v>
      </c>
      <c r="X25" s="13">
        <f t="shared" si="2"/>
        <v>1.1237043287766231</v>
      </c>
      <c r="Y25" s="9">
        <v>24</v>
      </c>
      <c r="Z25" s="13">
        <f t="shared" si="3"/>
        <v>1.284233518601855</v>
      </c>
      <c r="AA25" s="9">
        <v>24</v>
      </c>
      <c r="AB25" s="13">
        <f t="shared" si="4"/>
        <v>1.284233518601855</v>
      </c>
      <c r="AC25" s="9">
        <v>24</v>
      </c>
      <c r="AD25" s="13">
        <f t="shared" si="5"/>
        <v>1.284233518601855</v>
      </c>
      <c r="AE25" s="9">
        <v>96</v>
      </c>
      <c r="AF25" s="13">
        <f t="shared" si="6"/>
        <v>5.1369340744074199</v>
      </c>
      <c r="AG25" s="9">
        <v>96</v>
      </c>
      <c r="AH25" s="13">
        <f t="shared" si="7"/>
        <v>5.1369340744074199</v>
      </c>
      <c r="AI25" s="9">
        <v>96</v>
      </c>
      <c r="AJ25" s="13">
        <f t="shared" si="7"/>
        <v>5.1369340744074199</v>
      </c>
      <c r="AK25" s="9">
        <v>96</v>
      </c>
      <c r="AL25" s="13">
        <f t="shared" si="8"/>
        <v>5.1369340744074199</v>
      </c>
      <c r="AM25" s="9">
        <v>96</v>
      </c>
      <c r="AN25" s="13">
        <f t="shared" si="9"/>
        <v>5.1369340744074199</v>
      </c>
      <c r="AO25" s="9">
        <v>133</v>
      </c>
      <c r="AP25" s="13">
        <f t="shared" si="10"/>
        <v>7.1167940822519462</v>
      </c>
      <c r="AQ25" s="9">
        <v>133</v>
      </c>
      <c r="AR25" s="13">
        <f t="shared" si="11"/>
        <v>7.1167940822519462</v>
      </c>
      <c r="AS25" s="9">
        <v>133</v>
      </c>
      <c r="AT25" s="13">
        <f t="shared" si="12"/>
        <v>7.1167940822519462</v>
      </c>
      <c r="AU25" s="9">
        <v>133</v>
      </c>
      <c r="AV25" s="13">
        <f t="shared" si="13"/>
        <v>7.1167940822519462</v>
      </c>
      <c r="AW25" s="9">
        <v>133</v>
      </c>
      <c r="AX25" s="13">
        <f t="shared" si="14"/>
        <v>7.1167940822519462</v>
      </c>
      <c r="AY25" s="23">
        <f t="shared" ca="1" si="15"/>
        <v>133</v>
      </c>
      <c r="AZ25" s="24">
        <f t="shared" ca="1" si="16"/>
        <v>7.1167940822519462</v>
      </c>
      <c r="BA25" s="25">
        <f t="shared" ca="1" si="17"/>
        <v>0</v>
      </c>
      <c r="BB25" s="9">
        <v>0</v>
      </c>
      <c r="BC25" s="13">
        <f t="shared" si="18"/>
        <v>0</v>
      </c>
      <c r="BD25" s="9">
        <v>0</v>
      </c>
      <c r="BE25" s="13">
        <f t="shared" si="19"/>
        <v>0</v>
      </c>
      <c r="BF25" s="9">
        <v>0</v>
      </c>
      <c r="BG25" s="13">
        <f t="shared" si="20"/>
        <v>0</v>
      </c>
      <c r="BH25" s="9">
        <v>0</v>
      </c>
      <c r="BI25" s="13">
        <f t="shared" si="21"/>
        <v>0</v>
      </c>
      <c r="BJ25" s="9">
        <v>0</v>
      </c>
      <c r="BK25" s="13">
        <f t="shared" si="22"/>
        <v>0</v>
      </c>
      <c r="BL25" s="9">
        <v>0</v>
      </c>
      <c r="BM25" s="13">
        <f t="shared" si="23"/>
        <v>0</v>
      </c>
      <c r="BN25" s="9">
        <v>0</v>
      </c>
      <c r="BO25" s="13">
        <f t="shared" si="24"/>
        <v>0</v>
      </c>
      <c r="BP25" s="9">
        <v>0</v>
      </c>
      <c r="BQ25" s="13">
        <f t="shared" si="25"/>
        <v>0</v>
      </c>
      <c r="BR25" s="34">
        <v>2</v>
      </c>
      <c r="BS25" s="13">
        <f t="shared" si="26"/>
        <v>0.10701945988348791</v>
      </c>
      <c r="BT25" s="9">
        <v>24</v>
      </c>
      <c r="BU25" s="13">
        <f t="shared" si="27"/>
        <v>1.284233518601855</v>
      </c>
      <c r="BV25" s="9">
        <v>24</v>
      </c>
      <c r="BW25" s="13">
        <f t="shared" si="28"/>
        <v>1.284233518601855</v>
      </c>
      <c r="BX25" s="9">
        <v>24</v>
      </c>
      <c r="BY25" s="13">
        <f t="shared" si="29"/>
        <v>1.284233518601855</v>
      </c>
      <c r="BZ25" s="9">
        <v>24</v>
      </c>
      <c r="CA25" s="13">
        <f t="shared" si="30"/>
        <v>1.284233518601855</v>
      </c>
      <c r="CB25" s="9">
        <v>33</v>
      </c>
      <c r="CC25" s="13">
        <f t="shared" si="31"/>
        <v>1.7658210880775504</v>
      </c>
      <c r="CD25" s="9">
        <v>37</v>
      </c>
      <c r="CE25" s="13">
        <f t="shared" si="32"/>
        <v>1.9798600078445263</v>
      </c>
      <c r="CF25" s="9">
        <v>104</v>
      </c>
      <c r="CG25" s="13">
        <f t="shared" si="33"/>
        <v>5.5650119139413716</v>
      </c>
      <c r="CH25" s="9">
        <v>162</v>
      </c>
      <c r="CI25" s="13">
        <f t="shared" si="34"/>
        <v>8.6685762505625217</v>
      </c>
      <c r="CJ25" s="9">
        <v>175</v>
      </c>
      <c r="CK25" s="13">
        <f t="shared" si="35"/>
        <v>9.3642027398051919</v>
      </c>
      <c r="CL25" s="9">
        <v>175</v>
      </c>
      <c r="CM25" s="13">
        <f t="shared" si="36"/>
        <v>9.3642027398051919</v>
      </c>
      <c r="CN25" s="9">
        <v>179</v>
      </c>
      <c r="CO25" s="13">
        <f t="shared" si="37"/>
        <v>9.5782416595721678</v>
      </c>
      <c r="CP25" s="9">
        <v>188</v>
      </c>
      <c r="CQ25" s="13">
        <f t="shared" si="38"/>
        <v>10.059829229047864</v>
      </c>
      <c r="CR25" s="9">
        <v>213</v>
      </c>
      <c r="CS25" s="13">
        <f t="shared" si="39"/>
        <v>11.397572477591462</v>
      </c>
      <c r="CT25" s="9">
        <v>234</v>
      </c>
      <c r="CU25" s="13">
        <f t="shared" si="40"/>
        <v>12.521276806368085</v>
      </c>
      <c r="CV25" s="9">
        <v>234</v>
      </c>
      <c r="CW25" s="13">
        <f t="shared" si="41"/>
        <v>12.521276806368085</v>
      </c>
      <c r="CX25" s="9">
        <v>259</v>
      </c>
      <c r="CY25" s="13">
        <f t="shared" si="42"/>
        <v>13.859020054911685</v>
      </c>
      <c r="CZ25" s="9">
        <v>301</v>
      </c>
      <c r="DA25" s="13">
        <f t="shared" si="43"/>
        <v>16.106428712464933</v>
      </c>
      <c r="DB25" s="9">
        <v>331</v>
      </c>
      <c r="DC25" s="13">
        <f t="shared" si="44"/>
        <v>17.711720610717251</v>
      </c>
      <c r="DD25" s="9">
        <v>351</v>
      </c>
      <c r="DE25" s="13">
        <f t="shared" si="44"/>
        <v>18.781915209552132</v>
      </c>
      <c r="DF25" s="9">
        <v>360</v>
      </c>
      <c r="DG25" s="13">
        <f t="shared" si="45"/>
        <v>19.263502779027824</v>
      </c>
      <c r="DH25" s="9">
        <v>375</v>
      </c>
      <c r="DI25" s="13">
        <f t="shared" si="46"/>
        <v>20.066148728153983</v>
      </c>
      <c r="DJ25" s="9">
        <v>381</v>
      </c>
      <c r="DK25" s="13">
        <f t="shared" si="47"/>
        <v>20.387207107804446</v>
      </c>
      <c r="DL25" s="9">
        <v>391</v>
      </c>
      <c r="DM25" s="13">
        <f t="shared" si="48"/>
        <v>20.922304407221887</v>
      </c>
      <c r="DN25" s="9">
        <v>451.35636645962734</v>
      </c>
      <c r="DO25" s="13">
        <f t="shared" si="49"/>
        <v>24.151957276741477</v>
      </c>
      <c r="DP25" s="9">
        <v>424</v>
      </c>
      <c r="DQ25" s="13">
        <f t="shared" si="50"/>
        <v>22.688125495299438</v>
      </c>
      <c r="DR25" s="9">
        <v>424</v>
      </c>
      <c r="DS25" s="13">
        <f t="shared" si="51"/>
        <v>22.688125495299438</v>
      </c>
      <c r="DT25" s="23">
        <f t="shared" ca="1" si="52"/>
        <v>424</v>
      </c>
      <c r="DU25" s="24">
        <f t="shared" ca="1" si="53"/>
        <v>22.688125495299438</v>
      </c>
      <c r="DV25" s="25">
        <f t="shared" ca="1" si="54"/>
        <v>0</v>
      </c>
      <c r="DW25" s="25">
        <f ca="1">Calculation!AO25</f>
        <v>213</v>
      </c>
      <c r="DX25" s="25">
        <f t="shared" ca="1" si="55"/>
        <v>0.99061032863849763</v>
      </c>
      <c r="DY25" s="25">
        <f ca="1">Calculation!AP25</f>
        <v>216.66666666666666</v>
      </c>
      <c r="DZ25" s="25">
        <f t="shared" ca="1" si="0"/>
        <v>0.95692307692307699</v>
      </c>
      <c r="EA25" s="25">
        <f t="shared" ca="1" si="1"/>
        <v>0.31367924528301888</v>
      </c>
      <c r="EB25" s="23">
        <f ca="1">AY25/LOOKUP(2,1/(NOT(ISBLANK(Daily!F:F))),Daily!F:F)</f>
        <v>1730.0245546461242</v>
      </c>
      <c r="EC25" s="35">
        <v>9</v>
      </c>
      <c r="ED25" s="35" t="s">
        <v>1591</v>
      </c>
      <c r="EE25" s="9">
        <v>0</v>
      </c>
      <c r="EF25" s="53">
        <v>0.56999999999999995</v>
      </c>
      <c r="EG25" s="9">
        <f>Calculation!E59</f>
        <v>0</v>
      </c>
      <c r="EH25" s="9">
        <f>Calculation!F59</f>
        <v>0</v>
      </c>
      <c r="EI25" s="9">
        <f>Calculation!G59</f>
        <v>0</v>
      </c>
      <c r="EJ25" s="9">
        <f>Calculation!H59</f>
        <v>0</v>
      </c>
      <c r="EK25" s="9">
        <f>Calculation!I59</f>
        <v>0</v>
      </c>
      <c r="EL25" s="9">
        <f>Calculation!J59</f>
        <v>0</v>
      </c>
      <c r="EM25" s="9">
        <f>Calculation!K59</f>
        <v>0</v>
      </c>
      <c r="EN25" s="9">
        <f>Calculation!L59</f>
        <v>0</v>
      </c>
      <c r="EO25" s="9">
        <f>Calculation!M59</f>
        <v>2</v>
      </c>
      <c r="EP25" s="9">
        <f>Calculation!N59</f>
        <v>22</v>
      </c>
      <c r="EQ25" s="9">
        <f>Calculation!O59</f>
        <v>0</v>
      </c>
      <c r="ER25" s="9">
        <f>Calculation!P59</f>
        <v>0</v>
      </c>
      <c r="ES25" s="9">
        <f>Calculation!Q59</f>
        <v>0</v>
      </c>
      <c r="ET25" s="9">
        <f>Calculation!R59</f>
        <v>9</v>
      </c>
      <c r="EU25" s="9">
        <f>Calculation!S59</f>
        <v>4</v>
      </c>
      <c r="EV25" s="9">
        <f>Calculation!T59</f>
        <v>67</v>
      </c>
      <c r="EW25" s="9">
        <f>Calculation!U59</f>
        <v>58</v>
      </c>
      <c r="EX25" s="9">
        <f>Calculation!V59</f>
        <v>13</v>
      </c>
      <c r="EY25" s="9">
        <f>Calculation!W59</f>
        <v>0</v>
      </c>
      <c r="EZ25" s="9">
        <f>Calculation!X59</f>
        <v>4</v>
      </c>
      <c r="FA25" s="9">
        <f>Calculation!Y59</f>
        <v>9</v>
      </c>
      <c r="FB25" s="9">
        <f>Calculation!Z59</f>
        <v>25</v>
      </c>
      <c r="FC25" s="9">
        <f>Calculation!AA59</f>
        <v>21</v>
      </c>
      <c r="FD25" s="9">
        <f>Calculation!AB59</f>
        <v>0</v>
      </c>
      <c r="FE25" s="9">
        <f>Calculation!AC59</f>
        <v>25</v>
      </c>
      <c r="FF25" s="9">
        <f>Calculation!AD59</f>
        <v>42</v>
      </c>
      <c r="FG25" s="9">
        <f>Calculation!AE59</f>
        <v>30</v>
      </c>
      <c r="FH25" s="9">
        <f>Calculation!AF59</f>
        <v>20</v>
      </c>
      <c r="FI25" s="9">
        <f>Calculation!AG59</f>
        <v>9</v>
      </c>
      <c r="FJ25" s="9">
        <f>Calculation!AH59</f>
        <v>15</v>
      </c>
      <c r="FK25" s="9">
        <f>Calculation!AI59</f>
        <v>6</v>
      </c>
      <c r="FL25" s="9">
        <f>Calculation!AJ59</f>
        <v>10</v>
      </c>
      <c r="FM25" s="9">
        <f>Calculation!AK59</f>
        <v>30</v>
      </c>
      <c r="FN25" s="9">
        <f>Calculation!AL59</f>
        <v>3</v>
      </c>
      <c r="FO25" s="9">
        <f>Calculation!AM59</f>
        <v>0</v>
      </c>
      <c r="FP25" s="23">
        <f t="shared" ca="1" si="56"/>
        <v>0</v>
      </c>
      <c r="FQ25" s="25">
        <f t="shared" ca="1" si="57"/>
        <v>-1</v>
      </c>
      <c r="FR25" s="25">
        <f>Calculation!AQ59</f>
        <v>15</v>
      </c>
      <c r="FS25" s="25">
        <f t="shared" ca="1" si="58"/>
        <v>-1</v>
      </c>
      <c r="FT25" s="25">
        <f>Calculation!AR59</f>
        <v>20.19047619047619</v>
      </c>
      <c r="FU25" s="54">
        <f t="shared" ca="1" si="59"/>
        <v>-1</v>
      </c>
    </row>
    <row r="26" spans="1:177" x14ac:dyDescent="0.3">
      <c r="A26" s="5" t="s">
        <v>66</v>
      </c>
      <c r="B26" s="6" t="s">
        <v>179</v>
      </c>
      <c r="C26" s="6" t="s">
        <v>11</v>
      </c>
      <c r="D26" s="6" t="s">
        <v>97</v>
      </c>
      <c r="E26" s="14">
        <v>37.280945500000001</v>
      </c>
      <c r="F26" s="14">
        <v>49.592413399999998</v>
      </c>
      <c r="G26" s="11">
        <v>2530696</v>
      </c>
      <c r="H26" s="12">
        <v>3.166288130298086E-2</v>
      </c>
      <c r="I26" s="3">
        <v>0.80300000000000005</v>
      </c>
      <c r="J26" s="4">
        <v>0.88200000000000001</v>
      </c>
      <c r="K26" s="7">
        <v>546804</v>
      </c>
      <c r="L26" s="4">
        <v>0.21606862301912202</v>
      </c>
      <c r="M26" s="7">
        <v>479957</v>
      </c>
      <c r="N26" s="4">
        <v>0.18965415047876158</v>
      </c>
      <c r="O26" s="7">
        <v>665989</v>
      </c>
      <c r="P26" s="4">
        <v>0.26316436268915744</v>
      </c>
      <c r="Q26" s="7">
        <v>502633</v>
      </c>
      <c r="R26" s="4">
        <v>0.19861453133841442</v>
      </c>
      <c r="S26" s="7">
        <v>335313</v>
      </c>
      <c r="T26" s="4">
        <v>0.13249833247454454</v>
      </c>
      <c r="U26" s="2">
        <v>8.1999999999999993</v>
      </c>
      <c r="V26" s="2">
        <v>35</v>
      </c>
      <c r="W26" s="9">
        <v>193</v>
      </c>
      <c r="X26" s="13">
        <f t="shared" si="2"/>
        <v>7.6263604952945752</v>
      </c>
      <c r="Y26" s="9">
        <v>220</v>
      </c>
      <c r="Z26" s="13">
        <f t="shared" si="3"/>
        <v>8.6932606682114315</v>
      </c>
      <c r="AA26" s="9">
        <v>220</v>
      </c>
      <c r="AB26" s="13">
        <f t="shared" si="4"/>
        <v>8.6932606682114315</v>
      </c>
      <c r="AC26" s="9">
        <v>242</v>
      </c>
      <c r="AD26" s="13">
        <f t="shared" si="5"/>
        <v>9.5625867350325766</v>
      </c>
      <c r="AE26" s="9">
        <v>242</v>
      </c>
      <c r="AF26" s="13">
        <f t="shared" si="6"/>
        <v>9.5625867350325766</v>
      </c>
      <c r="AG26" s="9">
        <v>242</v>
      </c>
      <c r="AH26" s="13">
        <f t="shared" si="7"/>
        <v>9.5625867350325766</v>
      </c>
      <c r="AI26" s="9">
        <v>242</v>
      </c>
      <c r="AJ26" s="13">
        <f t="shared" si="7"/>
        <v>9.5625867350325766</v>
      </c>
      <c r="AK26" s="9">
        <v>242</v>
      </c>
      <c r="AL26" s="13">
        <f t="shared" si="8"/>
        <v>9.5625867350325766</v>
      </c>
      <c r="AM26" s="9">
        <v>242</v>
      </c>
      <c r="AN26" s="13">
        <f t="shared" si="9"/>
        <v>9.5625867350325766</v>
      </c>
      <c r="AO26" s="9">
        <v>269</v>
      </c>
      <c r="AP26" s="13">
        <f t="shared" si="10"/>
        <v>10.629486907949433</v>
      </c>
      <c r="AQ26" s="9">
        <v>312</v>
      </c>
      <c r="AR26" s="13">
        <f t="shared" si="11"/>
        <v>12.328624220372578</v>
      </c>
      <c r="AS26" s="9">
        <v>312</v>
      </c>
      <c r="AT26" s="13">
        <f t="shared" si="12"/>
        <v>12.328624220372578</v>
      </c>
      <c r="AU26" s="9">
        <v>339</v>
      </c>
      <c r="AV26" s="13">
        <f t="shared" si="13"/>
        <v>13.395524393289433</v>
      </c>
      <c r="AW26" s="9">
        <v>339</v>
      </c>
      <c r="AX26" s="13">
        <f t="shared" si="14"/>
        <v>13.395524393289433</v>
      </c>
      <c r="AY26" s="23">
        <f t="shared" ca="1" si="15"/>
        <v>339</v>
      </c>
      <c r="AZ26" s="24">
        <f t="shared" ca="1" si="16"/>
        <v>13.395524393289433</v>
      </c>
      <c r="BA26" s="25">
        <f t="shared" ca="1" si="17"/>
        <v>0</v>
      </c>
      <c r="BB26" s="9">
        <v>0</v>
      </c>
      <c r="BC26" s="13">
        <f t="shared" si="18"/>
        <v>0</v>
      </c>
      <c r="BD26" s="34">
        <v>2</v>
      </c>
      <c r="BE26" s="13">
        <f t="shared" si="19"/>
        <v>7.9029642438285752E-2</v>
      </c>
      <c r="BF26" s="9">
        <v>2</v>
      </c>
      <c r="BG26" s="13">
        <f t="shared" si="20"/>
        <v>7.9029642438285752E-2</v>
      </c>
      <c r="BH26" s="9">
        <v>4</v>
      </c>
      <c r="BI26" s="13">
        <f t="shared" si="21"/>
        <v>0.1580592848765715</v>
      </c>
      <c r="BJ26" s="9">
        <v>6</v>
      </c>
      <c r="BK26" s="13">
        <f t="shared" si="22"/>
        <v>0.23708892731485726</v>
      </c>
      <c r="BL26" s="9">
        <v>8</v>
      </c>
      <c r="BM26" s="13">
        <f t="shared" si="23"/>
        <v>0.31611856975314301</v>
      </c>
      <c r="BN26" s="9">
        <v>17</v>
      </c>
      <c r="BO26" s="13">
        <f t="shared" si="24"/>
        <v>0.67175196072542886</v>
      </c>
      <c r="BP26" s="9">
        <v>40</v>
      </c>
      <c r="BQ26" s="13">
        <f t="shared" si="25"/>
        <v>1.580592848765715</v>
      </c>
      <c r="BR26" s="9">
        <v>65</v>
      </c>
      <c r="BS26" s="13">
        <f t="shared" si="26"/>
        <v>2.568463379244287</v>
      </c>
      <c r="BT26" s="9">
        <v>82</v>
      </c>
      <c r="BU26" s="13">
        <f t="shared" si="27"/>
        <v>3.240215339969716</v>
      </c>
      <c r="BV26" s="9">
        <v>110</v>
      </c>
      <c r="BW26" s="13">
        <f t="shared" si="28"/>
        <v>4.3466303341057158</v>
      </c>
      <c r="BX26" s="9">
        <v>163</v>
      </c>
      <c r="BY26" s="13">
        <f t="shared" si="29"/>
        <v>6.4409158587202882</v>
      </c>
      <c r="BZ26" s="9">
        <v>218</v>
      </c>
      <c r="CA26" s="13">
        <f t="shared" si="30"/>
        <v>8.6142310257731474</v>
      </c>
      <c r="CB26" s="9">
        <v>253</v>
      </c>
      <c r="CC26" s="13">
        <f t="shared" si="31"/>
        <v>9.9972497684431474</v>
      </c>
      <c r="CD26" s="9">
        <v>333</v>
      </c>
      <c r="CE26" s="13">
        <f t="shared" si="32"/>
        <v>13.158435465974577</v>
      </c>
      <c r="CF26" s="9">
        <v>424</v>
      </c>
      <c r="CG26" s="13">
        <f t="shared" si="33"/>
        <v>16.754284196916579</v>
      </c>
      <c r="CH26" s="9">
        <v>494</v>
      </c>
      <c r="CI26" s="13">
        <f t="shared" si="34"/>
        <v>19.520321682256579</v>
      </c>
      <c r="CJ26" s="9">
        <v>496</v>
      </c>
      <c r="CK26" s="13">
        <f t="shared" si="35"/>
        <v>19.599351324694869</v>
      </c>
      <c r="CL26" s="9">
        <v>524</v>
      </c>
      <c r="CM26" s="13">
        <f t="shared" si="36"/>
        <v>20.705766318830868</v>
      </c>
      <c r="CN26" s="9">
        <v>524</v>
      </c>
      <c r="CO26" s="13">
        <f t="shared" si="37"/>
        <v>20.705766318830868</v>
      </c>
      <c r="CP26" s="9">
        <v>529</v>
      </c>
      <c r="CQ26" s="13">
        <f t="shared" si="38"/>
        <v>20.903340424926579</v>
      </c>
      <c r="CR26" s="9">
        <v>613</v>
      </c>
      <c r="CS26" s="13">
        <f t="shared" si="39"/>
        <v>24.222585407334584</v>
      </c>
      <c r="CT26" s="9">
        <v>684</v>
      </c>
      <c r="CU26" s="13">
        <f t="shared" si="40"/>
        <v>27.028137713893724</v>
      </c>
      <c r="CV26" s="9">
        <v>797</v>
      </c>
      <c r="CW26" s="13">
        <f t="shared" si="41"/>
        <v>31.493312511656875</v>
      </c>
      <c r="CX26" s="9">
        <v>840</v>
      </c>
      <c r="CY26" s="13">
        <f t="shared" si="42"/>
        <v>33.192449824080015</v>
      </c>
      <c r="CZ26" s="9">
        <v>858</v>
      </c>
      <c r="DA26" s="13">
        <f t="shared" si="43"/>
        <v>33.903716606024588</v>
      </c>
      <c r="DB26" s="9">
        <v>903</v>
      </c>
      <c r="DC26" s="13">
        <f t="shared" si="44"/>
        <v>35.681883560886014</v>
      </c>
      <c r="DD26" s="9">
        <v>924</v>
      </c>
      <c r="DE26" s="13">
        <f t="shared" si="44"/>
        <v>36.511694806488023</v>
      </c>
      <c r="DF26" s="9">
        <v>997</v>
      </c>
      <c r="DG26" s="13">
        <f t="shared" si="45"/>
        <v>39.396276755485445</v>
      </c>
      <c r="DH26" s="9">
        <v>1096</v>
      </c>
      <c r="DI26" s="13">
        <f t="shared" si="46"/>
        <v>43.308244056180598</v>
      </c>
      <c r="DJ26" s="9">
        <v>1153</v>
      </c>
      <c r="DK26" s="13">
        <f t="shared" si="47"/>
        <v>45.56058886567174</v>
      </c>
      <c r="DL26" s="9">
        <v>1191</v>
      </c>
      <c r="DM26" s="13">
        <f t="shared" si="48"/>
        <v>47.062152071999165</v>
      </c>
      <c r="DN26" s="9">
        <v>1230.2940605590063</v>
      </c>
      <c r="DO26" s="13">
        <f t="shared" si="49"/>
        <v>48.614849849962468</v>
      </c>
      <c r="DP26" s="9">
        <v>1327.2611143812169</v>
      </c>
      <c r="DQ26" s="13">
        <f t="shared" si="50"/>
        <v>52.446485645894128</v>
      </c>
      <c r="DR26" s="9">
        <v>1493.4039325739277</v>
      </c>
      <c r="DS26" s="13">
        <f t="shared" si="51"/>
        <v>59.011589403623653</v>
      </c>
      <c r="DT26" s="23">
        <f t="shared" ca="1" si="52"/>
        <v>1493.4039325739277</v>
      </c>
      <c r="DU26" s="24">
        <f t="shared" ca="1" si="53"/>
        <v>59.011589403623653</v>
      </c>
      <c r="DV26" s="25">
        <f t="shared" ca="1" si="54"/>
        <v>0.12517719112879183</v>
      </c>
      <c r="DW26" s="25">
        <f ca="1">Calculation!AO26</f>
        <v>510</v>
      </c>
      <c r="DX26" s="25">
        <f t="shared" ca="1" si="55"/>
        <v>1.928243005046917</v>
      </c>
      <c r="DY26" s="25">
        <f ca="1">Calculation!AP26</f>
        <v>541.20467963276917</v>
      </c>
      <c r="DZ26" s="25">
        <f t="shared" ca="1" si="0"/>
        <v>1.7594069097615102</v>
      </c>
      <c r="EA26" s="25">
        <f t="shared" ca="1" si="1"/>
        <v>0.22699819694174975</v>
      </c>
      <c r="EB26" s="23">
        <f ca="1">AY26/LOOKUP(2,1/(NOT(ISBLANK(Daily!F:F))),Daily!F:F)</f>
        <v>4409.6114588348582</v>
      </c>
      <c r="EC26" s="35">
        <v>2</v>
      </c>
      <c r="ED26" s="35" t="s">
        <v>1586</v>
      </c>
      <c r="EE26" s="9">
        <v>1</v>
      </c>
      <c r="EF26" s="53">
        <v>0.41</v>
      </c>
      <c r="EG26" s="9">
        <f>Calculation!E60</f>
        <v>0</v>
      </c>
      <c r="EH26" s="9">
        <f>Calculation!F60</f>
        <v>2</v>
      </c>
      <c r="EI26" s="9">
        <f>Calculation!G60</f>
        <v>0</v>
      </c>
      <c r="EJ26" s="9">
        <f>Calculation!H60</f>
        <v>2</v>
      </c>
      <c r="EK26" s="9">
        <f>Calculation!I60</f>
        <v>2</v>
      </c>
      <c r="EL26" s="9">
        <f>Calculation!J60</f>
        <v>2</v>
      </c>
      <c r="EM26" s="9">
        <f>Calculation!K60</f>
        <v>9</v>
      </c>
      <c r="EN26" s="9">
        <f>Calculation!L60</f>
        <v>23</v>
      </c>
      <c r="EO26" s="9">
        <f>Calculation!M60</f>
        <v>25</v>
      </c>
      <c r="EP26" s="9">
        <f>Calculation!N60</f>
        <v>17</v>
      </c>
      <c r="EQ26" s="9">
        <f>Calculation!O60</f>
        <v>28</v>
      </c>
      <c r="ER26" s="9">
        <f>Calculation!P60</f>
        <v>53</v>
      </c>
      <c r="ES26" s="9">
        <f>Calculation!Q60</f>
        <v>55</v>
      </c>
      <c r="ET26" s="9">
        <f>Calculation!R60</f>
        <v>35</v>
      </c>
      <c r="EU26" s="9">
        <f>Calculation!S60</f>
        <v>80</v>
      </c>
      <c r="EV26" s="9">
        <f>Calculation!T60</f>
        <v>91</v>
      </c>
      <c r="EW26" s="9">
        <f>Calculation!U60</f>
        <v>70</v>
      </c>
      <c r="EX26" s="9">
        <f>Calculation!V60</f>
        <v>2</v>
      </c>
      <c r="EY26" s="9">
        <f>Calculation!W60</f>
        <v>28</v>
      </c>
      <c r="EZ26" s="9">
        <f>Calculation!X60</f>
        <v>0</v>
      </c>
      <c r="FA26" s="9">
        <f>Calculation!Y60</f>
        <v>5</v>
      </c>
      <c r="FB26" s="9">
        <f>Calculation!Z60</f>
        <v>84</v>
      </c>
      <c r="FC26" s="9">
        <f>Calculation!AA60</f>
        <v>71</v>
      </c>
      <c r="FD26" s="9">
        <f>Calculation!AB60</f>
        <v>113</v>
      </c>
      <c r="FE26" s="9">
        <f>Calculation!AC60</f>
        <v>43</v>
      </c>
      <c r="FF26" s="9">
        <f>Calculation!AD60</f>
        <v>18</v>
      </c>
      <c r="FG26" s="9">
        <f>Calculation!AE60</f>
        <v>45</v>
      </c>
      <c r="FH26" s="9">
        <f>Calculation!AF60</f>
        <v>21</v>
      </c>
      <c r="FI26" s="9">
        <f>Calculation!AG60</f>
        <v>73</v>
      </c>
      <c r="FJ26" s="9">
        <f>Calculation!AH60</f>
        <v>99</v>
      </c>
      <c r="FK26" s="9">
        <f>Calculation!AI60</f>
        <v>57</v>
      </c>
      <c r="FL26" s="9">
        <f>Calculation!AJ60</f>
        <v>38</v>
      </c>
      <c r="FM26" s="9">
        <f>Calculation!AK60</f>
        <v>39.294060559006311</v>
      </c>
      <c r="FN26" s="9">
        <f>Calculation!AL60</f>
        <v>96.967053822210573</v>
      </c>
      <c r="FO26" s="9">
        <f>Calculation!AM60</f>
        <v>166.14281819271082</v>
      </c>
      <c r="FP26" s="23">
        <f t="shared" ca="1" si="56"/>
        <v>166.14281819271082</v>
      </c>
      <c r="FQ26" s="25">
        <f t="shared" ca="1" si="57"/>
        <v>0.71339451539214804</v>
      </c>
      <c r="FR26" s="25">
        <f>Calculation!AQ60</f>
        <v>38.647030279503156</v>
      </c>
      <c r="FS26" s="25">
        <f t="shared" ca="1" si="58"/>
        <v>3.2989802060114912</v>
      </c>
      <c r="FT26" s="25">
        <f>Calculation!AR60</f>
        <v>46.668872892935241</v>
      </c>
      <c r="FU26" s="54">
        <f t="shared" ca="1" si="59"/>
        <v>2.5600349417879689</v>
      </c>
    </row>
    <row r="27" spans="1:177" x14ac:dyDescent="0.3">
      <c r="A27" s="5" t="s">
        <v>67</v>
      </c>
      <c r="B27" s="6" t="s">
        <v>180</v>
      </c>
      <c r="C27" s="6" t="s">
        <v>12</v>
      </c>
      <c r="D27" s="6" t="s">
        <v>98</v>
      </c>
      <c r="E27" s="14">
        <v>33.5818394</v>
      </c>
      <c r="F27" s="14">
        <v>48.398818599999998</v>
      </c>
      <c r="G27" s="11">
        <v>1760649</v>
      </c>
      <c r="H27" s="12">
        <v>2.2028414437455922E-2</v>
      </c>
      <c r="I27" s="3">
        <v>0.78100000000000003</v>
      </c>
      <c r="J27" s="4">
        <v>0.86299999999999999</v>
      </c>
      <c r="K27" s="7">
        <v>504428</v>
      </c>
      <c r="L27" s="4">
        <v>0.286501170875058</v>
      </c>
      <c r="M27" s="7">
        <v>392590</v>
      </c>
      <c r="N27" s="4">
        <v>0.22298027602321643</v>
      </c>
      <c r="O27" s="7">
        <v>457826</v>
      </c>
      <c r="P27" s="4">
        <v>0.26003252209838529</v>
      </c>
      <c r="Q27" s="7">
        <v>250334</v>
      </c>
      <c r="R27" s="4">
        <v>0.14218279736619849</v>
      </c>
      <c r="S27" s="7">
        <v>155471</v>
      </c>
      <c r="T27" s="4">
        <v>8.8303233637141765E-2</v>
      </c>
      <c r="U27" s="2">
        <v>16.100000000000001</v>
      </c>
      <c r="V27" s="2">
        <v>43.3</v>
      </c>
      <c r="W27" s="9">
        <v>19</v>
      </c>
      <c r="X27" s="13">
        <f t="shared" si="2"/>
        <v>1.079147518897861</v>
      </c>
      <c r="Y27" s="9">
        <v>32</v>
      </c>
      <c r="Z27" s="13">
        <f t="shared" si="3"/>
        <v>1.8175116107753448</v>
      </c>
      <c r="AA27" s="9">
        <v>38</v>
      </c>
      <c r="AB27" s="13">
        <f t="shared" si="4"/>
        <v>2.158295037795722</v>
      </c>
      <c r="AC27" s="9">
        <v>51</v>
      </c>
      <c r="AD27" s="13">
        <f t="shared" si="5"/>
        <v>2.8966591296732056</v>
      </c>
      <c r="AE27" s="9">
        <v>51</v>
      </c>
      <c r="AF27" s="13">
        <f t="shared" si="6"/>
        <v>2.8966591296732056</v>
      </c>
      <c r="AG27" s="9">
        <v>51</v>
      </c>
      <c r="AH27" s="13">
        <f t="shared" si="7"/>
        <v>2.8966591296732056</v>
      </c>
      <c r="AI27" s="9">
        <v>51</v>
      </c>
      <c r="AJ27" s="13">
        <f t="shared" si="7"/>
        <v>2.8966591296732056</v>
      </c>
      <c r="AK27" s="9">
        <v>51</v>
      </c>
      <c r="AL27" s="13">
        <f t="shared" si="8"/>
        <v>2.8966591296732056</v>
      </c>
      <c r="AM27" s="9">
        <v>51</v>
      </c>
      <c r="AN27" s="13">
        <f t="shared" si="9"/>
        <v>2.8966591296732056</v>
      </c>
      <c r="AO27" s="9">
        <v>51</v>
      </c>
      <c r="AP27" s="13">
        <f t="shared" si="10"/>
        <v>2.8966591296732056</v>
      </c>
      <c r="AQ27" s="9">
        <v>51</v>
      </c>
      <c r="AR27" s="13">
        <f t="shared" si="11"/>
        <v>2.8966591296732056</v>
      </c>
      <c r="AS27" s="9">
        <v>51</v>
      </c>
      <c r="AT27" s="13">
        <f t="shared" si="12"/>
        <v>2.8966591296732056</v>
      </c>
      <c r="AU27" s="9">
        <v>62</v>
      </c>
      <c r="AV27" s="13">
        <f t="shared" si="13"/>
        <v>3.5214287458772304</v>
      </c>
      <c r="AW27" s="9">
        <v>62</v>
      </c>
      <c r="AX27" s="13">
        <f t="shared" si="14"/>
        <v>3.5214287458772304</v>
      </c>
      <c r="AY27" s="23">
        <f t="shared" ca="1" si="15"/>
        <v>62</v>
      </c>
      <c r="AZ27" s="24">
        <f t="shared" ca="1" si="16"/>
        <v>3.5214287458772304</v>
      </c>
      <c r="BA27" s="25">
        <f t="shared" ca="1" si="17"/>
        <v>0</v>
      </c>
      <c r="BB27" s="9">
        <v>0</v>
      </c>
      <c r="BC27" s="13">
        <f t="shared" si="18"/>
        <v>0</v>
      </c>
      <c r="BD27" s="9">
        <v>0</v>
      </c>
      <c r="BE27" s="13">
        <f t="shared" si="19"/>
        <v>0</v>
      </c>
      <c r="BF27" s="9">
        <v>0</v>
      </c>
      <c r="BG27" s="13">
        <f t="shared" si="20"/>
        <v>0</v>
      </c>
      <c r="BH27" s="9">
        <v>0</v>
      </c>
      <c r="BI27" s="13">
        <f t="shared" si="21"/>
        <v>0</v>
      </c>
      <c r="BJ27" s="9">
        <v>0</v>
      </c>
      <c r="BK27" s="13">
        <f t="shared" si="22"/>
        <v>0</v>
      </c>
      <c r="BL27" s="9">
        <v>0</v>
      </c>
      <c r="BM27" s="13">
        <f t="shared" si="23"/>
        <v>0</v>
      </c>
      <c r="BN27" s="34">
        <v>1</v>
      </c>
      <c r="BO27" s="13">
        <f t="shared" si="24"/>
        <v>5.6797237836729526E-2</v>
      </c>
      <c r="BP27" s="9">
        <v>4</v>
      </c>
      <c r="BQ27" s="13">
        <f t="shared" si="25"/>
        <v>0.22718895134691811</v>
      </c>
      <c r="BR27" s="9">
        <v>4</v>
      </c>
      <c r="BS27" s="13">
        <f t="shared" si="26"/>
        <v>0.22718895134691811</v>
      </c>
      <c r="BT27" s="9">
        <v>4</v>
      </c>
      <c r="BU27" s="13">
        <f t="shared" si="27"/>
        <v>0.22718895134691811</v>
      </c>
      <c r="BV27" s="9">
        <v>12</v>
      </c>
      <c r="BW27" s="13">
        <f t="shared" si="28"/>
        <v>0.68156685404075423</v>
      </c>
      <c r="BX27" s="9">
        <v>12</v>
      </c>
      <c r="BY27" s="13">
        <f t="shared" si="29"/>
        <v>0.68156685404075423</v>
      </c>
      <c r="BZ27" s="9">
        <v>14</v>
      </c>
      <c r="CA27" s="13">
        <f t="shared" si="30"/>
        <v>0.79516132971421338</v>
      </c>
      <c r="CB27" s="9">
        <v>19</v>
      </c>
      <c r="CC27" s="13">
        <f t="shared" si="31"/>
        <v>1.079147518897861</v>
      </c>
      <c r="CD27" s="9">
        <v>30</v>
      </c>
      <c r="CE27" s="13">
        <f t="shared" si="32"/>
        <v>1.7039171351018858</v>
      </c>
      <c r="CF27" s="9">
        <v>80</v>
      </c>
      <c r="CG27" s="13">
        <f t="shared" si="33"/>
        <v>4.5437790269383616</v>
      </c>
      <c r="CH27" s="9">
        <v>107</v>
      </c>
      <c r="CI27" s="13">
        <f t="shared" si="34"/>
        <v>6.0773044485300591</v>
      </c>
      <c r="CJ27" s="9">
        <v>144</v>
      </c>
      <c r="CK27" s="13">
        <f t="shared" si="35"/>
        <v>8.1788022484890526</v>
      </c>
      <c r="CL27" s="9">
        <v>151</v>
      </c>
      <c r="CM27" s="13">
        <f t="shared" si="36"/>
        <v>8.5763829133461584</v>
      </c>
      <c r="CN27" s="9">
        <v>176</v>
      </c>
      <c r="CO27" s="13">
        <f t="shared" si="37"/>
        <v>9.9963138592643954</v>
      </c>
      <c r="CP27" s="9">
        <v>185</v>
      </c>
      <c r="CQ27" s="13">
        <f t="shared" si="38"/>
        <v>10.507488999794962</v>
      </c>
      <c r="CR27" s="9">
        <v>210</v>
      </c>
      <c r="CS27" s="13">
        <f t="shared" si="39"/>
        <v>11.927419945713201</v>
      </c>
      <c r="CT27" s="9">
        <v>235</v>
      </c>
      <c r="CU27" s="13">
        <f t="shared" si="40"/>
        <v>13.347350891631439</v>
      </c>
      <c r="CV27" s="9">
        <v>237</v>
      </c>
      <c r="CW27" s="13">
        <f t="shared" si="41"/>
        <v>13.460945367304896</v>
      </c>
      <c r="CX27" s="9">
        <v>289</v>
      </c>
      <c r="CY27" s="13">
        <f t="shared" si="42"/>
        <v>16.414401734814835</v>
      </c>
      <c r="CZ27" s="9">
        <v>289</v>
      </c>
      <c r="DA27" s="13">
        <f t="shared" si="43"/>
        <v>16.414401734814835</v>
      </c>
      <c r="DB27" s="9">
        <v>324</v>
      </c>
      <c r="DC27" s="13">
        <f t="shared" si="44"/>
        <v>18.402305059100364</v>
      </c>
      <c r="DD27" s="9">
        <v>363</v>
      </c>
      <c r="DE27" s="13">
        <f t="shared" si="44"/>
        <v>20.617397334732818</v>
      </c>
      <c r="DF27" s="9">
        <v>400</v>
      </c>
      <c r="DG27" s="13">
        <f t="shared" si="45"/>
        <v>22.71889513469181</v>
      </c>
      <c r="DH27" s="9">
        <v>409</v>
      </c>
      <c r="DI27" s="13">
        <f t="shared" si="46"/>
        <v>23.230070275222374</v>
      </c>
      <c r="DJ27" s="9">
        <v>443</v>
      </c>
      <c r="DK27" s="13">
        <f t="shared" si="47"/>
        <v>25.161176361671181</v>
      </c>
      <c r="DL27" s="9">
        <v>476</v>
      </c>
      <c r="DM27" s="13">
        <f t="shared" si="48"/>
        <v>27.035485210283252</v>
      </c>
      <c r="DN27" s="9">
        <v>512.49825310559004</v>
      </c>
      <c r="DO27" s="13">
        <f t="shared" si="49"/>
        <v>29.108485172546605</v>
      </c>
      <c r="DP27" s="9">
        <v>541</v>
      </c>
      <c r="DQ27" s="13">
        <f t="shared" si="50"/>
        <v>30.727305669670674</v>
      </c>
      <c r="DR27" s="9">
        <v>566</v>
      </c>
      <c r="DS27" s="13">
        <f t="shared" si="51"/>
        <v>32.147236615588909</v>
      </c>
      <c r="DT27" s="23">
        <f t="shared" ca="1" si="52"/>
        <v>566</v>
      </c>
      <c r="DU27" s="24">
        <f t="shared" ca="1" si="53"/>
        <v>32.147236615588909</v>
      </c>
      <c r="DV27" s="25">
        <f t="shared" ca="1" si="54"/>
        <v>4.6210720887245843E-2</v>
      </c>
      <c r="DW27" s="25">
        <f ca="1">Calculation!AO27</f>
        <v>185</v>
      </c>
      <c r="DX27" s="25">
        <f t="shared" ca="1" si="55"/>
        <v>2.0594594594594593</v>
      </c>
      <c r="DY27" s="25">
        <f ca="1">Calculation!AP27</f>
        <v>215.08614665881345</v>
      </c>
      <c r="DZ27" s="25">
        <f t="shared" ca="1" si="0"/>
        <v>1.6315037429994674</v>
      </c>
      <c r="EA27" s="25">
        <f t="shared" ca="1" si="1"/>
        <v>0.10954063604240283</v>
      </c>
      <c r="EB27" s="23">
        <f ca="1">AY27/LOOKUP(2,1/(NOT(ISBLANK(Daily!F:F))),Daily!F:F)</f>
        <v>806.47761194029852</v>
      </c>
      <c r="EC27" s="35">
        <v>7</v>
      </c>
      <c r="ED27" s="35" t="s">
        <v>1581</v>
      </c>
      <c r="EE27" s="9">
        <v>0</v>
      </c>
      <c r="EF27" s="53">
        <v>0.47</v>
      </c>
      <c r="EG27" s="9">
        <f>Calculation!E61</f>
        <v>0</v>
      </c>
      <c r="EH27" s="9">
        <f>Calculation!F61</f>
        <v>0</v>
      </c>
      <c r="EI27" s="9">
        <f>Calculation!G61</f>
        <v>0</v>
      </c>
      <c r="EJ27" s="9">
        <f>Calculation!H61</f>
        <v>0</v>
      </c>
      <c r="EK27" s="9">
        <f>Calculation!I61</f>
        <v>0</v>
      </c>
      <c r="EL27" s="9">
        <f>Calculation!J61</f>
        <v>0</v>
      </c>
      <c r="EM27" s="9">
        <f>Calculation!K61</f>
        <v>1</v>
      </c>
      <c r="EN27" s="9">
        <f>Calculation!L61</f>
        <v>3</v>
      </c>
      <c r="EO27" s="9">
        <f>Calculation!M61</f>
        <v>0</v>
      </c>
      <c r="EP27" s="9">
        <f>Calculation!N61</f>
        <v>0</v>
      </c>
      <c r="EQ27" s="9">
        <f>Calculation!O61</f>
        <v>8</v>
      </c>
      <c r="ER27" s="9">
        <f>Calculation!P61</f>
        <v>0</v>
      </c>
      <c r="ES27" s="9">
        <f>Calculation!Q61</f>
        <v>2</v>
      </c>
      <c r="ET27" s="9">
        <f>Calculation!R61</f>
        <v>5</v>
      </c>
      <c r="EU27" s="9">
        <f>Calculation!S61</f>
        <v>11</v>
      </c>
      <c r="EV27" s="9">
        <f>Calculation!T61</f>
        <v>50</v>
      </c>
      <c r="EW27" s="9">
        <f>Calculation!U61</f>
        <v>27</v>
      </c>
      <c r="EX27" s="9">
        <f>Calculation!V61</f>
        <v>37</v>
      </c>
      <c r="EY27" s="9">
        <f>Calculation!W61</f>
        <v>7</v>
      </c>
      <c r="EZ27" s="9">
        <f>Calculation!X61</f>
        <v>25</v>
      </c>
      <c r="FA27" s="9">
        <f>Calculation!Y61</f>
        <v>9</v>
      </c>
      <c r="FB27" s="9">
        <f>Calculation!Z61</f>
        <v>25</v>
      </c>
      <c r="FC27" s="9">
        <f>Calculation!AA61</f>
        <v>25</v>
      </c>
      <c r="FD27" s="9">
        <f>Calculation!AB61</f>
        <v>2</v>
      </c>
      <c r="FE27" s="9">
        <f>Calculation!AC61</f>
        <v>52</v>
      </c>
      <c r="FF27" s="9">
        <f>Calculation!AD61</f>
        <v>0</v>
      </c>
      <c r="FG27" s="9">
        <f>Calculation!AE61</f>
        <v>35</v>
      </c>
      <c r="FH27" s="9">
        <f>Calculation!AF61</f>
        <v>39</v>
      </c>
      <c r="FI27" s="9">
        <f>Calculation!AG61</f>
        <v>37</v>
      </c>
      <c r="FJ27" s="9">
        <f>Calculation!AH61</f>
        <v>9</v>
      </c>
      <c r="FK27" s="9">
        <f>Calculation!AI61</f>
        <v>34</v>
      </c>
      <c r="FL27" s="9">
        <f>Calculation!AJ61</f>
        <v>33</v>
      </c>
      <c r="FM27" s="9">
        <f>Calculation!AK61</f>
        <v>36.498253105590038</v>
      </c>
      <c r="FN27" s="9">
        <f>Calculation!AL61</f>
        <v>28.501746894409962</v>
      </c>
      <c r="FO27" s="9">
        <f>Calculation!AM61</f>
        <v>25</v>
      </c>
      <c r="FP27" s="23">
        <f t="shared" ca="1" si="56"/>
        <v>25</v>
      </c>
      <c r="FQ27" s="25">
        <f t="shared" ca="1" si="57"/>
        <v>-0.12286078138939471</v>
      </c>
      <c r="FR27" s="25">
        <f>Calculation!AQ61</f>
        <v>25</v>
      </c>
      <c r="FS27" s="25">
        <f t="shared" ca="1" si="58"/>
        <v>0</v>
      </c>
      <c r="FT27" s="25">
        <f>Calculation!AR61</f>
        <v>22.64</v>
      </c>
      <c r="FU27" s="54">
        <f t="shared" ca="1" si="59"/>
        <v>0.10424028268551234</v>
      </c>
    </row>
    <row r="28" spans="1:177" x14ac:dyDescent="0.3">
      <c r="A28" s="5" t="s">
        <v>68</v>
      </c>
      <c r="B28" s="6" t="s">
        <v>181</v>
      </c>
      <c r="C28" s="6" t="s">
        <v>32</v>
      </c>
      <c r="D28" s="6" t="s">
        <v>99</v>
      </c>
      <c r="E28" s="14">
        <v>36.226239300000003</v>
      </c>
      <c r="F28" s="14">
        <v>52.531860399999999</v>
      </c>
      <c r="G28" s="11">
        <v>3283582</v>
      </c>
      <c r="H28" s="12">
        <v>4.1082637786049571E-2</v>
      </c>
      <c r="I28" s="3">
        <v>0.82299999999999995</v>
      </c>
      <c r="J28" s="4">
        <v>0.88300000000000001</v>
      </c>
      <c r="K28" s="7">
        <v>766075</v>
      </c>
      <c r="L28" s="4">
        <v>0.2333046654537636</v>
      </c>
      <c r="M28" s="7">
        <v>638954</v>
      </c>
      <c r="N28" s="4">
        <v>0.19459054167065112</v>
      </c>
      <c r="O28" s="7">
        <v>902071</v>
      </c>
      <c r="P28" s="4">
        <v>0.27472163021968082</v>
      </c>
      <c r="Q28" s="7">
        <v>601681</v>
      </c>
      <c r="R28" s="4">
        <v>0.18323921863379689</v>
      </c>
      <c r="S28" s="7">
        <v>374801</v>
      </c>
      <c r="T28" s="4">
        <v>0.11414394402210756</v>
      </c>
      <c r="U28" s="2">
        <v>9.5</v>
      </c>
      <c r="V28" s="2">
        <v>35.5</v>
      </c>
      <c r="W28" s="9">
        <v>101</v>
      </c>
      <c r="X28" s="13">
        <f t="shared" si="2"/>
        <v>3.0759091747975233</v>
      </c>
      <c r="Y28" s="9">
        <v>101</v>
      </c>
      <c r="Z28" s="13">
        <f t="shared" si="3"/>
        <v>3.0759091747975233</v>
      </c>
      <c r="AA28" s="9">
        <v>101</v>
      </c>
      <c r="AB28" s="13">
        <f t="shared" si="4"/>
        <v>3.0759091747975233</v>
      </c>
      <c r="AC28" s="9">
        <v>101</v>
      </c>
      <c r="AD28" s="13">
        <f t="shared" si="5"/>
        <v>3.0759091747975233</v>
      </c>
      <c r="AE28" s="9">
        <v>101</v>
      </c>
      <c r="AF28" s="13">
        <f t="shared" si="6"/>
        <v>3.0759091747975233</v>
      </c>
      <c r="AG28" s="9">
        <v>101</v>
      </c>
      <c r="AH28" s="13">
        <f t="shared" si="7"/>
        <v>3.0759091747975233</v>
      </c>
      <c r="AI28" s="9">
        <v>101</v>
      </c>
      <c r="AJ28" s="13">
        <f t="shared" si="7"/>
        <v>3.0759091747975233</v>
      </c>
      <c r="AK28" s="9">
        <v>101</v>
      </c>
      <c r="AL28" s="13">
        <f t="shared" si="8"/>
        <v>3.0759091747975233</v>
      </c>
      <c r="AM28" s="9">
        <v>101</v>
      </c>
      <c r="AN28" s="13">
        <f t="shared" si="9"/>
        <v>3.0759091747975233</v>
      </c>
      <c r="AO28" s="9">
        <v>129</v>
      </c>
      <c r="AP28" s="13">
        <f t="shared" si="10"/>
        <v>3.9286364707809946</v>
      </c>
      <c r="AQ28" s="9">
        <v>154</v>
      </c>
      <c r="AR28" s="13">
        <f t="shared" si="11"/>
        <v>4.6900001279090944</v>
      </c>
      <c r="AS28" s="9">
        <v>154</v>
      </c>
      <c r="AT28" s="13">
        <f t="shared" si="12"/>
        <v>4.6900001279090944</v>
      </c>
      <c r="AU28" s="9">
        <v>154</v>
      </c>
      <c r="AV28" s="13">
        <f t="shared" si="13"/>
        <v>4.6900001279090944</v>
      </c>
      <c r="AW28" s="9">
        <v>237</v>
      </c>
      <c r="AX28" s="13">
        <f t="shared" si="14"/>
        <v>7.2177274695743847</v>
      </c>
      <c r="AY28" s="23">
        <f t="shared" ca="1" si="15"/>
        <v>237</v>
      </c>
      <c r="AZ28" s="24">
        <f t="shared" ca="1" si="16"/>
        <v>7.2177274695743847</v>
      </c>
      <c r="BA28" s="25">
        <f t="shared" ca="1" si="17"/>
        <v>0.53896103896103897</v>
      </c>
      <c r="BB28" s="9">
        <v>0</v>
      </c>
      <c r="BC28" s="13">
        <f t="shared" si="18"/>
        <v>0</v>
      </c>
      <c r="BD28" s="9">
        <v>0</v>
      </c>
      <c r="BE28" s="13">
        <f t="shared" si="19"/>
        <v>0</v>
      </c>
      <c r="BF28" s="9">
        <v>0</v>
      </c>
      <c r="BG28" s="13">
        <f t="shared" si="20"/>
        <v>0</v>
      </c>
      <c r="BH28" s="34">
        <v>1</v>
      </c>
      <c r="BI28" s="13">
        <f t="shared" si="21"/>
        <v>3.0454546285123989E-2</v>
      </c>
      <c r="BJ28" s="9">
        <v>1</v>
      </c>
      <c r="BK28" s="13">
        <f t="shared" si="22"/>
        <v>3.0454546285123989E-2</v>
      </c>
      <c r="BL28" s="9">
        <v>3</v>
      </c>
      <c r="BM28" s="13">
        <f t="shared" si="23"/>
        <v>9.1363638855371979E-2</v>
      </c>
      <c r="BN28" s="9">
        <v>4</v>
      </c>
      <c r="BO28" s="13">
        <f t="shared" si="24"/>
        <v>0.12181818514049596</v>
      </c>
      <c r="BP28" s="9">
        <v>11</v>
      </c>
      <c r="BQ28" s="13">
        <f t="shared" si="25"/>
        <v>0.33500000913636391</v>
      </c>
      <c r="BR28" s="9">
        <v>20</v>
      </c>
      <c r="BS28" s="13">
        <f t="shared" si="26"/>
        <v>0.6090909257024798</v>
      </c>
      <c r="BT28" s="9">
        <v>32</v>
      </c>
      <c r="BU28" s="13">
        <f t="shared" si="27"/>
        <v>0.97454548112396766</v>
      </c>
      <c r="BV28" s="9">
        <v>43</v>
      </c>
      <c r="BW28" s="13">
        <f t="shared" si="28"/>
        <v>1.3095454902603316</v>
      </c>
      <c r="BX28" s="9">
        <v>55</v>
      </c>
      <c r="BY28" s="13">
        <f t="shared" si="29"/>
        <v>1.6750000456818195</v>
      </c>
      <c r="BZ28" s="9">
        <v>62</v>
      </c>
      <c r="CA28" s="13">
        <f t="shared" si="30"/>
        <v>1.8881818696776873</v>
      </c>
      <c r="CB28" s="9">
        <v>71</v>
      </c>
      <c r="CC28" s="13">
        <f t="shared" si="31"/>
        <v>2.1622727862438031</v>
      </c>
      <c r="CD28" s="9">
        <v>121</v>
      </c>
      <c r="CE28" s="13">
        <f t="shared" si="32"/>
        <v>3.6850001005000026</v>
      </c>
      <c r="CF28" s="9">
        <v>301</v>
      </c>
      <c r="CG28" s="13">
        <f t="shared" si="33"/>
        <v>9.1668184318223211</v>
      </c>
      <c r="CH28" s="9">
        <v>606</v>
      </c>
      <c r="CI28" s="13">
        <f t="shared" si="34"/>
        <v>18.455455048785137</v>
      </c>
      <c r="CJ28" s="9">
        <v>620</v>
      </c>
      <c r="CK28" s="13">
        <f t="shared" si="35"/>
        <v>18.881818696776872</v>
      </c>
      <c r="CL28" s="9">
        <v>633</v>
      </c>
      <c r="CM28" s="13">
        <f t="shared" si="36"/>
        <v>19.277727798483486</v>
      </c>
      <c r="CN28" s="9">
        <v>886</v>
      </c>
      <c r="CO28" s="13">
        <f t="shared" si="37"/>
        <v>26.982728008619851</v>
      </c>
      <c r="CP28" s="9">
        <v>918</v>
      </c>
      <c r="CQ28" s="13">
        <f t="shared" si="38"/>
        <v>27.957273489743823</v>
      </c>
      <c r="CR28" s="9">
        <v>997</v>
      </c>
      <c r="CS28" s="13">
        <f t="shared" si="39"/>
        <v>30.363182646268616</v>
      </c>
      <c r="CT28" s="9">
        <v>1189</v>
      </c>
      <c r="CU28" s="13">
        <f t="shared" si="40"/>
        <v>36.210455533012428</v>
      </c>
      <c r="CV28" s="9">
        <v>1206</v>
      </c>
      <c r="CW28" s="13">
        <f t="shared" si="41"/>
        <v>36.728182819859533</v>
      </c>
      <c r="CX28" s="9">
        <v>1278</v>
      </c>
      <c r="CY28" s="13">
        <f t="shared" si="42"/>
        <v>38.920910152388458</v>
      </c>
      <c r="CZ28" s="9">
        <v>1374</v>
      </c>
      <c r="DA28" s="13">
        <f t="shared" si="43"/>
        <v>41.844546595760356</v>
      </c>
      <c r="DB28" s="9">
        <v>1433</v>
      </c>
      <c r="DC28" s="13">
        <f t="shared" si="44"/>
        <v>43.641364826582681</v>
      </c>
      <c r="DD28" s="9">
        <v>1494</v>
      </c>
      <c r="DE28" s="13">
        <f t="shared" si="44"/>
        <v>45.49909214997524</v>
      </c>
      <c r="DF28" s="9">
        <v>1552</v>
      </c>
      <c r="DG28" s="13">
        <f t="shared" si="45"/>
        <v>47.265455834512437</v>
      </c>
      <c r="DH28" s="9">
        <v>1636</v>
      </c>
      <c r="DI28" s="13">
        <f t="shared" si="46"/>
        <v>49.823637722462848</v>
      </c>
      <c r="DJ28" s="9">
        <v>1664</v>
      </c>
      <c r="DK28" s="13">
        <f t="shared" si="47"/>
        <v>50.676365018446319</v>
      </c>
      <c r="DL28" s="9">
        <v>1700</v>
      </c>
      <c r="DM28" s="13">
        <f t="shared" si="48"/>
        <v>51.772728684710785</v>
      </c>
      <c r="DN28" s="9">
        <v>1792.99825310559</v>
      </c>
      <c r="DO28" s="13">
        <f t="shared" si="49"/>
        <v>54.604948288350649</v>
      </c>
      <c r="DP28" s="9">
        <v>1934.8134859466074</v>
      </c>
      <c r="DQ28" s="13">
        <f t="shared" si="50"/>
        <v>58.923866860843049</v>
      </c>
      <c r="DR28" s="9">
        <v>2177.3440538222189</v>
      </c>
      <c r="DS28" s="13">
        <f t="shared" si="51"/>
        <v>66.31002526576826</v>
      </c>
      <c r="DT28" s="23">
        <f t="shared" ca="1" si="52"/>
        <v>2177.3440538222189</v>
      </c>
      <c r="DU28" s="24">
        <f t="shared" ca="1" si="53"/>
        <v>66.31002526576826</v>
      </c>
      <c r="DV28" s="25">
        <f t="shared" ca="1" si="54"/>
        <v>0.12535087730017214</v>
      </c>
      <c r="DW28" s="25">
        <f ca="1">Calculation!AO28</f>
        <v>759.5</v>
      </c>
      <c r="DX28" s="25">
        <f t="shared" ca="1" si="55"/>
        <v>1.8668124474288597</v>
      </c>
      <c r="DY28" s="25">
        <f ca="1">Calculation!AP28</f>
        <v>806.75486852732558</v>
      </c>
      <c r="DZ28" s="25">
        <f t="shared" ca="1" si="0"/>
        <v>1.6988917436554276</v>
      </c>
      <c r="EA28" s="25">
        <f t="shared" ca="1" si="1"/>
        <v>0.10884820870820039</v>
      </c>
      <c r="EB28" s="23">
        <f ca="1">AY28/LOOKUP(2,1/(NOT(ISBLANK(Daily!F:F))),Daily!F:F)</f>
        <v>3082.8257101588829</v>
      </c>
      <c r="EC28" s="35">
        <v>4</v>
      </c>
      <c r="ED28" s="35" t="s">
        <v>1589</v>
      </c>
      <c r="EE28" s="9">
        <v>0</v>
      </c>
      <c r="EF28" s="53">
        <v>0.46</v>
      </c>
      <c r="EG28" s="9">
        <f>Calculation!E62</f>
        <v>0</v>
      </c>
      <c r="EH28" s="9">
        <f>Calculation!F62</f>
        <v>0</v>
      </c>
      <c r="EI28" s="9">
        <f>Calculation!G62</f>
        <v>0</v>
      </c>
      <c r="EJ28" s="9">
        <f>Calculation!H62</f>
        <v>1</v>
      </c>
      <c r="EK28" s="9">
        <f>Calculation!I62</f>
        <v>0</v>
      </c>
      <c r="EL28" s="9">
        <f>Calculation!J62</f>
        <v>2</v>
      </c>
      <c r="EM28" s="9">
        <f>Calculation!K62</f>
        <v>1</v>
      </c>
      <c r="EN28" s="9">
        <f>Calculation!L62</f>
        <v>7</v>
      </c>
      <c r="EO28" s="9">
        <f>Calculation!M62</f>
        <v>9</v>
      </c>
      <c r="EP28" s="9">
        <f>Calculation!N62</f>
        <v>12</v>
      </c>
      <c r="EQ28" s="9">
        <f>Calculation!O62</f>
        <v>11</v>
      </c>
      <c r="ER28" s="9">
        <f>Calculation!P62</f>
        <v>12</v>
      </c>
      <c r="ES28" s="9">
        <f>Calculation!Q62</f>
        <v>7</v>
      </c>
      <c r="ET28" s="9">
        <f>Calculation!R62</f>
        <v>9</v>
      </c>
      <c r="EU28" s="9">
        <f>Calculation!S62</f>
        <v>50</v>
      </c>
      <c r="EV28" s="9">
        <f>Calculation!T62</f>
        <v>180</v>
      </c>
      <c r="EW28" s="9">
        <f>Calculation!U62</f>
        <v>305</v>
      </c>
      <c r="EX28" s="9">
        <f>Calculation!V62</f>
        <v>14</v>
      </c>
      <c r="EY28" s="9">
        <f>Calculation!W62</f>
        <v>13</v>
      </c>
      <c r="EZ28" s="9">
        <f>Calculation!X62</f>
        <v>253</v>
      </c>
      <c r="FA28" s="9">
        <f>Calculation!Y62</f>
        <v>32</v>
      </c>
      <c r="FB28" s="9">
        <f>Calculation!Z62</f>
        <v>79</v>
      </c>
      <c r="FC28" s="9">
        <f>Calculation!AA62</f>
        <v>192</v>
      </c>
      <c r="FD28" s="9">
        <f>Calculation!AB62</f>
        <v>17</v>
      </c>
      <c r="FE28" s="9">
        <f>Calculation!AC62</f>
        <v>72</v>
      </c>
      <c r="FF28" s="9">
        <f>Calculation!AD62</f>
        <v>96</v>
      </c>
      <c r="FG28" s="9">
        <f>Calculation!AE62</f>
        <v>59</v>
      </c>
      <c r="FH28" s="9">
        <f>Calculation!AF62</f>
        <v>61</v>
      </c>
      <c r="FI28" s="9">
        <f>Calculation!AG62</f>
        <v>58</v>
      </c>
      <c r="FJ28" s="9">
        <f>Calculation!AH62</f>
        <v>84</v>
      </c>
      <c r="FK28" s="9">
        <f>Calculation!AI62</f>
        <v>28</v>
      </c>
      <c r="FL28" s="9">
        <f>Calculation!AJ62</f>
        <v>36</v>
      </c>
      <c r="FM28" s="9">
        <f>Calculation!AK62</f>
        <v>92.998253105590038</v>
      </c>
      <c r="FN28" s="9">
        <f>Calculation!AL62</f>
        <v>141.81523284101741</v>
      </c>
      <c r="FO28" s="9">
        <f>Calculation!AM62</f>
        <v>242.5305678756115</v>
      </c>
      <c r="FP28" s="23">
        <f t="shared" ca="1" si="56"/>
        <v>242.5305678756115</v>
      </c>
      <c r="FQ28" s="25">
        <f t="shared" ca="1" si="57"/>
        <v>0.71018700189634398</v>
      </c>
      <c r="FR28" s="25">
        <f>Calculation!AQ62</f>
        <v>36</v>
      </c>
      <c r="FS28" s="25">
        <f t="shared" ca="1" si="58"/>
        <v>5.7369602187669857</v>
      </c>
      <c r="FT28" s="25">
        <f>Calculation!AR62</f>
        <v>70.23690496200706</v>
      </c>
      <c r="FU28" s="54">
        <f t="shared" ca="1" si="59"/>
        <v>2.4530360927321966</v>
      </c>
    </row>
    <row r="29" spans="1:177" x14ac:dyDescent="0.3">
      <c r="A29" s="5" t="s">
        <v>69</v>
      </c>
      <c r="B29" s="6" t="s">
        <v>182</v>
      </c>
      <c r="C29" s="6" t="s">
        <v>13</v>
      </c>
      <c r="D29" s="6" t="s">
        <v>100</v>
      </c>
      <c r="E29" s="14">
        <v>34.612304999999999</v>
      </c>
      <c r="F29" s="14">
        <v>49.854726599999999</v>
      </c>
      <c r="G29" s="11">
        <v>1429475</v>
      </c>
      <c r="H29" s="12">
        <v>1.7884920690030951E-2</v>
      </c>
      <c r="I29" s="3">
        <v>0.79200000000000004</v>
      </c>
      <c r="J29" s="4">
        <v>0.86299999999999999</v>
      </c>
      <c r="K29" s="7">
        <v>366815</v>
      </c>
      <c r="L29" s="4">
        <v>0.25660819531646234</v>
      </c>
      <c r="M29" s="7">
        <v>291457</v>
      </c>
      <c r="N29" s="4">
        <v>0.20389093898109445</v>
      </c>
      <c r="O29" s="7">
        <v>384754</v>
      </c>
      <c r="P29" s="4">
        <v>0.26915755784466328</v>
      </c>
      <c r="Q29" s="7">
        <v>230754</v>
      </c>
      <c r="R29" s="4">
        <v>0.16142569824585951</v>
      </c>
      <c r="S29" s="7">
        <v>155695</v>
      </c>
      <c r="T29" s="4">
        <v>0.10891760961192046</v>
      </c>
      <c r="U29" s="2">
        <v>8.3000000000000007</v>
      </c>
      <c r="V29" s="2">
        <v>39.799999999999997</v>
      </c>
      <c r="W29" s="9">
        <v>69</v>
      </c>
      <c r="X29" s="13">
        <f t="shared" si="2"/>
        <v>4.826946956050298</v>
      </c>
      <c r="Y29" s="9">
        <v>75</v>
      </c>
      <c r="Z29" s="13">
        <f t="shared" si="3"/>
        <v>5.2466814739677154</v>
      </c>
      <c r="AA29" s="9">
        <v>75</v>
      </c>
      <c r="AB29" s="13">
        <f t="shared" si="4"/>
        <v>5.2466814739677154</v>
      </c>
      <c r="AC29" s="9">
        <v>75</v>
      </c>
      <c r="AD29" s="13">
        <f t="shared" si="5"/>
        <v>5.2466814739677154</v>
      </c>
      <c r="AE29" s="9">
        <v>75</v>
      </c>
      <c r="AF29" s="13">
        <f t="shared" si="6"/>
        <v>5.2466814739677154</v>
      </c>
      <c r="AG29" s="9">
        <v>83</v>
      </c>
      <c r="AH29" s="13">
        <f t="shared" si="7"/>
        <v>5.8063274978576054</v>
      </c>
      <c r="AI29" s="9">
        <v>83</v>
      </c>
      <c r="AJ29" s="13">
        <f t="shared" si="7"/>
        <v>5.8063274978576054</v>
      </c>
      <c r="AK29" s="9">
        <v>83</v>
      </c>
      <c r="AL29" s="13">
        <f t="shared" si="8"/>
        <v>5.8063274978576054</v>
      </c>
      <c r="AM29" s="9">
        <v>83</v>
      </c>
      <c r="AN29" s="13">
        <f t="shared" si="9"/>
        <v>5.8063274978576054</v>
      </c>
      <c r="AO29" s="9">
        <v>97</v>
      </c>
      <c r="AP29" s="13">
        <f t="shared" si="10"/>
        <v>6.7857080396649119</v>
      </c>
      <c r="AQ29" s="9">
        <v>97</v>
      </c>
      <c r="AR29" s="13">
        <f t="shared" si="11"/>
        <v>6.7857080396649119</v>
      </c>
      <c r="AS29" s="9">
        <v>97</v>
      </c>
      <c r="AT29" s="13">
        <f t="shared" si="12"/>
        <v>6.7857080396649119</v>
      </c>
      <c r="AU29" s="9">
        <v>109</v>
      </c>
      <c r="AV29" s="13">
        <f t="shared" si="13"/>
        <v>7.6251770754997459</v>
      </c>
      <c r="AW29" s="9">
        <v>109</v>
      </c>
      <c r="AX29" s="13">
        <f t="shared" si="14"/>
        <v>7.6251770754997459</v>
      </c>
      <c r="AY29" s="23">
        <f t="shared" ca="1" si="15"/>
        <v>109</v>
      </c>
      <c r="AZ29" s="24">
        <f t="shared" ca="1" si="16"/>
        <v>7.6251770754997459</v>
      </c>
      <c r="BA29" s="25">
        <f t="shared" ca="1" si="17"/>
        <v>0</v>
      </c>
      <c r="BB29" s="34">
        <v>1</v>
      </c>
      <c r="BC29" s="13">
        <f t="shared" si="18"/>
        <v>6.99557529862362E-2</v>
      </c>
      <c r="BD29" s="9">
        <v>1</v>
      </c>
      <c r="BE29" s="13">
        <f t="shared" si="19"/>
        <v>6.99557529862362E-2</v>
      </c>
      <c r="BF29" s="9">
        <v>1</v>
      </c>
      <c r="BG29" s="13">
        <f t="shared" si="20"/>
        <v>6.99557529862362E-2</v>
      </c>
      <c r="BH29" s="9">
        <v>2</v>
      </c>
      <c r="BI29" s="13">
        <f t="shared" si="21"/>
        <v>0.1399115059724724</v>
      </c>
      <c r="BJ29" s="9">
        <v>4</v>
      </c>
      <c r="BK29" s="13">
        <f t="shared" si="22"/>
        <v>0.2798230119449448</v>
      </c>
      <c r="BL29" s="9">
        <v>4</v>
      </c>
      <c r="BM29" s="13">
        <f t="shared" si="23"/>
        <v>0.2798230119449448</v>
      </c>
      <c r="BN29" s="9">
        <v>5</v>
      </c>
      <c r="BO29" s="13">
        <f t="shared" si="24"/>
        <v>0.34977876493118104</v>
      </c>
      <c r="BP29" s="9">
        <v>5</v>
      </c>
      <c r="BQ29" s="13">
        <f t="shared" si="25"/>
        <v>0.34977876493118104</v>
      </c>
      <c r="BR29" s="9">
        <v>5</v>
      </c>
      <c r="BS29" s="13">
        <f t="shared" si="26"/>
        <v>0.34977876493118104</v>
      </c>
      <c r="BT29" s="9">
        <v>23</v>
      </c>
      <c r="BU29" s="13">
        <f t="shared" si="27"/>
        <v>1.6089823186834329</v>
      </c>
      <c r="BV29" s="9">
        <v>67</v>
      </c>
      <c r="BW29" s="13">
        <f t="shared" si="28"/>
        <v>4.6870354500778255</v>
      </c>
      <c r="BX29" s="9">
        <v>85</v>
      </c>
      <c r="BY29" s="13">
        <f t="shared" si="29"/>
        <v>5.9462390038300779</v>
      </c>
      <c r="BZ29" s="9">
        <v>141</v>
      </c>
      <c r="CA29" s="13">
        <f t="shared" si="30"/>
        <v>9.8637611710593056</v>
      </c>
      <c r="CB29" s="9">
        <v>149</v>
      </c>
      <c r="CC29" s="13">
        <f t="shared" si="31"/>
        <v>10.423407194949194</v>
      </c>
      <c r="CD29" s="9">
        <v>180</v>
      </c>
      <c r="CE29" s="13">
        <f t="shared" si="32"/>
        <v>12.592035537522516</v>
      </c>
      <c r="CF29" s="9">
        <v>228</v>
      </c>
      <c r="CG29" s="13">
        <f t="shared" si="33"/>
        <v>15.949911680861854</v>
      </c>
      <c r="CH29" s="9">
        <v>265</v>
      </c>
      <c r="CI29" s="13">
        <f t="shared" si="34"/>
        <v>18.538274541352596</v>
      </c>
      <c r="CJ29" s="9">
        <v>335</v>
      </c>
      <c r="CK29" s="13">
        <f t="shared" si="35"/>
        <v>23.435177250389128</v>
      </c>
      <c r="CL29" s="9">
        <v>389</v>
      </c>
      <c r="CM29" s="13">
        <f t="shared" si="36"/>
        <v>27.212787911645883</v>
      </c>
      <c r="CN29" s="9">
        <v>416</v>
      </c>
      <c r="CO29" s="13">
        <f t="shared" si="37"/>
        <v>29.101593242274262</v>
      </c>
      <c r="CP29" s="9">
        <v>447</v>
      </c>
      <c r="CQ29" s="13">
        <f t="shared" si="38"/>
        <v>31.270221584847587</v>
      </c>
      <c r="CR29" s="9">
        <v>535</v>
      </c>
      <c r="CS29" s="13">
        <f t="shared" si="39"/>
        <v>37.426327847636372</v>
      </c>
      <c r="CT29" s="9">
        <v>583</v>
      </c>
      <c r="CU29" s="13">
        <f t="shared" si="40"/>
        <v>40.784203990975712</v>
      </c>
      <c r="CV29" s="9">
        <v>698</v>
      </c>
      <c r="CW29" s="13">
        <f t="shared" si="41"/>
        <v>48.829115584392873</v>
      </c>
      <c r="CX29" s="9">
        <v>698</v>
      </c>
      <c r="CY29" s="13">
        <f t="shared" si="42"/>
        <v>48.829115584392873</v>
      </c>
      <c r="CZ29" s="9">
        <v>712</v>
      </c>
      <c r="DA29" s="13">
        <f t="shared" si="43"/>
        <v>49.808496126200176</v>
      </c>
      <c r="DB29" s="9">
        <v>759</v>
      </c>
      <c r="DC29" s="13">
        <f t="shared" si="44"/>
        <v>53.096416516553283</v>
      </c>
      <c r="DD29" s="9">
        <v>782</v>
      </c>
      <c r="DE29" s="13">
        <f t="shared" si="44"/>
        <v>54.705398835236714</v>
      </c>
      <c r="DF29" s="9">
        <v>829</v>
      </c>
      <c r="DG29" s="13">
        <f t="shared" si="45"/>
        <v>57.993319225589822</v>
      </c>
      <c r="DH29" s="9">
        <v>846</v>
      </c>
      <c r="DI29" s="13">
        <f t="shared" si="46"/>
        <v>59.182567026355834</v>
      </c>
      <c r="DJ29" s="9">
        <v>846</v>
      </c>
      <c r="DK29" s="13">
        <f t="shared" si="47"/>
        <v>59.182567026355834</v>
      </c>
      <c r="DL29" s="9">
        <v>882</v>
      </c>
      <c r="DM29" s="13">
        <f t="shared" si="48"/>
        <v>61.700974133860328</v>
      </c>
      <c r="DN29" s="9">
        <v>916.63121118012418</v>
      </c>
      <c r="DO29" s="13">
        <f t="shared" si="49"/>
        <v>64.123626588791282</v>
      </c>
      <c r="DP29" s="9">
        <v>940</v>
      </c>
      <c r="DQ29" s="13">
        <f t="shared" si="50"/>
        <v>65.758407807062028</v>
      </c>
      <c r="DR29" s="9">
        <v>957</v>
      </c>
      <c r="DS29" s="13">
        <f t="shared" si="51"/>
        <v>66.94765560782804</v>
      </c>
      <c r="DT29" s="23">
        <f t="shared" ca="1" si="52"/>
        <v>957</v>
      </c>
      <c r="DU29" s="24">
        <f t="shared" ca="1" si="53"/>
        <v>66.94765560782804</v>
      </c>
      <c r="DV29" s="25">
        <f t="shared" ca="1" si="54"/>
        <v>1.8085106382978722E-2</v>
      </c>
      <c r="DW29" s="25">
        <f ca="1">Calculation!AO29</f>
        <v>335</v>
      </c>
      <c r="DX29" s="25">
        <f t="shared" ca="1" si="55"/>
        <v>1.8567164179104478</v>
      </c>
      <c r="DY29" s="25">
        <f ca="1">Calculation!AP29</f>
        <v>392.47517746228925</v>
      </c>
      <c r="DZ29" s="25">
        <f t="shared" ca="1" si="0"/>
        <v>1.4383707682811426</v>
      </c>
      <c r="EA29" s="25">
        <f t="shared" ca="1" si="1"/>
        <v>0.11389759665621735</v>
      </c>
      <c r="EB29" s="23">
        <f ca="1">AY29/LOOKUP(2,1/(NOT(ISBLANK(Daily!F:F))),Daily!F:F)</f>
        <v>1417.8396726047183</v>
      </c>
      <c r="EC29" s="35">
        <v>1</v>
      </c>
      <c r="ED29" s="35" t="s">
        <v>1587</v>
      </c>
      <c r="EE29" s="9">
        <v>0</v>
      </c>
      <c r="EF29" s="53">
        <v>0.4</v>
      </c>
      <c r="EG29" s="9">
        <f>Calculation!E63</f>
        <v>1</v>
      </c>
      <c r="EH29" s="9">
        <f>Calculation!F63</f>
        <v>0</v>
      </c>
      <c r="EI29" s="9">
        <f>Calculation!G63</f>
        <v>0</v>
      </c>
      <c r="EJ29" s="9">
        <f>Calculation!H63</f>
        <v>1</v>
      </c>
      <c r="EK29" s="9">
        <f>Calculation!I63</f>
        <v>2</v>
      </c>
      <c r="EL29" s="9">
        <f>Calculation!J63</f>
        <v>0</v>
      </c>
      <c r="EM29" s="9">
        <f>Calculation!K63</f>
        <v>1</v>
      </c>
      <c r="EN29" s="9">
        <f>Calculation!L63</f>
        <v>0</v>
      </c>
      <c r="EO29" s="9">
        <f>Calculation!M63</f>
        <v>0</v>
      </c>
      <c r="EP29" s="9">
        <f>Calculation!N63</f>
        <v>18</v>
      </c>
      <c r="EQ29" s="9">
        <f>Calculation!O63</f>
        <v>44</v>
      </c>
      <c r="ER29" s="9">
        <f>Calculation!P63</f>
        <v>18</v>
      </c>
      <c r="ES29" s="9">
        <f>Calculation!Q63</f>
        <v>56</v>
      </c>
      <c r="ET29" s="9">
        <f>Calculation!R63</f>
        <v>8</v>
      </c>
      <c r="EU29" s="9">
        <f>Calculation!S63</f>
        <v>31</v>
      </c>
      <c r="EV29" s="9">
        <f>Calculation!T63</f>
        <v>48</v>
      </c>
      <c r="EW29" s="9">
        <f>Calculation!U63</f>
        <v>37</v>
      </c>
      <c r="EX29" s="9">
        <f>Calculation!V63</f>
        <v>70</v>
      </c>
      <c r="EY29" s="9">
        <f>Calculation!W63</f>
        <v>54</v>
      </c>
      <c r="EZ29" s="9">
        <f>Calculation!X63</f>
        <v>27</v>
      </c>
      <c r="FA29" s="9">
        <f>Calculation!Y63</f>
        <v>31</v>
      </c>
      <c r="FB29" s="9">
        <f>Calculation!Z63</f>
        <v>88</v>
      </c>
      <c r="FC29" s="9">
        <f>Calculation!AA63</f>
        <v>48</v>
      </c>
      <c r="FD29" s="9">
        <f>Calculation!AB63</f>
        <v>115</v>
      </c>
      <c r="FE29" s="9">
        <f>Calculation!AC63</f>
        <v>0</v>
      </c>
      <c r="FF29" s="9">
        <f>Calculation!AD63</f>
        <v>14</v>
      </c>
      <c r="FG29" s="9">
        <f>Calculation!AE63</f>
        <v>47</v>
      </c>
      <c r="FH29" s="9">
        <f>Calculation!AF63</f>
        <v>23</v>
      </c>
      <c r="FI29" s="9">
        <f>Calculation!AG63</f>
        <v>47</v>
      </c>
      <c r="FJ29" s="9">
        <f>Calculation!AH63</f>
        <v>17</v>
      </c>
      <c r="FK29" s="9">
        <f>Calculation!AI63</f>
        <v>0</v>
      </c>
      <c r="FL29" s="9">
        <f>Calculation!AJ63</f>
        <v>36</v>
      </c>
      <c r="FM29" s="9">
        <f>Calculation!AK63</f>
        <v>34.631211180124183</v>
      </c>
      <c r="FN29" s="9">
        <f>Calculation!AL63</f>
        <v>23.368788819875817</v>
      </c>
      <c r="FO29" s="9">
        <f>Calculation!AM63</f>
        <v>17</v>
      </c>
      <c r="FP29" s="23">
        <f t="shared" ca="1" si="56"/>
        <v>17</v>
      </c>
      <c r="FQ29" s="25">
        <f t="shared" ca="1" si="57"/>
        <v>-0.27253397122828127</v>
      </c>
      <c r="FR29" s="25">
        <f>Calculation!AQ63</f>
        <v>31</v>
      </c>
      <c r="FS29" s="25">
        <f t="shared" ca="1" si="58"/>
        <v>-0.45161290322580644</v>
      </c>
      <c r="FT29" s="25">
        <f>Calculation!AR63</f>
        <v>34.178571428571431</v>
      </c>
      <c r="FU29" s="54">
        <f t="shared" ca="1" si="59"/>
        <v>-0.50261233019853713</v>
      </c>
    </row>
    <row r="30" spans="1:177" x14ac:dyDescent="0.3">
      <c r="A30" s="5" t="s">
        <v>70</v>
      </c>
      <c r="B30" s="6" t="s">
        <v>183</v>
      </c>
      <c r="C30" s="6" t="s">
        <v>14</v>
      </c>
      <c r="D30" s="6" t="s">
        <v>101</v>
      </c>
      <c r="E30" s="14">
        <v>27.138722999999999</v>
      </c>
      <c r="F30" s="14">
        <v>55.137583399999997</v>
      </c>
      <c r="G30" s="11">
        <v>1776415</v>
      </c>
      <c r="H30" s="12">
        <v>2.2225671234251267E-2</v>
      </c>
      <c r="I30" s="3">
        <v>0.76800000000000002</v>
      </c>
      <c r="J30" s="4">
        <v>0.86599999999999999</v>
      </c>
      <c r="K30" s="7">
        <v>610110</v>
      </c>
      <c r="L30" s="4">
        <v>0.34345015100638082</v>
      </c>
      <c r="M30" s="7">
        <v>416772</v>
      </c>
      <c r="N30" s="4">
        <v>0.23461409636824729</v>
      </c>
      <c r="O30" s="7">
        <v>447580</v>
      </c>
      <c r="P30" s="4">
        <v>0.25195689070403032</v>
      </c>
      <c r="Q30" s="7">
        <v>194559</v>
      </c>
      <c r="R30" s="4">
        <v>0.10952339402673361</v>
      </c>
      <c r="S30" s="7">
        <v>107394</v>
      </c>
      <c r="T30" s="4">
        <v>6.0455467894607963E-2</v>
      </c>
      <c r="U30" s="2">
        <v>15.9</v>
      </c>
      <c r="V30" s="2">
        <v>31.8</v>
      </c>
      <c r="W30" s="9">
        <v>2</v>
      </c>
      <c r="X30" s="13">
        <f t="shared" si="2"/>
        <v>0.11258630443899652</v>
      </c>
      <c r="Y30" s="9">
        <v>2</v>
      </c>
      <c r="Z30" s="13">
        <f t="shared" si="3"/>
        <v>0.11258630443899652</v>
      </c>
      <c r="AA30" s="9">
        <v>11</v>
      </c>
      <c r="AB30" s="13">
        <f t="shared" si="4"/>
        <v>0.61922467441448081</v>
      </c>
      <c r="AC30" s="9">
        <v>11</v>
      </c>
      <c r="AD30" s="13">
        <f t="shared" si="5"/>
        <v>0.61922467441448081</v>
      </c>
      <c r="AE30" s="9">
        <v>11</v>
      </c>
      <c r="AF30" s="13">
        <f t="shared" si="6"/>
        <v>0.61922467441448081</v>
      </c>
      <c r="AG30" s="9">
        <v>11</v>
      </c>
      <c r="AH30" s="13">
        <f t="shared" si="7"/>
        <v>0.61922467441448081</v>
      </c>
      <c r="AI30" s="9">
        <v>22</v>
      </c>
      <c r="AJ30" s="13">
        <f t="shared" si="7"/>
        <v>1.2384493488289616</v>
      </c>
      <c r="AK30" s="9">
        <v>22</v>
      </c>
      <c r="AL30" s="13">
        <f t="shared" si="8"/>
        <v>1.2384493488289616</v>
      </c>
      <c r="AM30" s="9">
        <v>22</v>
      </c>
      <c r="AN30" s="13">
        <f t="shared" si="9"/>
        <v>1.2384493488289616</v>
      </c>
      <c r="AO30" s="9">
        <v>22</v>
      </c>
      <c r="AP30" s="13">
        <f t="shared" si="10"/>
        <v>1.2384493488289616</v>
      </c>
      <c r="AQ30" s="9">
        <v>22</v>
      </c>
      <c r="AR30" s="13">
        <f t="shared" si="11"/>
        <v>1.2384493488289616</v>
      </c>
      <c r="AS30" s="9">
        <v>22</v>
      </c>
      <c r="AT30" s="13">
        <f t="shared" si="12"/>
        <v>1.2384493488289616</v>
      </c>
      <c r="AU30" s="9">
        <v>29</v>
      </c>
      <c r="AV30" s="13">
        <f t="shared" si="13"/>
        <v>1.6325014143654497</v>
      </c>
      <c r="AW30" s="9">
        <v>29</v>
      </c>
      <c r="AX30" s="13">
        <f t="shared" si="14"/>
        <v>1.6325014143654497</v>
      </c>
      <c r="AY30" s="23">
        <f t="shared" ca="1" si="15"/>
        <v>29</v>
      </c>
      <c r="AZ30" s="24">
        <f t="shared" ca="1" si="16"/>
        <v>1.6325014143654497</v>
      </c>
      <c r="BA30" s="25">
        <f t="shared" ca="1" si="17"/>
        <v>0</v>
      </c>
      <c r="BB30" s="9">
        <v>0</v>
      </c>
      <c r="BC30" s="13">
        <f t="shared" si="18"/>
        <v>0</v>
      </c>
      <c r="BD30" s="9">
        <v>0</v>
      </c>
      <c r="BE30" s="13">
        <f t="shared" si="19"/>
        <v>0</v>
      </c>
      <c r="BF30" s="9">
        <v>0</v>
      </c>
      <c r="BG30" s="13">
        <f t="shared" si="20"/>
        <v>0</v>
      </c>
      <c r="BH30" s="9">
        <v>0</v>
      </c>
      <c r="BI30" s="13">
        <f t="shared" si="21"/>
        <v>0</v>
      </c>
      <c r="BJ30" s="9">
        <v>0</v>
      </c>
      <c r="BK30" s="13">
        <f t="shared" si="22"/>
        <v>0</v>
      </c>
      <c r="BL30" s="34">
        <v>1</v>
      </c>
      <c r="BM30" s="13">
        <f t="shared" si="23"/>
        <v>5.6293152219498259E-2</v>
      </c>
      <c r="BN30" s="9">
        <v>2</v>
      </c>
      <c r="BO30" s="13">
        <f t="shared" si="24"/>
        <v>0.11258630443899652</v>
      </c>
      <c r="BP30" s="9">
        <v>2</v>
      </c>
      <c r="BQ30" s="13">
        <f t="shared" si="25"/>
        <v>0.11258630443899652</v>
      </c>
      <c r="BR30" s="9">
        <v>2</v>
      </c>
      <c r="BS30" s="13">
        <f t="shared" si="26"/>
        <v>0.11258630443899652</v>
      </c>
      <c r="BT30" s="9">
        <v>2</v>
      </c>
      <c r="BU30" s="13">
        <f t="shared" si="27"/>
        <v>0.11258630443899652</v>
      </c>
      <c r="BV30" s="9">
        <v>4</v>
      </c>
      <c r="BW30" s="13">
        <f t="shared" si="28"/>
        <v>0.22517260887799304</v>
      </c>
      <c r="BX30" s="9">
        <v>11</v>
      </c>
      <c r="BY30" s="13">
        <f t="shared" si="29"/>
        <v>0.61922467441448081</v>
      </c>
      <c r="BZ30" s="9">
        <v>11</v>
      </c>
      <c r="CA30" s="13">
        <f t="shared" si="30"/>
        <v>0.61922467441448081</v>
      </c>
      <c r="CB30" s="9">
        <v>11</v>
      </c>
      <c r="CC30" s="13">
        <f t="shared" si="31"/>
        <v>0.61922467441448081</v>
      </c>
      <c r="CD30" s="9">
        <v>13</v>
      </c>
      <c r="CE30" s="13">
        <f t="shared" si="32"/>
        <v>0.73181097885347746</v>
      </c>
      <c r="CF30" s="9">
        <v>19</v>
      </c>
      <c r="CG30" s="13">
        <f t="shared" si="33"/>
        <v>1.0695698921704668</v>
      </c>
      <c r="CH30" s="9">
        <v>30</v>
      </c>
      <c r="CI30" s="13">
        <f t="shared" si="34"/>
        <v>1.6887945665849478</v>
      </c>
      <c r="CJ30" s="9">
        <v>35</v>
      </c>
      <c r="CK30" s="13">
        <f t="shared" si="35"/>
        <v>1.9702603276824393</v>
      </c>
      <c r="CL30" s="9">
        <v>52</v>
      </c>
      <c r="CM30" s="13">
        <f t="shared" si="36"/>
        <v>2.9272439154139098</v>
      </c>
      <c r="CN30" s="9">
        <v>69</v>
      </c>
      <c r="CO30" s="13">
        <f t="shared" si="37"/>
        <v>3.8842275031453801</v>
      </c>
      <c r="CP30" s="9">
        <v>79</v>
      </c>
      <c r="CQ30" s="13">
        <f t="shared" si="38"/>
        <v>4.4471590253403628</v>
      </c>
      <c r="CR30" s="9">
        <v>79</v>
      </c>
      <c r="CS30" s="13">
        <f t="shared" si="39"/>
        <v>4.4471590253403628</v>
      </c>
      <c r="CT30" s="9">
        <v>83</v>
      </c>
      <c r="CU30" s="13">
        <f t="shared" si="40"/>
        <v>4.6723316342183558</v>
      </c>
      <c r="CV30" s="9">
        <v>83</v>
      </c>
      <c r="CW30" s="13">
        <f t="shared" si="41"/>
        <v>4.6723316342183558</v>
      </c>
      <c r="CX30" s="9">
        <v>90</v>
      </c>
      <c r="CY30" s="13">
        <f t="shared" si="42"/>
        <v>5.0663836997548435</v>
      </c>
      <c r="CZ30" s="9">
        <v>106</v>
      </c>
      <c r="DA30" s="13">
        <f t="shared" si="43"/>
        <v>5.9670741352668157</v>
      </c>
      <c r="DB30" s="9">
        <v>112</v>
      </c>
      <c r="DC30" s="13">
        <f t="shared" si="44"/>
        <v>6.3048330485838049</v>
      </c>
      <c r="DD30" s="9">
        <v>124</v>
      </c>
      <c r="DE30" s="13">
        <f t="shared" si="44"/>
        <v>6.980350875217785</v>
      </c>
      <c r="DF30" s="9">
        <v>129</v>
      </c>
      <c r="DG30" s="13">
        <f t="shared" si="45"/>
        <v>7.2618166363152747</v>
      </c>
      <c r="DH30" s="9">
        <v>146</v>
      </c>
      <c r="DI30" s="13">
        <f t="shared" si="46"/>
        <v>8.2188002240467455</v>
      </c>
      <c r="DJ30" s="9">
        <v>146</v>
      </c>
      <c r="DK30" s="13">
        <f t="shared" si="47"/>
        <v>8.2188002240467455</v>
      </c>
      <c r="DL30" s="9">
        <v>148</v>
      </c>
      <c r="DM30" s="13">
        <f t="shared" si="48"/>
        <v>8.3313865284857425</v>
      </c>
      <c r="DN30" s="9">
        <v>150</v>
      </c>
      <c r="DO30" s="13">
        <f t="shared" si="49"/>
        <v>8.4439728329247394</v>
      </c>
      <c r="DP30" s="9">
        <v>150</v>
      </c>
      <c r="DQ30" s="13">
        <f t="shared" si="50"/>
        <v>8.4439728329247394</v>
      </c>
      <c r="DR30" s="9">
        <v>161</v>
      </c>
      <c r="DS30" s="13">
        <f t="shared" si="51"/>
        <v>9.0631975073392201</v>
      </c>
      <c r="DT30" s="23">
        <f t="shared" ca="1" si="52"/>
        <v>161</v>
      </c>
      <c r="DU30" s="24">
        <f t="shared" ca="1" si="53"/>
        <v>9.0631975073392201</v>
      </c>
      <c r="DV30" s="25">
        <f t="shared" ca="1" si="54"/>
        <v>7.3333333333333334E-2</v>
      </c>
      <c r="DW30" s="25">
        <f ca="1">Calculation!AO30</f>
        <v>74</v>
      </c>
      <c r="DX30" s="25">
        <f t="shared" ca="1" si="55"/>
        <v>1.1756756756756757</v>
      </c>
      <c r="DY30" s="25">
        <f ca="1">Calculation!AP30</f>
        <v>68.333333333333329</v>
      </c>
      <c r="DZ30" s="25">
        <f t="shared" ca="1" si="0"/>
        <v>1.3560975609756099</v>
      </c>
      <c r="EA30" s="25">
        <f t="shared" ca="1" si="1"/>
        <v>0.18012422360248448</v>
      </c>
      <c r="EB30" s="23">
        <f ca="1">AY30/LOOKUP(2,1/(NOT(ISBLANK(Daily!F:F))),Daily!F:F)</f>
        <v>377.22339913336543</v>
      </c>
      <c r="EC30" s="35">
        <v>6</v>
      </c>
      <c r="ED30" s="35" t="s">
        <v>1583</v>
      </c>
      <c r="EE30" s="9">
        <v>0</v>
      </c>
      <c r="EF30" s="53">
        <v>0.52</v>
      </c>
      <c r="EG30" s="9">
        <f>Calculation!E64</f>
        <v>0</v>
      </c>
      <c r="EH30" s="9">
        <f>Calculation!F64</f>
        <v>0</v>
      </c>
      <c r="EI30" s="9">
        <f>Calculation!G64</f>
        <v>0</v>
      </c>
      <c r="EJ30" s="9">
        <f>Calculation!H64</f>
        <v>0</v>
      </c>
      <c r="EK30" s="9">
        <f>Calculation!I64</f>
        <v>0</v>
      </c>
      <c r="EL30" s="9">
        <f>Calculation!J64</f>
        <v>1</v>
      </c>
      <c r="EM30" s="9">
        <f>Calculation!K64</f>
        <v>1</v>
      </c>
      <c r="EN30" s="9">
        <f>Calculation!L64</f>
        <v>0</v>
      </c>
      <c r="EO30" s="9">
        <f>Calculation!M64</f>
        <v>0</v>
      </c>
      <c r="EP30" s="9">
        <f>Calculation!N64</f>
        <v>0</v>
      </c>
      <c r="EQ30" s="9">
        <f>Calculation!O64</f>
        <v>2</v>
      </c>
      <c r="ER30" s="9">
        <f>Calculation!P64</f>
        <v>7</v>
      </c>
      <c r="ES30" s="9">
        <f>Calculation!Q64</f>
        <v>0</v>
      </c>
      <c r="ET30" s="9">
        <f>Calculation!R64</f>
        <v>0</v>
      </c>
      <c r="EU30" s="9">
        <f>Calculation!S64</f>
        <v>2</v>
      </c>
      <c r="EV30" s="9">
        <f>Calculation!T64</f>
        <v>6</v>
      </c>
      <c r="EW30" s="9">
        <f>Calculation!U64</f>
        <v>11</v>
      </c>
      <c r="EX30" s="9">
        <f>Calculation!V64</f>
        <v>5</v>
      </c>
      <c r="EY30" s="9">
        <f>Calculation!W64</f>
        <v>17</v>
      </c>
      <c r="EZ30" s="9">
        <f>Calculation!X64</f>
        <v>17</v>
      </c>
      <c r="FA30" s="9">
        <f>Calculation!Y64</f>
        <v>10</v>
      </c>
      <c r="FB30" s="9">
        <f>Calculation!Z64</f>
        <v>0</v>
      </c>
      <c r="FC30" s="9">
        <f>Calculation!AA64</f>
        <v>4</v>
      </c>
      <c r="FD30" s="9">
        <f>Calculation!AB64</f>
        <v>0</v>
      </c>
      <c r="FE30" s="9">
        <f>Calculation!AC64</f>
        <v>7</v>
      </c>
      <c r="FF30" s="9">
        <f>Calculation!AD64</f>
        <v>16</v>
      </c>
      <c r="FG30" s="9">
        <f>Calculation!AE64</f>
        <v>6</v>
      </c>
      <c r="FH30" s="9">
        <f>Calculation!AF64</f>
        <v>12</v>
      </c>
      <c r="FI30" s="9">
        <f>Calculation!AG64</f>
        <v>5</v>
      </c>
      <c r="FJ30" s="9">
        <f>Calculation!AH64</f>
        <v>17</v>
      </c>
      <c r="FK30" s="9">
        <f>Calculation!AI64</f>
        <v>0</v>
      </c>
      <c r="FL30" s="9">
        <f>Calculation!AJ64</f>
        <v>2</v>
      </c>
      <c r="FM30" s="9">
        <f>Calculation!AK64</f>
        <v>2</v>
      </c>
      <c r="FN30" s="9">
        <f>Calculation!AL64</f>
        <v>0</v>
      </c>
      <c r="FO30" s="9">
        <f>Calculation!AM64</f>
        <v>11</v>
      </c>
      <c r="FP30" s="23">
        <f t="shared" ca="1" si="56"/>
        <v>11</v>
      </c>
      <c r="FQ30" s="78">
        <v>0</v>
      </c>
      <c r="FR30" s="25">
        <f>Calculation!AQ64</f>
        <v>6</v>
      </c>
      <c r="FS30" s="25">
        <f t="shared" ca="1" si="58"/>
        <v>0.83333333333333337</v>
      </c>
      <c r="FT30" s="25">
        <f>Calculation!AR64</f>
        <v>7.666666666666667</v>
      </c>
      <c r="FU30" s="54">
        <f t="shared" ca="1" si="59"/>
        <v>0.43478260869565211</v>
      </c>
    </row>
    <row r="31" spans="1:177" x14ac:dyDescent="0.3">
      <c r="A31" s="5" t="s">
        <v>71</v>
      </c>
      <c r="B31" s="6" t="s">
        <v>184</v>
      </c>
      <c r="C31" s="6" t="s">
        <v>15</v>
      </c>
      <c r="D31" s="6" t="s">
        <v>102</v>
      </c>
      <c r="E31" s="14">
        <v>34.798857499999997</v>
      </c>
      <c r="F31" s="14">
        <v>48.515022500000001</v>
      </c>
      <c r="G31" s="11">
        <v>1738234</v>
      </c>
      <c r="H31" s="12">
        <v>2.1747968471442492E-2</v>
      </c>
      <c r="I31" s="3">
        <v>0.77400000000000002</v>
      </c>
      <c r="J31" s="4">
        <v>0.86599999999999999</v>
      </c>
      <c r="K31" s="7">
        <v>460160</v>
      </c>
      <c r="L31" s="4">
        <v>0.26472845428175951</v>
      </c>
      <c r="M31" s="7">
        <v>363009</v>
      </c>
      <c r="N31" s="4">
        <v>0.20883782045455329</v>
      </c>
      <c r="O31" s="7">
        <v>454910</v>
      </c>
      <c r="P31" s="4">
        <v>0.26170814746461063</v>
      </c>
      <c r="Q31" s="7">
        <v>272406</v>
      </c>
      <c r="R31" s="4">
        <v>0.1567142283490025</v>
      </c>
      <c r="S31" s="7">
        <v>187749</v>
      </c>
      <c r="T31" s="4">
        <v>0.10801134945007404</v>
      </c>
      <c r="U31" s="2">
        <v>6.1</v>
      </c>
      <c r="V31" s="2">
        <v>38.200000000000003</v>
      </c>
      <c r="W31" s="9">
        <v>1</v>
      </c>
      <c r="X31" s="13">
        <f t="shared" si="2"/>
        <v>5.7529653659979037E-2</v>
      </c>
      <c r="Y31" s="9">
        <v>6</v>
      </c>
      <c r="Z31" s="13">
        <f t="shared" si="3"/>
        <v>0.34517792195987418</v>
      </c>
      <c r="AA31" s="9">
        <v>6</v>
      </c>
      <c r="AB31" s="13">
        <f t="shared" si="4"/>
        <v>0.34517792195987418</v>
      </c>
      <c r="AC31" s="9">
        <v>6</v>
      </c>
      <c r="AD31" s="13">
        <f t="shared" si="5"/>
        <v>0.34517792195987418</v>
      </c>
      <c r="AE31" s="9">
        <v>14</v>
      </c>
      <c r="AF31" s="13">
        <f t="shared" si="6"/>
        <v>0.80541515123970642</v>
      </c>
      <c r="AG31" s="9">
        <v>14</v>
      </c>
      <c r="AH31" s="13">
        <f t="shared" si="7"/>
        <v>0.80541515123970642</v>
      </c>
      <c r="AI31" s="9">
        <v>14</v>
      </c>
      <c r="AJ31" s="13">
        <f t="shared" si="7"/>
        <v>0.80541515123970642</v>
      </c>
      <c r="AK31" s="9">
        <v>14</v>
      </c>
      <c r="AL31" s="13">
        <f t="shared" si="8"/>
        <v>0.80541515123970642</v>
      </c>
      <c r="AM31" s="9">
        <v>14</v>
      </c>
      <c r="AN31" s="13">
        <f t="shared" si="9"/>
        <v>0.80541515123970642</v>
      </c>
      <c r="AO31" s="9">
        <v>14</v>
      </c>
      <c r="AP31" s="13">
        <f t="shared" si="10"/>
        <v>0.80541515123970642</v>
      </c>
      <c r="AQ31" s="9">
        <v>14</v>
      </c>
      <c r="AR31" s="13">
        <f t="shared" si="11"/>
        <v>0.80541515123970642</v>
      </c>
      <c r="AS31" s="9">
        <v>14</v>
      </c>
      <c r="AT31" s="13">
        <f t="shared" si="12"/>
        <v>0.80541515123970642</v>
      </c>
      <c r="AU31" s="9">
        <v>22</v>
      </c>
      <c r="AV31" s="13">
        <f t="shared" si="13"/>
        <v>1.2656523805195388</v>
      </c>
      <c r="AW31" s="9">
        <v>33</v>
      </c>
      <c r="AX31" s="13">
        <f t="shared" si="14"/>
        <v>1.8984785707793081</v>
      </c>
      <c r="AY31" s="23">
        <f t="shared" ca="1" si="15"/>
        <v>33</v>
      </c>
      <c r="AZ31" s="24">
        <f t="shared" ca="1" si="16"/>
        <v>1.8984785707793081</v>
      </c>
      <c r="BA31" s="25">
        <f t="shared" ca="1" si="17"/>
        <v>0.5</v>
      </c>
      <c r="BB31" s="9">
        <v>0</v>
      </c>
      <c r="BC31" s="13">
        <f t="shared" si="18"/>
        <v>0</v>
      </c>
      <c r="BD31" s="9">
        <v>0</v>
      </c>
      <c r="BE31" s="13">
        <f t="shared" si="19"/>
        <v>0</v>
      </c>
      <c r="BF31" s="9">
        <v>0</v>
      </c>
      <c r="BG31" s="13">
        <f t="shared" si="20"/>
        <v>0</v>
      </c>
      <c r="BH31" s="9">
        <v>0</v>
      </c>
      <c r="BI31" s="13">
        <f t="shared" si="21"/>
        <v>0</v>
      </c>
      <c r="BJ31" s="34">
        <v>1</v>
      </c>
      <c r="BK31" s="13">
        <f t="shared" si="22"/>
        <v>5.7529653659979037E-2</v>
      </c>
      <c r="BL31" s="9">
        <v>1</v>
      </c>
      <c r="BM31" s="13">
        <f t="shared" si="23"/>
        <v>5.7529653659979037E-2</v>
      </c>
      <c r="BN31" s="9">
        <v>1</v>
      </c>
      <c r="BO31" s="13">
        <f t="shared" si="24"/>
        <v>5.7529653659979037E-2</v>
      </c>
      <c r="BP31" s="9">
        <v>2</v>
      </c>
      <c r="BQ31" s="13">
        <f t="shared" si="25"/>
        <v>0.11505930731995807</v>
      </c>
      <c r="BR31" s="9">
        <v>2</v>
      </c>
      <c r="BS31" s="13">
        <f t="shared" si="26"/>
        <v>0.11505930731995807</v>
      </c>
      <c r="BT31" s="9">
        <v>2</v>
      </c>
      <c r="BU31" s="13">
        <f t="shared" si="27"/>
        <v>0.11505930731995807</v>
      </c>
      <c r="BV31" s="9">
        <v>5</v>
      </c>
      <c r="BW31" s="13">
        <f t="shared" si="28"/>
        <v>0.28764826829989515</v>
      </c>
      <c r="BX31" s="9">
        <v>5</v>
      </c>
      <c r="BY31" s="13">
        <f t="shared" si="29"/>
        <v>0.28764826829989515</v>
      </c>
      <c r="BZ31" s="9">
        <v>10</v>
      </c>
      <c r="CA31" s="13">
        <f t="shared" si="30"/>
        <v>0.5752965365997903</v>
      </c>
      <c r="CB31" s="9">
        <v>10</v>
      </c>
      <c r="CC31" s="13">
        <f t="shared" si="31"/>
        <v>0.5752965365997903</v>
      </c>
      <c r="CD31" s="9">
        <v>16</v>
      </c>
      <c r="CE31" s="13">
        <f t="shared" si="32"/>
        <v>0.92047445855966459</v>
      </c>
      <c r="CF31" s="9">
        <v>23</v>
      </c>
      <c r="CG31" s="13">
        <f t="shared" si="33"/>
        <v>1.3231820341795177</v>
      </c>
      <c r="CH31" s="9">
        <v>34</v>
      </c>
      <c r="CI31" s="13">
        <f t="shared" si="34"/>
        <v>1.9560082244392871</v>
      </c>
      <c r="CJ31" s="9">
        <v>60</v>
      </c>
      <c r="CK31" s="13">
        <f t="shared" si="35"/>
        <v>3.451779219598742</v>
      </c>
      <c r="CL31" s="9">
        <v>60</v>
      </c>
      <c r="CM31" s="13">
        <f t="shared" si="36"/>
        <v>3.451779219598742</v>
      </c>
      <c r="CN31" s="9">
        <v>77</v>
      </c>
      <c r="CO31" s="13">
        <f t="shared" si="37"/>
        <v>4.4297833318183857</v>
      </c>
      <c r="CP31" s="9">
        <v>84</v>
      </c>
      <c r="CQ31" s="13">
        <f t="shared" si="38"/>
        <v>4.8324909074382392</v>
      </c>
      <c r="CR31" s="9">
        <v>96</v>
      </c>
      <c r="CS31" s="13">
        <f t="shared" si="39"/>
        <v>5.5228467513579869</v>
      </c>
      <c r="CT31" s="9">
        <v>106</v>
      </c>
      <c r="CU31" s="13">
        <f t="shared" si="40"/>
        <v>6.0981432879577779</v>
      </c>
      <c r="CV31" s="9">
        <v>113</v>
      </c>
      <c r="CW31" s="13">
        <f t="shared" si="41"/>
        <v>6.5008508635776305</v>
      </c>
      <c r="CX31" s="9">
        <v>124</v>
      </c>
      <c r="CY31" s="13">
        <f t="shared" si="42"/>
        <v>7.1336770538373999</v>
      </c>
      <c r="CZ31" s="9">
        <v>131</v>
      </c>
      <c r="DA31" s="13">
        <f t="shared" si="43"/>
        <v>7.5363846294572534</v>
      </c>
      <c r="DB31" s="9">
        <v>142</v>
      </c>
      <c r="DC31" s="13">
        <f t="shared" si="44"/>
        <v>8.1692108197170228</v>
      </c>
      <c r="DD31" s="9">
        <v>155</v>
      </c>
      <c r="DE31" s="13">
        <f t="shared" si="44"/>
        <v>8.9170963172967497</v>
      </c>
      <c r="DF31" s="9">
        <v>175</v>
      </c>
      <c r="DG31" s="13">
        <f t="shared" si="45"/>
        <v>10.067689390496332</v>
      </c>
      <c r="DH31" s="9">
        <v>197</v>
      </c>
      <c r="DI31" s="13">
        <f t="shared" si="46"/>
        <v>11.333341771015871</v>
      </c>
      <c r="DJ31" s="9">
        <v>224</v>
      </c>
      <c r="DK31" s="13">
        <f t="shared" si="47"/>
        <v>12.886642419835303</v>
      </c>
      <c r="DL31" s="9">
        <v>243</v>
      </c>
      <c r="DM31" s="13">
        <f t="shared" si="48"/>
        <v>13.979705839374905</v>
      </c>
      <c r="DN31" s="9">
        <v>264.94817546583852</v>
      </c>
      <c r="DO31" s="13">
        <f t="shared" si="49"/>
        <v>15.242376772393044</v>
      </c>
      <c r="DP31" s="9">
        <v>296.24728525197992</v>
      </c>
      <c r="DQ31" s="13">
        <f t="shared" si="50"/>
        <v>17.04300371825542</v>
      </c>
      <c r="DR31" s="9">
        <v>341.60393249649798</v>
      </c>
      <c r="DS31" s="13">
        <f t="shared" si="51"/>
        <v>19.652355925410387</v>
      </c>
      <c r="DT31" s="23">
        <f t="shared" ca="1" si="52"/>
        <v>341.60393249649798</v>
      </c>
      <c r="DU31" s="24">
        <f t="shared" ca="1" si="53"/>
        <v>19.652355925410387</v>
      </c>
      <c r="DV31" s="25">
        <f t="shared" ca="1" si="54"/>
        <v>0.1531040097327438</v>
      </c>
      <c r="DW31" s="25">
        <f ca="1">Calculation!AO31</f>
        <v>77</v>
      </c>
      <c r="DX31" s="25">
        <f t="shared" ca="1" si="55"/>
        <v>3.4364147077467271</v>
      </c>
      <c r="DY31" s="25">
        <f ca="1">Calculation!AP31</f>
        <v>96.832238490784405</v>
      </c>
      <c r="DZ31" s="25">
        <f t="shared" ca="1" si="0"/>
        <v>2.5277913411968544</v>
      </c>
      <c r="EA31" s="25">
        <f t="shared" ca="1" si="1"/>
        <v>9.6603103362512682E-2</v>
      </c>
      <c r="EB31" s="23">
        <f ca="1">AY31/LOOKUP(2,1/(NOT(ISBLANK(Daily!F:F))),Daily!F:F)</f>
        <v>429.25421280693308</v>
      </c>
      <c r="EC31" s="35">
        <v>5</v>
      </c>
      <c r="ED31" s="35" t="s">
        <v>1582</v>
      </c>
      <c r="EE31" s="9">
        <v>0</v>
      </c>
      <c r="EF31" s="53">
        <v>0.45</v>
      </c>
      <c r="EG31" s="9">
        <f>Calculation!E65</f>
        <v>0</v>
      </c>
      <c r="EH31" s="9">
        <f>Calculation!F65</f>
        <v>0</v>
      </c>
      <c r="EI31" s="9">
        <f>Calculation!G65</f>
        <v>0</v>
      </c>
      <c r="EJ31" s="9">
        <f>Calculation!H65</f>
        <v>0</v>
      </c>
      <c r="EK31" s="9">
        <f>Calculation!I65</f>
        <v>1</v>
      </c>
      <c r="EL31" s="9">
        <f>Calculation!J65</f>
        <v>0</v>
      </c>
      <c r="EM31" s="9">
        <f>Calculation!K65</f>
        <v>0</v>
      </c>
      <c r="EN31" s="9">
        <f>Calculation!L65</f>
        <v>1</v>
      </c>
      <c r="EO31" s="9">
        <f>Calculation!M65</f>
        <v>0</v>
      </c>
      <c r="EP31" s="9">
        <f>Calculation!N65</f>
        <v>0</v>
      </c>
      <c r="EQ31" s="9">
        <f>Calculation!O65</f>
        <v>3</v>
      </c>
      <c r="ER31" s="9">
        <f>Calculation!P65</f>
        <v>0</v>
      </c>
      <c r="ES31" s="9">
        <f>Calculation!Q65</f>
        <v>5</v>
      </c>
      <c r="ET31" s="9">
        <f>Calculation!R65</f>
        <v>0</v>
      </c>
      <c r="EU31" s="9">
        <f>Calculation!S65</f>
        <v>6</v>
      </c>
      <c r="EV31" s="9">
        <f>Calculation!T65</f>
        <v>7</v>
      </c>
      <c r="EW31" s="9">
        <f>Calculation!U65</f>
        <v>11</v>
      </c>
      <c r="EX31" s="9">
        <f>Calculation!V65</f>
        <v>26</v>
      </c>
      <c r="EY31" s="9">
        <f>Calculation!W65</f>
        <v>0</v>
      </c>
      <c r="EZ31" s="9">
        <f>Calculation!X65</f>
        <v>17</v>
      </c>
      <c r="FA31" s="9">
        <f>Calculation!Y65</f>
        <v>7</v>
      </c>
      <c r="FB31" s="9">
        <f>Calculation!Z65</f>
        <v>12</v>
      </c>
      <c r="FC31" s="9">
        <f>Calculation!AA65</f>
        <v>10</v>
      </c>
      <c r="FD31" s="9">
        <f>Calculation!AB65</f>
        <v>7</v>
      </c>
      <c r="FE31" s="9">
        <f>Calculation!AC65</f>
        <v>11</v>
      </c>
      <c r="FF31" s="9">
        <f>Calculation!AD65</f>
        <v>7</v>
      </c>
      <c r="FG31" s="9">
        <f>Calculation!AE65</f>
        <v>11</v>
      </c>
      <c r="FH31" s="9">
        <f>Calculation!AF65</f>
        <v>13</v>
      </c>
      <c r="FI31" s="9">
        <f>Calculation!AG65</f>
        <v>20</v>
      </c>
      <c r="FJ31" s="9">
        <f>Calculation!AH65</f>
        <v>22</v>
      </c>
      <c r="FK31" s="9">
        <f>Calculation!AI65</f>
        <v>27</v>
      </c>
      <c r="FL31" s="9">
        <f>Calculation!AJ65</f>
        <v>19</v>
      </c>
      <c r="FM31" s="9">
        <f>Calculation!AK65</f>
        <v>21.948175465838517</v>
      </c>
      <c r="FN31" s="9">
        <f>Calculation!AL65</f>
        <v>31.2991097861414</v>
      </c>
      <c r="FO31" s="9">
        <f>Calculation!AM65</f>
        <v>45.356647244518058</v>
      </c>
      <c r="FP31" s="23">
        <f t="shared" ca="1" si="56"/>
        <v>45.356647244518058</v>
      </c>
      <c r="FQ31" s="25">
        <f t="shared" ca="1" si="57"/>
        <v>0.44913537651479929</v>
      </c>
      <c r="FR31" s="25">
        <f>Calculation!AQ65</f>
        <v>11</v>
      </c>
      <c r="FS31" s="25">
        <f t="shared" ca="1" si="58"/>
        <v>3.1233315676834597</v>
      </c>
      <c r="FT31" s="25">
        <f>Calculation!AR65</f>
        <v>14.233497187354082</v>
      </c>
      <c r="FU31" s="54">
        <f t="shared" ca="1" si="59"/>
        <v>2.1866130050466941</v>
      </c>
    </row>
    <row r="32" spans="1:177" ht="14.65" thickBot="1" x14ac:dyDescent="0.35">
      <c r="A32" s="38" t="s">
        <v>72</v>
      </c>
      <c r="B32" s="39" t="s">
        <v>185</v>
      </c>
      <c r="C32" s="39" t="s">
        <v>16</v>
      </c>
      <c r="D32" s="39" t="s">
        <v>103</v>
      </c>
      <c r="E32" s="40">
        <v>31.897423199999999</v>
      </c>
      <c r="F32" s="40">
        <v>54.356856200000003</v>
      </c>
      <c r="G32" s="41">
        <v>1138533</v>
      </c>
      <c r="H32" s="41">
        <v>1.4244790855372082E-2</v>
      </c>
      <c r="I32" s="42">
        <v>0.82199999999999995</v>
      </c>
      <c r="J32" s="8">
        <v>0.88200000000000001</v>
      </c>
      <c r="K32" s="8">
        <v>353688</v>
      </c>
      <c r="L32" s="8">
        <v>0.31065239215727608</v>
      </c>
      <c r="M32" s="8">
        <v>231559</v>
      </c>
      <c r="N32" s="8">
        <v>0.2033836524720847</v>
      </c>
      <c r="O32" s="8">
        <v>296520</v>
      </c>
      <c r="P32" s="8">
        <v>0.26044040884190445</v>
      </c>
      <c r="Q32" s="8">
        <v>156716</v>
      </c>
      <c r="R32" s="8">
        <v>0.1376473057873597</v>
      </c>
      <c r="S32" s="8">
        <v>100050</v>
      </c>
      <c r="T32" s="8">
        <v>8.7876240741375081E-2</v>
      </c>
      <c r="U32" s="43">
        <v>12.8</v>
      </c>
      <c r="V32" s="43">
        <v>36.299999999999997</v>
      </c>
      <c r="W32" s="44">
        <v>27</v>
      </c>
      <c r="X32" s="44">
        <f t="shared" si="2"/>
        <v>2.3714727636353099</v>
      </c>
      <c r="Y32" s="44">
        <v>27</v>
      </c>
      <c r="Z32" s="44">
        <f t="shared" si="3"/>
        <v>2.3714727636353099</v>
      </c>
      <c r="AA32" s="44">
        <v>31</v>
      </c>
      <c r="AB32" s="44">
        <f t="shared" si="4"/>
        <v>2.722802061951652</v>
      </c>
      <c r="AC32" s="44">
        <v>31</v>
      </c>
      <c r="AD32" s="44">
        <f t="shared" si="5"/>
        <v>2.722802061951652</v>
      </c>
      <c r="AE32" s="10">
        <v>44</v>
      </c>
      <c r="AF32" s="44">
        <f t="shared" si="6"/>
        <v>3.8646222814797642</v>
      </c>
      <c r="AG32" s="10">
        <v>47</v>
      </c>
      <c r="AH32" s="48">
        <f t="shared" si="7"/>
        <v>4.1281192552170207</v>
      </c>
      <c r="AI32" s="10">
        <v>57</v>
      </c>
      <c r="AJ32" s="48">
        <f t="shared" si="7"/>
        <v>5.0064425010078759</v>
      </c>
      <c r="AK32" s="10">
        <v>57</v>
      </c>
      <c r="AL32" s="48">
        <f t="shared" si="8"/>
        <v>5.0064425010078759</v>
      </c>
      <c r="AM32" s="10">
        <v>57</v>
      </c>
      <c r="AN32" s="48">
        <f t="shared" si="9"/>
        <v>5.0064425010078759</v>
      </c>
      <c r="AO32" s="10">
        <v>83</v>
      </c>
      <c r="AP32" s="13">
        <f t="shared" si="10"/>
        <v>7.2900829400641003</v>
      </c>
      <c r="AQ32" s="57">
        <v>83</v>
      </c>
      <c r="AR32" s="13">
        <f t="shared" si="11"/>
        <v>7.2900829400641003</v>
      </c>
      <c r="AS32" s="57">
        <v>83</v>
      </c>
      <c r="AT32" s="13">
        <f t="shared" si="12"/>
        <v>7.2900829400641003</v>
      </c>
      <c r="AU32" s="57">
        <v>83</v>
      </c>
      <c r="AV32" s="13">
        <f t="shared" si="13"/>
        <v>7.2900829400641003</v>
      </c>
      <c r="AW32" s="57">
        <v>96</v>
      </c>
      <c r="AX32" s="13">
        <f t="shared" si="14"/>
        <v>8.4319031595922116</v>
      </c>
      <c r="AY32" s="47">
        <f t="shared" ca="1" si="15"/>
        <v>96</v>
      </c>
      <c r="AZ32" s="58">
        <f t="shared" ca="1" si="16"/>
        <v>8.4319031595922116</v>
      </c>
      <c r="BA32" s="26">
        <f t="shared" ca="1" si="17"/>
        <v>0.15662650602409639</v>
      </c>
      <c r="BB32" s="44">
        <v>0</v>
      </c>
      <c r="BC32" s="44">
        <f t="shared" si="18"/>
        <v>0</v>
      </c>
      <c r="BD32" s="44">
        <v>0</v>
      </c>
      <c r="BE32" s="44">
        <f t="shared" si="19"/>
        <v>0</v>
      </c>
      <c r="BF32" s="44">
        <v>0</v>
      </c>
      <c r="BG32" s="44">
        <f t="shared" si="20"/>
        <v>0</v>
      </c>
      <c r="BH32" s="44">
        <v>0</v>
      </c>
      <c r="BI32" s="44">
        <f t="shared" si="21"/>
        <v>0</v>
      </c>
      <c r="BJ32" s="44">
        <v>0</v>
      </c>
      <c r="BK32" s="44">
        <f t="shared" si="22"/>
        <v>0</v>
      </c>
      <c r="BL32" s="44">
        <v>0</v>
      </c>
      <c r="BM32" s="44">
        <f t="shared" si="23"/>
        <v>0</v>
      </c>
      <c r="BN32" s="44">
        <v>0</v>
      </c>
      <c r="BO32" s="44">
        <f t="shared" si="24"/>
        <v>0</v>
      </c>
      <c r="BP32" s="45">
        <v>1</v>
      </c>
      <c r="BQ32" s="44">
        <f t="shared" si="25"/>
        <v>8.7832324579085547E-2</v>
      </c>
      <c r="BR32" s="44">
        <v>1</v>
      </c>
      <c r="BS32" s="44">
        <f t="shared" si="26"/>
        <v>8.7832324579085547E-2</v>
      </c>
      <c r="BT32" s="44">
        <v>5</v>
      </c>
      <c r="BU32" s="44">
        <f t="shared" si="27"/>
        <v>0.43916162289542771</v>
      </c>
      <c r="BV32" s="44">
        <v>5</v>
      </c>
      <c r="BW32" s="44">
        <f t="shared" si="28"/>
        <v>0.43916162289542771</v>
      </c>
      <c r="BX32" s="44">
        <v>6</v>
      </c>
      <c r="BY32" s="44">
        <f t="shared" si="29"/>
        <v>0.52699394747451322</v>
      </c>
      <c r="BZ32" s="44">
        <v>7</v>
      </c>
      <c r="CA32" s="44">
        <f t="shared" si="30"/>
        <v>0.61482627205359874</v>
      </c>
      <c r="CB32" s="44">
        <v>7</v>
      </c>
      <c r="CC32" s="44">
        <f t="shared" si="31"/>
        <v>0.61482627205359874</v>
      </c>
      <c r="CD32" s="44">
        <v>7</v>
      </c>
      <c r="CE32" s="44">
        <f t="shared" si="32"/>
        <v>0.61482627205359874</v>
      </c>
      <c r="CF32" s="44">
        <v>57</v>
      </c>
      <c r="CG32" s="44">
        <f t="shared" si="33"/>
        <v>5.0064425010078759</v>
      </c>
      <c r="CH32" s="44">
        <v>81</v>
      </c>
      <c r="CI32" s="44">
        <f t="shared" si="34"/>
        <v>7.1144182909059284</v>
      </c>
      <c r="CJ32" s="44">
        <v>87</v>
      </c>
      <c r="CK32" s="44">
        <f t="shared" si="35"/>
        <v>7.6414122383804415</v>
      </c>
      <c r="CL32" s="44">
        <v>90</v>
      </c>
      <c r="CM32" s="44">
        <f t="shared" si="36"/>
        <v>7.9049092121176985</v>
      </c>
      <c r="CN32" s="44">
        <v>127</v>
      </c>
      <c r="CO32" s="44">
        <f t="shared" si="37"/>
        <v>11.154705221543864</v>
      </c>
      <c r="CP32" s="44">
        <v>150</v>
      </c>
      <c r="CQ32" s="44">
        <f t="shared" si="38"/>
        <v>13.174848686862831</v>
      </c>
      <c r="CR32" s="44">
        <v>171</v>
      </c>
      <c r="CS32" s="44">
        <f t="shared" si="39"/>
        <v>15.019327503023629</v>
      </c>
      <c r="CT32" s="44">
        <v>217</v>
      </c>
      <c r="CU32" s="44">
        <f t="shared" si="40"/>
        <v>19.059614433661562</v>
      </c>
      <c r="CV32" s="44">
        <v>290</v>
      </c>
      <c r="CW32" s="44">
        <f t="shared" si="41"/>
        <v>25.471374127934808</v>
      </c>
      <c r="CX32" s="44">
        <v>326</v>
      </c>
      <c r="CY32" s="44">
        <f t="shared" si="42"/>
        <v>28.633337812781889</v>
      </c>
      <c r="CZ32" s="44">
        <v>377</v>
      </c>
      <c r="DA32" s="44">
        <f t="shared" si="43"/>
        <v>33.112786366315248</v>
      </c>
      <c r="DB32" s="10">
        <v>426</v>
      </c>
      <c r="DC32" s="48">
        <f t="shared" si="44"/>
        <v>37.416570270690443</v>
      </c>
      <c r="DD32" s="10">
        <v>471</v>
      </c>
      <c r="DE32" s="48">
        <f t="shared" si="44"/>
        <v>41.369024876749293</v>
      </c>
      <c r="DF32" s="10">
        <v>540</v>
      </c>
      <c r="DG32" s="48">
        <f t="shared" si="45"/>
        <v>47.429455272706193</v>
      </c>
      <c r="DH32" s="10">
        <v>589</v>
      </c>
      <c r="DI32" s="48">
        <f t="shared" si="46"/>
        <v>51.73323917708138</v>
      </c>
      <c r="DJ32" s="10">
        <v>641</v>
      </c>
      <c r="DK32" s="13">
        <f t="shared" si="47"/>
        <v>56.300520055193836</v>
      </c>
      <c r="DL32" s="57">
        <v>725</v>
      </c>
      <c r="DM32" s="13">
        <f t="shared" si="48"/>
        <v>63.678435319837021</v>
      </c>
      <c r="DN32" s="9">
        <v>785.39984472049684</v>
      </c>
      <c r="DO32" s="13">
        <f t="shared" si="49"/>
        <v>68.983494085854062</v>
      </c>
      <c r="DP32" s="57">
        <v>869.95813973963118</v>
      </c>
      <c r="DQ32" s="13">
        <f t="shared" si="50"/>
        <v>76.410445699828742</v>
      </c>
      <c r="DR32" s="57">
        <v>1008.9267065475814</v>
      </c>
      <c r="DS32" s="13">
        <f t="shared" si="51"/>
        <v>88.616377965994957</v>
      </c>
      <c r="DT32" s="47">
        <f t="shared" ca="1" si="52"/>
        <v>1008.9267065475814</v>
      </c>
      <c r="DU32" s="58">
        <f t="shared" ca="1" si="53"/>
        <v>88.616377965994957</v>
      </c>
      <c r="DV32" s="26">
        <f t="shared" ca="1" si="54"/>
        <v>0.15974167084584318</v>
      </c>
      <c r="DW32" s="26">
        <f ca="1">Calculation!AO32</f>
        <v>160.5</v>
      </c>
      <c r="DX32" s="26">
        <f t="shared" ca="1" si="55"/>
        <v>5.286147704346301</v>
      </c>
      <c r="DY32" s="26">
        <f ca="1">Calculation!AP32</f>
        <v>288.15302467884675</v>
      </c>
      <c r="DZ32" s="26">
        <f t="shared" ca="1" si="0"/>
        <v>2.5013573349509475</v>
      </c>
      <c r="EA32" s="25">
        <f t="shared" ca="1" si="1"/>
        <v>9.5150618352149455E-2</v>
      </c>
      <c r="EB32" s="23">
        <f ca="1">AY32/LOOKUP(2,1/(NOT(ISBLANK(Daily!F:F))),Daily!F:F)</f>
        <v>1248.7395281656236</v>
      </c>
      <c r="EC32" s="37">
        <v>8</v>
      </c>
      <c r="ED32" s="46" t="s">
        <v>1580</v>
      </c>
      <c r="EE32" s="10">
        <v>0</v>
      </c>
      <c r="EF32" s="44">
        <v>0.48</v>
      </c>
      <c r="EG32" s="10">
        <f>Calculation!E66</f>
        <v>0</v>
      </c>
      <c r="EH32" s="10">
        <f>Calculation!F66</f>
        <v>0</v>
      </c>
      <c r="EI32" s="10">
        <f>Calculation!G66</f>
        <v>0</v>
      </c>
      <c r="EJ32" s="10">
        <f>Calculation!H66</f>
        <v>0</v>
      </c>
      <c r="EK32" s="10">
        <f>Calculation!I66</f>
        <v>0</v>
      </c>
      <c r="EL32" s="10">
        <f>Calculation!J66</f>
        <v>0</v>
      </c>
      <c r="EM32" s="10">
        <f>Calculation!K66</f>
        <v>0</v>
      </c>
      <c r="EN32" s="10">
        <f>Calculation!L66</f>
        <v>1</v>
      </c>
      <c r="EO32" s="10">
        <f>Calculation!M66</f>
        <v>0</v>
      </c>
      <c r="EP32" s="10">
        <f>Calculation!N66</f>
        <v>4</v>
      </c>
      <c r="EQ32" s="10">
        <f>Calculation!O66</f>
        <v>0</v>
      </c>
      <c r="ER32" s="10">
        <f>Calculation!P66</f>
        <v>1</v>
      </c>
      <c r="ES32" s="10">
        <f>Calculation!Q66</f>
        <v>1</v>
      </c>
      <c r="ET32" s="10">
        <f>Calculation!R66</f>
        <v>0</v>
      </c>
      <c r="EU32" s="10">
        <f>Calculation!S66</f>
        <v>0</v>
      </c>
      <c r="EV32" s="10">
        <f>Calculation!T66</f>
        <v>50</v>
      </c>
      <c r="EW32" s="10">
        <f>Calculation!U66</f>
        <v>24</v>
      </c>
      <c r="EX32" s="10">
        <f>Calculation!V66</f>
        <v>6</v>
      </c>
      <c r="EY32" s="10">
        <f>Calculation!W66</f>
        <v>3</v>
      </c>
      <c r="EZ32" s="10">
        <f>Calculation!X66</f>
        <v>37</v>
      </c>
      <c r="FA32" s="10">
        <f>Calculation!Y66</f>
        <v>23</v>
      </c>
      <c r="FB32" s="10">
        <f>Calculation!Z66</f>
        <v>21</v>
      </c>
      <c r="FC32" s="10">
        <f>Calculation!AA66</f>
        <v>46</v>
      </c>
      <c r="FD32" s="10">
        <f>Calculation!AB66</f>
        <v>73</v>
      </c>
      <c r="FE32" s="10">
        <f>Calculation!AC66</f>
        <v>36</v>
      </c>
      <c r="FF32" s="10">
        <f>Calculation!AD66</f>
        <v>51</v>
      </c>
      <c r="FG32" s="10">
        <f>Calculation!AE66</f>
        <v>49</v>
      </c>
      <c r="FH32" s="10">
        <f>Calculation!AF66</f>
        <v>45</v>
      </c>
      <c r="FI32" s="10">
        <f>Calculation!AG66</f>
        <v>69</v>
      </c>
      <c r="FJ32" s="10">
        <f>Calculation!AH66</f>
        <v>49</v>
      </c>
      <c r="FK32" s="9">
        <f>Calculation!AI66</f>
        <v>52</v>
      </c>
      <c r="FL32" s="9">
        <f>Calculation!AJ66</f>
        <v>84</v>
      </c>
      <c r="FM32" s="9">
        <f>Calculation!AK66</f>
        <v>60.399844720496844</v>
      </c>
      <c r="FN32" s="9">
        <f>Calculation!AL66</f>
        <v>84.558295019134334</v>
      </c>
      <c r="FO32" s="9">
        <f>Calculation!AM66</f>
        <v>138.9685668079502</v>
      </c>
      <c r="FP32" s="47">
        <f t="shared" ca="1" si="56"/>
        <v>138.9685668079502</v>
      </c>
      <c r="FQ32" s="25">
        <f t="shared" ca="1" si="57"/>
        <v>0.64346462729059983</v>
      </c>
      <c r="FR32" s="26">
        <f>Calculation!AQ66</f>
        <v>45.5</v>
      </c>
      <c r="FS32" s="26">
        <f t="shared" ca="1" si="58"/>
        <v>2.0542542155593448</v>
      </c>
      <c r="FT32" s="26">
        <f>Calculation!AR66</f>
        <v>42.038612772815888</v>
      </c>
      <c r="FU32" s="55">
        <f t="shared" ca="1" si="59"/>
        <v>2.3057362658221132</v>
      </c>
    </row>
    <row r="33" ht="14.65" thickTop="1" x14ac:dyDescent="0.45"/>
  </sheetData>
  <autoFilter ref="A1:EF32" xr:uid="{11DDF9A5-8650-429D-AD46-688E93E5FF9F}"/>
  <pageMargins left="0.7" right="0.7" top="0.75" bottom="0.75" header="0.3" footer="0.3"/>
  <pageSetup orientation="portrait" horizontalDpi="1200" verticalDpi="1200" r:id="rId1"/>
  <ignoredErrors>
    <ignoredError sqref="DT2:DT32 AY2:AY3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C98C-3734-422A-860F-574C9DADC3D0}">
  <dimension ref="A1:J36"/>
  <sheetViews>
    <sheetView workbookViewId="0">
      <selection activeCell="K1" sqref="K1"/>
    </sheetView>
  </sheetViews>
  <sheetFormatPr defaultRowHeight="14.25" x14ac:dyDescent="0.45"/>
  <cols>
    <col min="1" max="1" width="13.53125" style="16" customWidth="1"/>
    <col min="2" max="3" width="11.6640625" style="16" customWidth="1"/>
    <col min="4" max="5" width="17.1328125" style="16" customWidth="1"/>
    <col min="6" max="6" width="18.3984375" style="16" customWidth="1"/>
    <col min="7" max="10" width="14.3984375" style="16" customWidth="1"/>
    <col min="11" max="16384" width="9.06640625" style="16"/>
  </cols>
  <sheetData>
    <row r="1" spans="1:10" ht="34.9" customHeight="1" x14ac:dyDescent="0.45">
      <c r="A1" s="74" t="s">
        <v>192</v>
      </c>
      <c r="B1" s="74" t="s">
        <v>193</v>
      </c>
      <c r="C1" s="74" t="s">
        <v>215</v>
      </c>
      <c r="D1" s="74" t="s">
        <v>190</v>
      </c>
      <c r="E1" s="74" t="s">
        <v>191</v>
      </c>
      <c r="F1" s="74" t="s">
        <v>216</v>
      </c>
      <c r="G1" s="74" t="s">
        <v>1698</v>
      </c>
      <c r="H1" s="74" t="s">
        <v>1699</v>
      </c>
      <c r="I1" s="74" t="s">
        <v>1700</v>
      </c>
      <c r="J1" s="74" t="s">
        <v>1701</v>
      </c>
    </row>
    <row r="2" spans="1:10" x14ac:dyDescent="0.45">
      <c r="A2" s="17">
        <v>43881</v>
      </c>
      <c r="B2" s="17" t="s">
        <v>194</v>
      </c>
      <c r="C2" s="18">
        <v>1</v>
      </c>
      <c r="D2" s="18">
        <v>5</v>
      </c>
      <c r="E2" s="18">
        <v>2</v>
      </c>
      <c r="F2" s="50">
        <f>E2/D2</f>
        <v>0.4</v>
      </c>
    </row>
    <row r="3" spans="1:10" x14ac:dyDescent="0.45">
      <c r="A3" s="17">
        <v>43882</v>
      </c>
      <c r="B3" s="17" t="s">
        <v>195</v>
      </c>
      <c r="C3" s="18">
        <v>2</v>
      </c>
      <c r="D3" s="18">
        <v>18</v>
      </c>
      <c r="E3" s="18">
        <v>4</v>
      </c>
      <c r="F3" s="50">
        <f t="shared" ref="F3:F36" si="0">E3/D3</f>
        <v>0.22222222222222221</v>
      </c>
      <c r="G3" s="73">
        <f>D3/D2</f>
        <v>3.6</v>
      </c>
      <c r="H3" s="73">
        <f>(D3-D2)/D2</f>
        <v>2.6</v>
      </c>
      <c r="I3" s="73">
        <f>E3/E2</f>
        <v>2</v>
      </c>
      <c r="J3" s="73">
        <f>(E3-E2)/E2</f>
        <v>1</v>
      </c>
    </row>
    <row r="4" spans="1:10" x14ac:dyDescent="0.45">
      <c r="A4" s="17">
        <v>43883</v>
      </c>
      <c r="B4" s="17" t="s">
        <v>196</v>
      </c>
      <c r="C4" s="18">
        <v>3</v>
      </c>
      <c r="D4" s="18">
        <v>28</v>
      </c>
      <c r="E4" s="18">
        <v>6</v>
      </c>
      <c r="F4" s="50">
        <f t="shared" si="0"/>
        <v>0.21428571428571427</v>
      </c>
      <c r="G4" s="73">
        <f t="shared" ref="G4:G36" si="1">D4/D3</f>
        <v>1.5555555555555556</v>
      </c>
      <c r="H4" s="73">
        <f>(D4-D3)/(D3-D2)</f>
        <v>0.76923076923076927</v>
      </c>
      <c r="I4" s="73">
        <f>E4/E3</f>
        <v>1.5</v>
      </c>
      <c r="J4" s="73">
        <f>(E4-E3)/(E3-E2)</f>
        <v>1</v>
      </c>
    </row>
    <row r="5" spans="1:10" x14ac:dyDescent="0.45">
      <c r="A5" s="17">
        <v>43884</v>
      </c>
      <c r="B5" s="17" t="s">
        <v>197</v>
      </c>
      <c r="C5" s="18">
        <v>4</v>
      </c>
      <c r="D5" s="18">
        <v>43</v>
      </c>
      <c r="E5" s="18">
        <v>8</v>
      </c>
      <c r="F5" s="50">
        <f t="shared" si="0"/>
        <v>0.18604651162790697</v>
      </c>
      <c r="G5" s="73">
        <f t="shared" si="1"/>
        <v>1.5357142857142858</v>
      </c>
      <c r="H5" s="73">
        <f>(D5-D4)/(D4-D3)</f>
        <v>1.5</v>
      </c>
      <c r="I5" s="73">
        <f t="shared" ref="I5:I36" si="2">E5/E4</f>
        <v>1.3333333333333333</v>
      </c>
      <c r="J5" s="73">
        <f t="shared" ref="J5:J36" si="3">(E5-E4)/(E4-E3)</f>
        <v>1</v>
      </c>
    </row>
    <row r="6" spans="1:10" x14ac:dyDescent="0.45">
      <c r="A6" s="17">
        <v>43885</v>
      </c>
      <c r="B6" s="17" t="s">
        <v>198</v>
      </c>
      <c r="C6" s="18">
        <v>5</v>
      </c>
      <c r="D6" s="18">
        <v>61</v>
      </c>
      <c r="E6" s="18">
        <v>12</v>
      </c>
      <c r="F6" s="50">
        <f t="shared" si="0"/>
        <v>0.19672131147540983</v>
      </c>
      <c r="G6" s="73">
        <f t="shared" si="1"/>
        <v>1.4186046511627908</v>
      </c>
      <c r="H6" s="73">
        <f>(D6-D5)/(D5-D4)</f>
        <v>1.2</v>
      </c>
      <c r="I6" s="73">
        <f t="shared" si="2"/>
        <v>1.5</v>
      </c>
      <c r="J6" s="73">
        <f t="shared" si="3"/>
        <v>2</v>
      </c>
    </row>
    <row r="7" spans="1:10" x14ac:dyDescent="0.45">
      <c r="A7" s="17">
        <v>43886</v>
      </c>
      <c r="B7" s="17" t="s">
        <v>199</v>
      </c>
      <c r="C7" s="18">
        <v>6</v>
      </c>
      <c r="D7" s="18">
        <v>95</v>
      </c>
      <c r="E7" s="18">
        <v>16</v>
      </c>
      <c r="F7" s="50">
        <f t="shared" si="0"/>
        <v>0.16842105263157894</v>
      </c>
      <c r="G7" s="73">
        <f t="shared" si="1"/>
        <v>1.5573770491803278</v>
      </c>
      <c r="H7" s="73">
        <f t="shared" ref="H7:H36" si="4">(D7-D6)/(D6-D5)</f>
        <v>1.8888888888888888</v>
      </c>
      <c r="I7" s="73">
        <f t="shared" si="2"/>
        <v>1.3333333333333333</v>
      </c>
      <c r="J7" s="73">
        <f t="shared" si="3"/>
        <v>1</v>
      </c>
    </row>
    <row r="8" spans="1:10" x14ac:dyDescent="0.45">
      <c r="A8" s="17">
        <v>43887</v>
      </c>
      <c r="B8" s="17" t="s">
        <v>200</v>
      </c>
      <c r="C8" s="18">
        <v>7</v>
      </c>
      <c r="D8" s="18">
        <v>139</v>
      </c>
      <c r="E8" s="18">
        <v>19</v>
      </c>
      <c r="F8" s="50">
        <f t="shared" si="0"/>
        <v>0.1366906474820144</v>
      </c>
      <c r="G8" s="73">
        <f t="shared" si="1"/>
        <v>1.4631578947368422</v>
      </c>
      <c r="H8" s="73">
        <f t="shared" si="4"/>
        <v>1.2941176470588236</v>
      </c>
      <c r="I8" s="73">
        <f t="shared" si="2"/>
        <v>1.1875</v>
      </c>
      <c r="J8" s="73">
        <f t="shared" si="3"/>
        <v>0.75</v>
      </c>
    </row>
    <row r="9" spans="1:10" x14ac:dyDescent="0.45">
      <c r="A9" s="17">
        <v>43888</v>
      </c>
      <c r="B9" s="17" t="s">
        <v>201</v>
      </c>
      <c r="C9" s="18">
        <v>8</v>
      </c>
      <c r="D9" s="18">
        <v>245</v>
      </c>
      <c r="E9" s="18">
        <v>26</v>
      </c>
      <c r="F9" s="50">
        <f t="shared" si="0"/>
        <v>0.10612244897959183</v>
      </c>
      <c r="G9" s="73">
        <f t="shared" si="1"/>
        <v>1.7625899280575539</v>
      </c>
      <c r="H9" s="73">
        <f t="shared" si="4"/>
        <v>2.4090909090909092</v>
      </c>
      <c r="I9" s="73">
        <f t="shared" si="2"/>
        <v>1.368421052631579</v>
      </c>
      <c r="J9" s="73">
        <f>(E9-E8)/(E8-E7)</f>
        <v>2.3333333333333335</v>
      </c>
    </row>
    <row r="10" spans="1:10" x14ac:dyDescent="0.45">
      <c r="A10" s="17">
        <v>43889</v>
      </c>
      <c r="B10" s="17" t="s">
        <v>202</v>
      </c>
      <c r="C10" s="18">
        <v>9</v>
      </c>
      <c r="D10" s="18">
        <v>388</v>
      </c>
      <c r="E10" s="18">
        <v>34</v>
      </c>
      <c r="F10" s="50">
        <f t="shared" si="0"/>
        <v>8.7628865979381437E-2</v>
      </c>
      <c r="G10" s="73">
        <f t="shared" si="1"/>
        <v>1.583673469387755</v>
      </c>
      <c r="H10" s="73">
        <f t="shared" si="4"/>
        <v>1.3490566037735849</v>
      </c>
      <c r="I10" s="73">
        <f t="shared" si="2"/>
        <v>1.3076923076923077</v>
      </c>
      <c r="J10" s="73">
        <f t="shared" si="3"/>
        <v>1.1428571428571428</v>
      </c>
    </row>
    <row r="11" spans="1:10" x14ac:dyDescent="0.45">
      <c r="A11" s="17">
        <v>43890</v>
      </c>
      <c r="B11" s="17" t="s">
        <v>203</v>
      </c>
      <c r="C11" s="18">
        <v>10</v>
      </c>
      <c r="D11" s="18">
        <v>593</v>
      </c>
      <c r="E11" s="18">
        <v>43</v>
      </c>
      <c r="F11" s="50">
        <f t="shared" si="0"/>
        <v>7.2512647554806076E-2</v>
      </c>
      <c r="G11" s="73">
        <f t="shared" si="1"/>
        <v>1.5283505154639174</v>
      </c>
      <c r="H11" s="73">
        <f t="shared" si="4"/>
        <v>1.4335664335664335</v>
      </c>
      <c r="I11" s="73">
        <f t="shared" si="2"/>
        <v>1.2647058823529411</v>
      </c>
      <c r="J11" s="73">
        <f t="shared" si="3"/>
        <v>1.125</v>
      </c>
    </row>
    <row r="12" spans="1:10" x14ac:dyDescent="0.45">
      <c r="A12" s="17">
        <v>43891</v>
      </c>
      <c r="B12" s="17" t="s">
        <v>204</v>
      </c>
      <c r="C12" s="18">
        <v>11</v>
      </c>
      <c r="D12" s="18">
        <v>978</v>
      </c>
      <c r="E12" s="18">
        <v>54</v>
      </c>
      <c r="F12" s="50">
        <f t="shared" si="0"/>
        <v>5.5214723926380369E-2</v>
      </c>
      <c r="G12" s="73">
        <f t="shared" si="1"/>
        <v>1.6492411467116357</v>
      </c>
      <c r="H12" s="73">
        <f t="shared" si="4"/>
        <v>1.8780487804878048</v>
      </c>
      <c r="I12" s="73">
        <f t="shared" si="2"/>
        <v>1.2558139534883721</v>
      </c>
      <c r="J12" s="73">
        <f t="shared" si="3"/>
        <v>1.2222222222222223</v>
      </c>
    </row>
    <row r="13" spans="1:10" x14ac:dyDescent="0.45">
      <c r="A13" s="17">
        <v>43892</v>
      </c>
      <c r="B13" s="17" t="s">
        <v>205</v>
      </c>
      <c r="C13" s="18">
        <v>12</v>
      </c>
      <c r="D13" s="18">
        <v>1501</v>
      </c>
      <c r="E13" s="18">
        <v>66</v>
      </c>
      <c r="F13" s="50">
        <f t="shared" si="0"/>
        <v>4.3970686209193872E-2</v>
      </c>
      <c r="G13" s="73">
        <f t="shared" si="1"/>
        <v>1.5347648261758691</v>
      </c>
      <c r="H13" s="73">
        <f t="shared" si="4"/>
        <v>1.3584415584415583</v>
      </c>
      <c r="I13" s="73">
        <f t="shared" si="2"/>
        <v>1.2222222222222223</v>
      </c>
      <c r="J13" s="73">
        <f t="shared" si="3"/>
        <v>1.0909090909090908</v>
      </c>
    </row>
    <row r="14" spans="1:10" x14ac:dyDescent="0.45">
      <c r="A14" s="17">
        <v>43893</v>
      </c>
      <c r="B14" s="17" t="s">
        <v>206</v>
      </c>
      <c r="C14" s="18">
        <v>13</v>
      </c>
      <c r="D14" s="18">
        <v>2336</v>
      </c>
      <c r="E14" s="18">
        <v>77</v>
      </c>
      <c r="F14" s="50">
        <f t="shared" si="0"/>
        <v>3.2962328767123288E-2</v>
      </c>
      <c r="G14" s="73">
        <f t="shared" si="1"/>
        <v>1.5562958027981346</v>
      </c>
      <c r="H14" s="73">
        <f t="shared" si="4"/>
        <v>1.5965583173996176</v>
      </c>
      <c r="I14" s="73">
        <f t="shared" si="2"/>
        <v>1.1666666666666667</v>
      </c>
      <c r="J14" s="73">
        <f t="shared" si="3"/>
        <v>0.91666666666666663</v>
      </c>
    </row>
    <row r="15" spans="1:10" x14ac:dyDescent="0.45">
      <c r="A15" s="17">
        <v>43894</v>
      </c>
      <c r="B15" s="17" t="s">
        <v>207</v>
      </c>
      <c r="C15" s="18">
        <v>14</v>
      </c>
      <c r="D15" s="18">
        <v>2922</v>
      </c>
      <c r="E15" s="18">
        <v>92</v>
      </c>
      <c r="F15" s="50">
        <f t="shared" si="0"/>
        <v>3.1485284052019162E-2</v>
      </c>
      <c r="G15" s="73">
        <f t="shared" si="1"/>
        <v>1.2508561643835616</v>
      </c>
      <c r="H15" s="73">
        <f t="shared" si="4"/>
        <v>0.70179640718562875</v>
      </c>
      <c r="I15" s="73">
        <f t="shared" si="2"/>
        <v>1.1948051948051948</v>
      </c>
      <c r="J15" s="73">
        <f t="shared" si="3"/>
        <v>1.3636363636363635</v>
      </c>
    </row>
    <row r="16" spans="1:10" x14ac:dyDescent="0.45">
      <c r="A16" s="17">
        <v>43895</v>
      </c>
      <c r="B16" s="17" t="s">
        <v>208</v>
      </c>
      <c r="C16" s="18">
        <v>15</v>
      </c>
      <c r="D16" s="18">
        <v>3513</v>
      </c>
      <c r="E16" s="18">
        <v>107</v>
      </c>
      <c r="F16" s="50">
        <f t="shared" si="0"/>
        <v>3.0458297751209791E-2</v>
      </c>
      <c r="G16" s="73">
        <f t="shared" si="1"/>
        <v>1.2022587268993841</v>
      </c>
      <c r="H16" s="73">
        <f t="shared" si="4"/>
        <v>1.0085324232081911</v>
      </c>
      <c r="I16" s="73">
        <f t="shared" si="2"/>
        <v>1.1630434782608696</v>
      </c>
      <c r="J16" s="73">
        <f t="shared" si="3"/>
        <v>1</v>
      </c>
    </row>
    <row r="17" spans="1:10" x14ac:dyDescent="0.45">
      <c r="A17" s="17">
        <v>43896</v>
      </c>
      <c r="B17" s="17" t="s">
        <v>209</v>
      </c>
      <c r="C17" s="18">
        <v>16</v>
      </c>
      <c r="D17" s="18">
        <v>4747</v>
      </c>
      <c r="E17" s="18">
        <v>124</v>
      </c>
      <c r="F17" s="50">
        <f t="shared" si="0"/>
        <v>2.6121761112281441E-2</v>
      </c>
      <c r="G17" s="73">
        <f t="shared" si="1"/>
        <v>1.3512667235980644</v>
      </c>
      <c r="H17" s="73">
        <f t="shared" si="4"/>
        <v>2.0879864636209815</v>
      </c>
      <c r="I17" s="73">
        <f t="shared" si="2"/>
        <v>1.1588785046728971</v>
      </c>
      <c r="J17" s="73">
        <f t="shared" si="3"/>
        <v>1.1333333333333333</v>
      </c>
    </row>
    <row r="18" spans="1:10" x14ac:dyDescent="0.45">
      <c r="A18" s="17">
        <v>43897</v>
      </c>
      <c r="B18" s="17" t="s">
        <v>210</v>
      </c>
      <c r="C18" s="18">
        <v>17</v>
      </c>
      <c r="D18" s="18">
        <v>5823</v>
      </c>
      <c r="E18" s="18">
        <v>145</v>
      </c>
      <c r="F18" s="50">
        <f t="shared" si="0"/>
        <v>2.4901253649321657E-2</v>
      </c>
      <c r="G18" s="73">
        <f t="shared" si="1"/>
        <v>1.2266694754581842</v>
      </c>
      <c r="H18" s="73">
        <f t="shared" si="4"/>
        <v>0.8719611021069692</v>
      </c>
      <c r="I18" s="73">
        <f t="shared" si="2"/>
        <v>1.1693548387096775</v>
      </c>
      <c r="J18" s="73">
        <f t="shared" si="3"/>
        <v>1.2352941176470589</v>
      </c>
    </row>
    <row r="19" spans="1:10" x14ac:dyDescent="0.45">
      <c r="A19" s="17">
        <v>43898</v>
      </c>
      <c r="B19" s="17" t="s">
        <v>211</v>
      </c>
      <c r="C19" s="18">
        <v>18</v>
      </c>
      <c r="D19" s="18">
        <v>6566</v>
      </c>
      <c r="E19" s="18">
        <v>194</v>
      </c>
      <c r="F19" s="50">
        <f t="shared" si="0"/>
        <v>2.954614681693573E-2</v>
      </c>
      <c r="G19" s="73">
        <f t="shared" si="1"/>
        <v>1.1275974583547999</v>
      </c>
      <c r="H19" s="73">
        <f t="shared" si="4"/>
        <v>0.69052044609665431</v>
      </c>
      <c r="I19" s="73">
        <f t="shared" si="2"/>
        <v>1.3379310344827586</v>
      </c>
      <c r="J19" s="73">
        <f>(E19-E18)/(E18-E17)</f>
        <v>2.3333333333333335</v>
      </c>
    </row>
    <row r="20" spans="1:10" x14ac:dyDescent="0.45">
      <c r="A20" s="17">
        <v>43899</v>
      </c>
      <c r="B20" s="17" t="s">
        <v>212</v>
      </c>
      <c r="C20" s="18">
        <v>19</v>
      </c>
      <c r="D20" s="18">
        <v>7161</v>
      </c>
      <c r="E20" s="18">
        <v>237</v>
      </c>
      <c r="F20" s="50">
        <f t="shared" si="0"/>
        <v>3.3095936321742771E-2</v>
      </c>
      <c r="G20" s="73">
        <f t="shared" si="1"/>
        <v>1.0906183368869935</v>
      </c>
      <c r="H20" s="73">
        <f t="shared" si="4"/>
        <v>0.80080753701211305</v>
      </c>
      <c r="I20" s="73">
        <f t="shared" si="2"/>
        <v>1.2216494845360826</v>
      </c>
      <c r="J20" s="73">
        <f t="shared" si="3"/>
        <v>0.87755102040816324</v>
      </c>
    </row>
    <row r="21" spans="1:10" x14ac:dyDescent="0.45">
      <c r="A21" s="17">
        <v>43900</v>
      </c>
      <c r="B21" s="17" t="s">
        <v>213</v>
      </c>
      <c r="C21" s="18">
        <v>20</v>
      </c>
      <c r="D21" s="18">
        <v>8042</v>
      </c>
      <c r="E21" s="18">
        <v>291</v>
      </c>
      <c r="F21" s="50">
        <f>E21/D21</f>
        <v>3.6185028599850781E-2</v>
      </c>
      <c r="G21" s="73">
        <f t="shared" si="1"/>
        <v>1.1230275101242844</v>
      </c>
      <c r="H21" s="73">
        <f t="shared" si="4"/>
        <v>1.4806722689075631</v>
      </c>
      <c r="I21" s="73">
        <f t="shared" si="2"/>
        <v>1.2278481012658229</v>
      </c>
      <c r="J21" s="73">
        <f t="shared" si="3"/>
        <v>1.2558139534883721</v>
      </c>
    </row>
    <row r="22" spans="1:10" x14ac:dyDescent="0.45">
      <c r="A22" s="17">
        <v>43901</v>
      </c>
      <c r="B22" s="17" t="s">
        <v>214</v>
      </c>
      <c r="C22" s="18">
        <v>21</v>
      </c>
      <c r="D22" s="18">
        <v>9000</v>
      </c>
      <c r="E22" s="18">
        <v>354</v>
      </c>
      <c r="F22" s="50">
        <f t="shared" si="0"/>
        <v>3.9333333333333331E-2</v>
      </c>
      <c r="G22" s="73">
        <f t="shared" si="1"/>
        <v>1.1191245958716738</v>
      </c>
      <c r="H22" s="73">
        <f t="shared" si="4"/>
        <v>1.0874006810442678</v>
      </c>
      <c r="I22" s="73">
        <f t="shared" si="2"/>
        <v>1.2164948453608246</v>
      </c>
      <c r="J22" s="73">
        <f t="shared" si="3"/>
        <v>1.1666666666666667</v>
      </c>
    </row>
    <row r="23" spans="1:10" x14ac:dyDescent="0.45">
      <c r="A23" s="17">
        <v>43902</v>
      </c>
      <c r="B23" s="17" t="s">
        <v>1563</v>
      </c>
      <c r="C23" s="18">
        <v>22</v>
      </c>
      <c r="D23" s="18">
        <v>10075</v>
      </c>
      <c r="E23" s="18">
        <v>429</v>
      </c>
      <c r="F23" s="50">
        <f t="shared" si="0"/>
        <v>4.2580645161290322E-2</v>
      </c>
      <c r="G23" s="73">
        <f t="shared" si="1"/>
        <v>1.1194444444444445</v>
      </c>
      <c r="H23" s="73">
        <f t="shared" si="4"/>
        <v>1.1221294363256784</v>
      </c>
      <c r="I23" s="73">
        <f t="shared" si="2"/>
        <v>1.2118644067796611</v>
      </c>
      <c r="J23" s="73">
        <f t="shared" si="3"/>
        <v>1.1904761904761905</v>
      </c>
    </row>
    <row r="24" spans="1:10" x14ac:dyDescent="0.45">
      <c r="A24" s="17">
        <v>43903</v>
      </c>
      <c r="B24" s="17" t="s">
        <v>1564</v>
      </c>
      <c r="C24" s="18">
        <v>23</v>
      </c>
      <c r="D24" s="18">
        <v>11364</v>
      </c>
      <c r="E24" s="18">
        <v>514</v>
      </c>
      <c r="F24" s="50">
        <f t="shared" si="0"/>
        <v>4.5230552622316088E-2</v>
      </c>
      <c r="G24" s="73">
        <f t="shared" si="1"/>
        <v>1.1279404466501242</v>
      </c>
      <c r="H24" s="73">
        <f t="shared" si="4"/>
        <v>1.1990697674418604</v>
      </c>
      <c r="I24" s="73">
        <f t="shared" si="2"/>
        <v>1.1981351981351982</v>
      </c>
      <c r="J24" s="73">
        <f t="shared" si="3"/>
        <v>1.1333333333333333</v>
      </c>
    </row>
    <row r="25" spans="1:10" x14ac:dyDescent="0.45">
      <c r="A25" s="17">
        <v>43904</v>
      </c>
      <c r="B25" s="16" t="s">
        <v>1570</v>
      </c>
      <c r="C25" s="16">
        <v>24</v>
      </c>
      <c r="D25" s="16">
        <v>12729</v>
      </c>
      <c r="E25" s="16">
        <v>611</v>
      </c>
      <c r="F25" s="50">
        <f t="shared" si="0"/>
        <v>4.8000628486134025E-2</v>
      </c>
      <c r="G25" s="73">
        <f t="shared" si="1"/>
        <v>1.1201161562829989</v>
      </c>
      <c r="H25" s="73">
        <f t="shared" si="4"/>
        <v>1.0589604344453065</v>
      </c>
      <c r="I25" s="73">
        <f t="shared" si="2"/>
        <v>1.188715953307393</v>
      </c>
      <c r="J25" s="73">
        <f t="shared" si="3"/>
        <v>1.1411764705882352</v>
      </c>
    </row>
    <row r="26" spans="1:10" x14ac:dyDescent="0.45">
      <c r="A26" s="17">
        <v>43905</v>
      </c>
      <c r="B26" s="16" t="s">
        <v>1573</v>
      </c>
      <c r="C26" s="16">
        <v>25</v>
      </c>
      <c r="D26" s="16">
        <v>13938</v>
      </c>
      <c r="E26" s="16">
        <v>724</v>
      </c>
      <c r="F26" s="50">
        <f t="shared" si="0"/>
        <v>5.1944324867269333E-2</v>
      </c>
      <c r="G26" s="73">
        <f t="shared" si="1"/>
        <v>1.094979967004478</v>
      </c>
      <c r="H26" s="73">
        <f t="shared" si="4"/>
        <v>0.88571428571428568</v>
      </c>
      <c r="I26" s="73">
        <f t="shared" si="2"/>
        <v>1.1849427168576105</v>
      </c>
      <c r="J26" s="73">
        <f t="shared" si="3"/>
        <v>1.1649484536082475</v>
      </c>
    </row>
    <row r="27" spans="1:10" x14ac:dyDescent="0.45">
      <c r="A27" s="17">
        <v>43906</v>
      </c>
      <c r="B27" s="16" t="s">
        <v>1595</v>
      </c>
      <c r="C27" s="16">
        <v>26</v>
      </c>
      <c r="D27" s="16">
        <v>14991</v>
      </c>
      <c r="E27" s="16">
        <v>853</v>
      </c>
      <c r="F27" s="50">
        <f t="shared" si="0"/>
        <v>5.6900807150957244E-2</v>
      </c>
      <c r="G27" s="73">
        <f t="shared" si="1"/>
        <v>1.0755488592337494</v>
      </c>
      <c r="H27" s="73">
        <f t="shared" si="4"/>
        <v>0.87096774193548387</v>
      </c>
      <c r="I27" s="73">
        <f t="shared" si="2"/>
        <v>1.1781767955801106</v>
      </c>
      <c r="J27" s="73">
        <f t="shared" si="3"/>
        <v>1.1415929203539823</v>
      </c>
    </row>
    <row r="28" spans="1:10" x14ac:dyDescent="0.45">
      <c r="A28" s="17">
        <v>43907</v>
      </c>
      <c r="B28" s="16" t="s">
        <v>1600</v>
      </c>
      <c r="C28" s="16">
        <v>27</v>
      </c>
      <c r="D28" s="16">
        <v>16169</v>
      </c>
      <c r="E28" s="16">
        <v>988</v>
      </c>
      <c r="F28" s="50">
        <f t="shared" si="0"/>
        <v>6.1104582843713277E-2</v>
      </c>
      <c r="G28" s="73">
        <f t="shared" si="1"/>
        <v>1.0785804816223068</v>
      </c>
      <c r="H28" s="73">
        <f t="shared" si="4"/>
        <v>1.1187084520417854</v>
      </c>
      <c r="I28" s="73">
        <f t="shared" si="2"/>
        <v>1.1582649472450175</v>
      </c>
      <c r="J28" s="73">
        <f t="shared" si="3"/>
        <v>1.0465116279069768</v>
      </c>
    </row>
    <row r="29" spans="1:10" x14ac:dyDescent="0.45">
      <c r="A29" s="17">
        <v>43908</v>
      </c>
      <c r="B29" s="16" t="s">
        <v>1605</v>
      </c>
      <c r="C29" s="16">
        <v>28</v>
      </c>
      <c r="D29" s="16">
        <v>17361</v>
      </c>
      <c r="E29" s="16">
        <v>1135</v>
      </c>
      <c r="F29" s="50">
        <f t="shared" si="0"/>
        <v>6.5376418409077819E-2</v>
      </c>
      <c r="G29" s="73">
        <f t="shared" si="1"/>
        <v>1.0737213185725771</v>
      </c>
      <c r="H29" s="73">
        <f t="shared" si="4"/>
        <v>1.0118845500848896</v>
      </c>
      <c r="I29" s="73">
        <f t="shared" si="2"/>
        <v>1.1487854251012146</v>
      </c>
      <c r="J29" s="73">
        <f t="shared" si="3"/>
        <v>1.0888888888888888</v>
      </c>
    </row>
    <row r="30" spans="1:10" x14ac:dyDescent="0.45">
      <c r="A30" s="17">
        <v>43909</v>
      </c>
      <c r="B30" s="16" t="s">
        <v>1610</v>
      </c>
      <c r="C30" s="16">
        <v>29</v>
      </c>
      <c r="D30" s="16">
        <v>18407</v>
      </c>
      <c r="E30" s="16">
        <v>1284</v>
      </c>
      <c r="F30" s="50">
        <f t="shared" si="0"/>
        <v>6.9756071059922861E-2</v>
      </c>
      <c r="G30" s="73">
        <f t="shared" si="1"/>
        <v>1.0602499855999079</v>
      </c>
      <c r="H30" s="73">
        <f t="shared" si="4"/>
        <v>0.87751677852348997</v>
      </c>
      <c r="I30" s="73">
        <f t="shared" si="2"/>
        <v>1.1312775330396476</v>
      </c>
      <c r="J30" s="73">
        <f t="shared" si="3"/>
        <v>1.0136054421768708</v>
      </c>
    </row>
    <row r="31" spans="1:10" x14ac:dyDescent="0.45">
      <c r="A31" s="17">
        <v>43910</v>
      </c>
      <c r="B31" s="16" t="s">
        <v>1619</v>
      </c>
      <c r="C31" s="16">
        <v>30</v>
      </c>
      <c r="D31" s="16">
        <v>19644</v>
      </c>
      <c r="E31" s="16">
        <v>1433</v>
      </c>
      <c r="F31" s="50">
        <f t="shared" si="0"/>
        <v>7.2948482997352876E-2</v>
      </c>
      <c r="G31" s="73">
        <f t="shared" si="1"/>
        <v>1.0672026946270441</v>
      </c>
      <c r="H31" s="73">
        <f t="shared" si="4"/>
        <v>1.1826003824091778</v>
      </c>
      <c r="I31" s="73">
        <f t="shared" si="2"/>
        <v>1.1160436137071652</v>
      </c>
      <c r="J31" s="73">
        <f t="shared" si="3"/>
        <v>1</v>
      </c>
    </row>
    <row r="32" spans="1:10" x14ac:dyDescent="0.45">
      <c r="A32" s="17">
        <v>43911</v>
      </c>
      <c r="B32" s="16" t="s">
        <v>1662</v>
      </c>
      <c r="C32" s="16">
        <v>31</v>
      </c>
      <c r="D32" s="16">
        <v>20610</v>
      </c>
      <c r="E32" s="16">
        <v>1556</v>
      </c>
      <c r="F32" s="50">
        <f t="shared" si="0"/>
        <v>7.54973313925279E-2</v>
      </c>
      <c r="G32" s="73">
        <f t="shared" si="1"/>
        <v>1.0491753207086134</v>
      </c>
      <c r="H32" s="73">
        <f t="shared" si="4"/>
        <v>0.78092158447857718</v>
      </c>
      <c r="I32" s="73">
        <f t="shared" si="2"/>
        <v>1.0858339148639218</v>
      </c>
      <c r="J32" s="73">
        <f t="shared" si="3"/>
        <v>0.82550335570469802</v>
      </c>
    </row>
    <row r="33" spans="1:10" x14ac:dyDescent="0.45">
      <c r="A33" s="17">
        <v>43912</v>
      </c>
      <c r="B33" s="16" t="s">
        <v>1669</v>
      </c>
      <c r="C33" s="16">
        <v>32</v>
      </c>
      <c r="D33" s="16">
        <v>21638</v>
      </c>
      <c r="E33" s="16">
        <v>1685</v>
      </c>
      <c r="F33" s="50">
        <f t="shared" si="0"/>
        <v>7.7872261761715494E-2</v>
      </c>
      <c r="G33" s="73">
        <f t="shared" si="1"/>
        <v>1.0498786996603591</v>
      </c>
      <c r="H33" s="73">
        <f t="shared" si="4"/>
        <v>1.0641821946169772</v>
      </c>
      <c r="I33" s="73">
        <f t="shared" si="2"/>
        <v>1.0829048843187661</v>
      </c>
      <c r="J33" s="73">
        <f t="shared" si="3"/>
        <v>1.0487804878048781</v>
      </c>
    </row>
    <row r="34" spans="1:10" x14ac:dyDescent="0.45">
      <c r="A34" s="17">
        <v>43913</v>
      </c>
      <c r="B34" s="16" t="s">
        <v>1679</v>
      </c>
      <c r="C34" s="16">
        <v>33</v>
      </c>
      <c r="D34" s="16">
        <v>23049</v>
      </c>
      <c r="E34" s="16">
        <v>1812</v>
      </c>
      <c r="F34" s="50">
        <f t="shared" si="0"/>
        <v>7.8615124300403488E-2</v>
      </c>
      <c r="G34" s="73">
        <f t="shared" si="1"/>
        <v>1.0652093539144099</v>
      </c>
      <c r="H34" s="73">
        <f t="shared" si="4"/>
        <v>1.372568093385214</v>
      </c>
      <c r="I34" s="73">
        <f t="shared" si="2"/>
        <v>1.0753709198813057</v>
      </c>
      <c r="J34" s="73">
        <f t="shared" si="3"/>
        <v>0.98449612403100772</v>
      </c>
    </row>
    <row r="35" spans="1:10" x14ac:dyDescent="0.45">
      <c r="A35" s="17">
        <v>43914</v>
      </c>
      <c r="B35" s="16" t="s">
        <v>1687</v>
      </c>
      <c r="C35" s="16">
        <v>34</v>
      </c>
      <c r="D35" s="16">
        <v>24811</v>
      </c>
      <c r="E35" s="16">
        <v>1934</v>
      </c>
      <c r="F35" s="50">
        <f t="shared" si="0"/>
        <v>7.79492966829229E-2</v>
      </c>
      <c r="G35" s="73">
        <f t="shared" si="1"/>
        <v>1.0764458327910105</v>
      </c>
      <c r="H35" s="73">
        <f t="shared" si="4"/>
        <v>1.2487597448618002</v>
      </c>
      <c r="I35" s="73">
        <f t="shared" si="2"/>
        <v>1.0673289183222958</v>
      </c>
      <c r="J35" s="73">
        <f t="shared" si="3"/>
        <v>0.96062992125984248</v>
      </c>
    </row>
    <row r="36" spans="1:10" x14ac:dyDescent="0.45">
      <c r="A36" s="17">
        <v>43915</v>
      </c>
      <c r="B36" s="16" t="s">
        <v>1697</v>
      </c>
      <c r="C36" s="16">
        <v>35</v>
      </c>
      <c r="D36" s="16">
        <v>27017</v>
      </c>
      <c r="E36" s="16">
        <v>2077</v>
      </c>
      <c r="F36" s="50">
        <f t="shared" si="0"/>
        <v>7.6877521560498943E-2</v>
      </c>
      <c r="G36" s="73">
        <f t="shared" si="1"/>
        <v>1.088912176050945</v>
      </c>
      <c r="H36" s="73">
        <f t="shared" si="4"/>
        <v>1.2519863791146424</v>
      </c>
      <c r="I36" s="73">
        <f t="shared" si="2"/>
        <v>1.0739400206825234</v>
      </c>
      <c r="J36" s="73">
        <f t="shared" si="3"/>
        <v>1.1721311475409837</v>
      </c>
    </row>
  </sheetData>
  <phoneticPr fontId="8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4923-3EE7-4D10-81C9-45C7A62F0EB3}">
  <dimension ref="A1:H431"/>
  <sheetViews>
    <sheetView workbookViewId="0">
      <selection activeCell="F1" sqref="F1:F1048576"/>
    </sheetView>
  </sheetViews>
  <sheetFormatPr defaultRowHeight="14.25" x14ac:dyDescent="0.45"/>
  <cols>
    <col min="1" max="7" width="17.796875" style="22" customWidth="1"/>
    <col min="8" max="8" width="29" style="22" customWidth="1"/>
    <col min="9" max="16384" width="9.06640625" style="22"/>
  </cols>
  <sheetData>
    <row r="1" spans="1:8" x14ac:dyDescent="0.45">
      <c r="A1" s="19" t="s">
        <v>17</v>
      </c>
      <c r="B1" s="19" t="s">
        <v>217</v>
      </c>
      <c r="C1" s="19" t="s">
        <v>218</v>
      </c>
      <c r="D1" s="19" t="s">
        <v>1565</v>
      </c>
      <c r="E1" s="22" t="s">
        <v>1498</v>
      </c>
      <c r="F1" s="19" t="s">
        <v>187</v>
      </c>
      <c r="G1" s="19" t="s">
        <v>186</v>
      </c>
      <c r="H1" s="19" t="s">
        <v>219</v>
      </c>
    </row>
    <row r="2" spans="1:8" x14ac:dyDescent="0.45">
      <c r="A2" s="20" t="s">
        <v>220</v>
      </c>
      <c r="B2" s="20" t="s">
        <v>155</v>
      </c>
      <c r="C2" s="1" t="s">
        <v>221</v>
      </c>
      <c r="D2" s="21" t="s">
        <v>222</v>
      </c>
      <c r="E2" s="22" t="s">
        <v>230</v>
      </c>
      <c r="F2" s="1">
        <v>45.987207699999999</v>
      </c>
      <c r="G2" s="1">
        <v>37.744315800000003</v>
      </c>
      <c r="H2" s="1" t="s">
        <v>223</v>
      </c>
    </row>
    <row r="3" spans="1:8" x14ac:dyDescent="0.45">
      <c r="A3" s="20" t="s">
        <v>220</v>
      </c>
      <c r="B3" s="20" t="s">
        <v>155</v>
      </c>
      <c r="C3" s="1" t="s">
        <v>224</v>
      </c>
      <c r="D3" s="21" t="s">
        <v>225</v>
      </c>
      <c r="E3" s="22" t="s">
        <v>230</v>
      </c>
      <c r="F3" s="1">
        <v>46.119900600000001</v>
      </c>
      <c r="G3" s="1">
        <v>37.915229799999999</v>
      </c>
      <c r="H3" s="1" t="s">
        <v>226</v>
      </c>
    </row>
    <row r="4" spans="1:8" x14ac:dyDescent="0.45">
      <c r="A4" s="20" t="s">
        <v>220</v>
      </c>
      <c r="B4" s="20" t="s">
        <v>155</v>
      </c>
      <c r="C4" s="1" t="s">
        <v>227</v>
      </c>
      <c r="D4" s="21" t="s">
        <v>228</v>
      </c>
      <c r="E4" s="22" t="s">
        <v>230</v>
      </c>
      <c r="F4" s="1">
        <v>47.068357499999998</v>
      </c>
      <c r="G4" s="1">
        <v>38.489430499999997</v>
      </c>
      <c r="H4" s="1" t="s">
        <v>231</v>
      </c>
    </row>
    <row r="5" spans="1:8" x14ac:dyDescent="0.45">
      <c r="A5" s="20" t="s">
        <v>220</v>
      </c>
      <c r="B5" s="20" t="s">
        <v>155</v>
      </c>
      <c r="C5" s="1" t="s">
        <v>232</v>
      </c>
      <c r="D5" s="21" t="s">
        <v>233</v>
      </c>
      <c r="E5" s="22" t="s">
        <v>230</v>
      </c>
      <c r="F5" s="1">
        <v>46.8303504</v>
      </c>
      <c r="G5" s="1">
        <v>37.843105899999998</v>
      </c>
      <c r="H5" s="1" t="s">
        <v>234</v>
      </c>
    </row>
    <row r="6" spans="1:8" x14ac:dyDescent="0.45">
      <c r="A6" s="20" t="s">
        <v>220</v>
      </c>
      <c r="B6" s="20" t="s">
        <v>155</v>
      </c>
      <c r="C6" s="1" t="s">
        <v>235</v>
      </c>
      <c r="D6" s="21" t="s">
        <v>236</v>
      </c>
      <c r="E6" s="22" t="s">
        <v>229</v>
      </c>
      <c r="F6" s="1">
        <v>46.056479899999999</v>
      </c>
      <c r="G6" s="1">
        <v>37.344595900000002</v>
      </c>
      <c r="H6" s="1" t="s">
        <v>237</v>
      </c>
    </row>
    <row r="7" spans="1:8" x14ac:dyDescent="0.45">
      <c r="A7" s="20" t="s">
        <v>220</v>
      </c>
      <c r="B7" s="20" t="s">
        <v>155</v>
      </c>
      <c r="C7" s="1" t="s">
        <v>238</v>
      </c>
      <c r="D7" s="21" t="s">
        <v>239</v>
      </c>
      <c r="E7" s="22" t="s">
        <v>229</v>
      </c>
      <c r="F7" s="1">
        <v>46.273801300000002</v>
      </c>
      <c r="G7" s="1">
        <v>38.096238999999997</v>
      </c>
      <c r="H7" s="1" t="s">
        <v>240</v>
      </c>
    </row>
    <row r="8" spans="1:8" x14ac:dyDescent="0.45">
      <c r="A8" s="20" t="s">
        <v>220</v>
      </c>
      <c r="B8" s="20" t="s">
        <v>155</v>
      </c>
      <c r="C8" s="1" t="s">
        <v>241</v>
      </c>
      <c r="D8" s="21" t="s">
        <v>242</v>
      </c>
      <c r="E8" s="22" t="s">
        <v>230</v>
      </c>
      <c r="F8" s="1">
        <v>45.628867499999998</v>
      </c>
      <c r="G8" s="1">
        <v>38.930737200000003</v>
      </c>
      <c r="H8" s="1" t="s">
        <v>243</v>
      </c>
    </row>
    <row r="9" spans="1:8" x14ac:dyDescent="0.45">
      <c r="A9" s="20" t="s">
        <v>220</v>
      </c>
      <c r="B9" s="20" t="s">
        <v>155</v>
      </c>
      <c r="C9" s="1" t="s">
        <v>244</v>
      </c>
      <c r="D9" s="21" t="s">
        <v>245</v>
      </c>
      <c r="E9" s="22" t="s">
        <v>230</v>
      </c>
      <c r="F9" s="1">
        <v>47.024568600000002</v>
      </c>
      <c r="G9" s="1">
        <v>37.129905200000003</v>
      </c>
      <c r="H9" s="1" t="s">
        <v>246</v>
      </c>
    </row>
    <row r="10" spans="1:8" x14ac:dyDescent="0.45">
      <c r="A10" s="20" t="s">
        <v>220</v>
      </c>
      <c r="B10" s="20" t="s">
        <v>155</v>
      </c>
      <c r="C10" s="1" t="s">
        <v>247</v>
      </c>
      <c r="D10" s="21" t="s">
        <v>248</v>
      </c>
      <c r="E10" s="22" t="s">
        <v>230</v>
      </c>
      <c r="F10" s="1">
        <v>46.961128000000002</v>
      </c>
      <c r="G10" s="1">
        <v>39.137506000000002</v>
      </c>
      <c r="H10" s="1" t="s">
        <v>249</v>
      </c>
    </row>
    <row r="11" spans="1:8" x14ac:dyDescent="0.45">
      <c r="A11" s="20" t="s">
        <v>220</v>
      </c>
      <c r="B11" s="20" t="s">
        <v>155</v>
      </c>
      <c r="C11" s="1" t="s">
        <v>250</v>
      </c>
      <c r="D11" s="21" t="s">
        <v>251</v>
      </c>
      <c r="E11" s="22" t="s">
        <v>229</v>
      </c>
      <c r="F11" s="1">
        <v>47.538392000000002</v>
      </c>
      <c r="G11" s="1">
        <v>37.942934700000002</v>
      </c>
      <c r="H11" s="1" t="s">
        <v>252</v>
      </c>
    </row>
    <row r="12" spans="1:8" x14ac:dyDescent="0.45">
      <c r="A12" s="20" t="s">
        <v>220</v>
      </c>
      <c r="B12" s="20" t="s">
        <v>155</v>
      </c>
      <c r="C12" s="1" t="s">
        <v>253</v>
      </c>
      <c r="D12" s="21" t="s">
        <v>254</v>
      </c>
      <c r="E12" s="22" t="s">
        <v>229</v>
      </c>
      <c r="F12" s="1">
        <v>45.707935999999997</v>
      </c>
      <c r="G12" s="1">
        <v>38.1801575</v>
      </c>
      <c r="H12" s="1" t="s">
        <v>255</v>
      </c>
    </row>
    <row r="13" spans="1:8" x14ac:dyDescent="0.45">
      <c r="A13" s="20" t="s">
        <v>220</v>
      </c>
      <c r="B13" s="20" t="s">
        <v>155</v>
      </c>
      <c r="C13" s="1" t="s">
        <v>256</v>
      </c>
      <c r="D13" s="21" t="s">
        <v>257</v>
      </c>
      <c r="E13" s="22" t="s">
        <v>230</v>
      </c>
      <c r="F13" s="1">
        <v>45.892927399999998</v>
      </c>
      <c r="G13" s="1">
        <v>37.478832400000002</v>
      </c>
      <c r="H13" s="1" t="s">
        <v>258</v>
      </c>
    </row>
    <row r="14" spans="1:8" x14ac:dyDescent="0.45">
      <c r="A14" s="20" t="s">
        <v>220</v>
      </c>
      <c r="B14" s="20" t="s">
        <v>155</v>
      </c>
      <c r="C14" s="1" t="s">
        <v>259</v>
      </c>
      <c r="D14" s="21" t="s">
        <v>260</v>
      </c>
      <c r="E14" s="22" t="s">
        <v>230</v>
      </c>
      <c r="F14" s="1">
        <v>47.040537999999998</v>
      </c>
      <c r="G14" s="1">
        <v>38.864241</v>
      </c>
      <c r="H14" s="1" t="s">
        <v>261</v>
      </c>
    </row>
    <row r="15" spans="1:8" x14ac:dyDescent="0.45">
      <c r="A15" s="20" t="s">
        <v>220</v>
      </c>
      <c r="B15" s="20" t="s">
        <v>155</v>
      </c>
      <c r="C15" s="1" t="s">
        <v>262</v>
      </c>
      <c r="D15" s="21" t="s">
        <v>263</v>
      </c>
      <c r="E15" s="22" t="s">
        <v>229</v>
      </c>
      <c r="F15" s="1">
        <v>46.253388200000003</v>
      </c>
      <c r="G15" s="1">
        <v>37.389196599999998</v>
      </c>
      <c r="H15" s="1" t="s">
        <v>264</v>
      </c>
    </row>
    <row r="16" spans="1:8" x14ac:dyDescent="0.45">
      <c r="A16" s="20" t="s">
        <v>220</v>
      </c>
      <c r="B16" s="20" t="s">
        <v>155</v>
      </c>
      <c r="C16" s="1" t="s">
        <v>265</v>
      </c>
      <c r="D16" s="21" t="s">
        <v>266</v>
      </c>
      <c r="E16" s="22" t="s">
        <v>230</v>
      </c>
      <c r="F16" s="1">
        <v>45.762081000000002</v>
      </c>
      <c r="G16" s="1">
        <v>38.427762299999998</v>
      </c>
      <c r="H16" s="1" t="s">
        <v>267</v>
      </c>
    </row>
    <row r="17" spans="1:8" x14ac:dyDescent="0.45">
      <c r="A17" s="20" t="s">
        <v>220</v>
      </c>
      <c r="B17" s="20" t="s">
        <v>155</v>
      </c>
      <c r="C17" s="1" t="s">
        <v>268</v>
      </c>
      <c r="D17" s="21" t="s">
        <v>269</v>
      </c>
      <c r="E17" s="22" t="s">
        <v>230</v>
      </c>
      <c r="F17" s="1">
        <v>46.104271099999998</v>
      </c>
      <c r="G17" s="1">
        <v>37.142878799999998</v>
      </c>
      <c r="H17" s="1" t="s">
        <v>270</v>
      </c>
    </row>
    <row r="18" spans="1:8" x14ac:dyDescent="0.45">
      <c r="A18" s="20" t="s">
        <v>220</v>
      </c>
      <c r="B18" s="20" t="s">
        <v>155</v>
      </c>
      <c r="C18" s="1" t="s">
        <v>271</v>
      </c>
      <c r="D18" s="21" t="s">
        <v>272</v>
      </c>
      <c r="E18" s="22" t="s">
        <v>229</v>
      </c>
      <c r="F18" s="1">
        <v>47.724111299999997</v>
      </c>
      <c r="G18" s="1">
        <v>37.426434399999998</v>
      </c>
      <c r="H18" s="1" t="s">
        <v>273</v>
      </c>
    </row>
    <row r="19" spans="1:8" x14ac:dyDescent="0.45">
      <c r="A19" s="20" t="s">
        <v>220</v>
      </c>
      <c r="B19" s="20" t="s">
        <v>155</v>
      </c>
      <c r="C19" s="1" t="s">
        <v>274</v>
      </c>
      <c r="D19" s="21" t="s">
        <v>275</v>
      </c>
      <c r="E19" s="22" t="s">
        <v>230</v>
      </c>
      <c r="F19" s="1">
        <v>46.657462600000002</v>
      </c>
      <c r="G19" s="1">
        <v>38.508103900000002</v>
      </c>
      <c r="H19" s="1" t="s">
        <v>276</v>
      </c>
    </row>
    <row r="20" spans="1:8" x14ac:dyDescent="0.45">
      <c r="A20" s="20" t="s">
        <v>220</v>
      </c>
      <c r="B20" s="20" t="s">
        <v>155</v>
      </c>
      <c r="C20" s="1" t="s">
        <v>277</v>
      </c>
      <c r="D20" s="21" t="s">
        <v>278</v>
      </c>
      <c r="E20" s="22" t="s">
        <v>230</v>
      </c>
      <c r="F20" s="1">
        <v>47.116845900000001</v>
      </c>
      <c r="G20" s="1">
        <v>38.246866699999998</v>
      </c>
      <c r="H20" s="1" t="s">
        <v>279</v>
      </c>
    </row>
    <row r="21" spans="1:8" x14ac:dyDescent="0.45">
      <c r="A21" s="20" t="s">
        <v>220</v>
      </c>
      <c r="B21" s="20" t="s">
        <v>155</v>
      </c>
      <c r="C21" s="1" t="s">
        <v>280</v>
      </c>
      <c r="D21" s="21" t="s">
        <v>281</v>
      </c>
      <c r="E21" s="22" t="s">
        <v>229</v>
      </c>
      <c r="F21" s="1">
        <v>47.050466499999999</v>
      </c>
      <c r="G21" s="1">
        <v>37.475781499999997</v>
      </c>
      <c r="H21" s="1" t="s">
        <v>282</v>
      </c>
    </row>
    <row r="22" spans="1:8" x14ac:dyDescent="0.45">
      <c r="A22" s="20" t="s">
        <v>220</v>
      </c>
      <c r="B22" s="20" t="s">
        <v>155</v>
      </c>
      <c r="C22" s="1" t="s">
        <v>283</v>
      </c>
      <c r="D22" s="21" t="s">
        <v>284</v>
      </c>
      <c r="E22" s="22" t="s">
        <v>230</v>
      </c>
      <c r="F22" s="1">
        <v>47.364879999999999</v>
      </c>
      <c r="G22" s="1">
        <v>38.856620900000003</v>
      </c>
      <c r="H22" s="1" t="s">
        <v>285</v>
      </c>
    </row>
    <row r="23" spans="1:8" x14ac:dyDescent="0.45">
      <c r="A23" s="20" t="s">
        <v>286</v>
      </c>
      <c r="B23" s="20" t="s">
        <v>156</v>
      </c>
      <c r="C23" s="1" t="s">
        <v>287</v>
      </c>
      <c r="D23" s="21" t="s">
        <v>288</v>
      </c>
      <c r="E23" s="22" t="s">
        <v>229</v>
      </c>
      <c r="F23" s="1">
        <v>45.078628199999997</v>
      </c>
      <c r="G23" s="1">
        <v>37.549806099999998</v>
      </c>
      <c r="H23" s="1" t="s">
        <v>289</v>
      </c>
    </row>
    <row r="24" spans="1:8" x14ac:dyDescent="0.45">
      <c r="A24" s="20" t="s">
        <v>286</v>
      </c>
      <c r="B24" s="20" t="s">
        <v>156</v>
      </c>
      <c r="C24" s="1" t="s">
        <v>290</v>
      </c>
      <c r="D24" s="21" t="s">
        <v>291</v>
      </c>
      <c r="E24" s="22" t="s">
        <v>230</v>
      </c>
      <c r="F24" s="1">
        <v>45.097137199999999</v>
      </c>
      <c r="G24" s="1">
        <v>37.0364358</v>
      </c>
      <c r="H24" s="1" t="s">
        <v>292</v>
      </c>
    </row>
    <row r="25" spans="1:8" x14ac:dyDescent="0.45">
      <c r="A25" s="20" t="s">
        <v>286</v>
      </c>
      <c r="B25" s="20" t="s">
        <v>156</v>
      </c>
      <c r="C25" s="1" t="s">
        <v>293</v>
      </c>
      <c r="D25" s="21" t="s">
        <v>294</v>
      </c>
      <c r="E25" s="22" t="s">
        <v>229</v>
      </c>
      <c r="F25" s="1">
        <v>46.209431600000002</v>
      </c>
      <c r="G25" s="1">
        <v>36.518695999999998</v>
      </c>
      <c r="H25" s="1" t="s">
        <v>295</v>
      </c>
    </row>
    <row r="26" spans="1:8" x14ac:dyDescent="0.45">
      <c r="A26" s="20" t="s">
        <v>286</v>
      </c>
      <c r="B26" s="20" t="s">
        <v>156</v>
      </c>
      <c r="C26" s="1" t="s">
        <v>296</v>
      </c>
      <c r="D26" s="21" t="s">
        <v>297</v>
      </c>
      <c r="E26" s="22" t="s">
        <v>230</v>
      </c>
      <c r="F26" s="1">
        <v>45.144569500000003</v>
      </c>
      <c r="G26" s="1">
        <v>36.6950261</v>
      </c>
      <c r="H26" s="1" t="s">
        <v>298</v>
      </c>
    </row>
    <row r="27" spans="1:8" x14ac:dyDescent="0.45">
      <c r="A27" s="20" t="s">
        <v>286</v>
      </c>
      <c r="B27" s="20" t="s">
        <v>156</v>
      </c>
      <c r="C27" s="1" t="s">
        <v>299</v>
      </c>
      <c r="D27" s="21" t="s">
        <v>300</v>
      </c>
      <c r="E27" s="22" t="s">
        <v>230</v>
      </c>
      <c r="F27" s="1">
        <v>45.066558299999997</v>
      </c>
      <c r="G27" s="1">
        <v>39.347136599999999</v>
      </c>
      <c r="H27" s="1" t="s">
        <v>301</v>
      </c>
    </row>
    <row r="28" spans="1:8" x14ac:dyDescent="0.45">
      <c r="A28" s="20" t="s">
        <v>286</v>
      </c>
      <c r="B28" s="20" t="s">
        <v>156</v>
      </c>
      <c r="C28" s="1" t="s">
        <v>302</v>
      </c>
      <c r="D28" s="21" t="s">
        <v>303</v>
      </c>
      <c r="E28" s="22" t="s">
        <v>230</v>
      </c>
      <c r="F28" s="1">
        <v>47.115609200000002</v>
      </c>
      <c r="G28" s="1">
        <v>36.4051945</v>
      </c>
      <c r="H28" s="1" t="s">
        <v>304</v>
      </c>
    </row>
    <row r="29" spans="1:8" x14ac:dyDescent="0.45">
      <c r="A29" s="20" t="s">
        <v>286</v>
      </c>
      <c r="B29" s="20" t="s">
        <v>156</v>
      </c>
      <c r="C29" s="1" t="s">
        <v>305</v>
      </c>
      <c r="D29" s="21" t="s">
        <v>306</v>
      </c>
      <c r="E29" s="22" t="s">
        <v>230</v>
      </c>
      <c r="F29" s="1">
        <v>45.030400100000001</v>
      </c>
      <c r="G29" s="1">
        <v>38.888433300000003</v>
      </c>
      <c r="H29" s="1" t="s">
        <v>307</v>
      </c>
    </row>
    <row r="30" spans="1:8" x14ac:dyDescent="0.45">
      <c r="A30" s="20" t="s">
        <v>286</v>
      </c>
      <c r="B30" s="20" t="s">
        <v>156</v>
      </c>
      <c r="C30" s="1" t="s">
        <v>308</v>
      </c>
      <c r="D30" s="21" t="s">
        <v>309</v>
      </c>
      <c r="E30" s="22" t="s">
        <v>230</v>
      </c>
      <c r="F30" s="1">
        <v>44.384467899999997</v>
      </c>
      <c r="G30" s="1">
        <v>39.064983699999999</v>
      </c>
      <c r="H30" s="1" t="s">
        <v>310</v>
      </c>
    </row>
    <row r="31" spans="1:8" x14ac:dyDescent="0.45">
      <c r="A31" s="20" t="s">
        <v>286</v>
      </c>
      <c r="B31" s="20" t="s">
        <v>156</v>
      </c>
      <c r="C31" s="1" t="s">
        <v>311</v>
      </c>
      <c r="D31" s="21" t="s">
        <v>312</v>
      </c>
      <c r="E31" s="22" t="s">
        <v>229</v>
      </c>
      <c r="F31" s="1">
        <v>44.939662300000002</v>
      </c>
      <c r="G31" s="1">
        <v>38.553410599999999</v>
      </c>
      <c r="H31" s="1" t="s">
        <v>313</v>
      </c>
    </row>
    <row r="32" spans="1:8" x14ac:dyDescent="0.45">
      <c r="A32" s="20" t="s">
        <v>286</v>
      </c>
      <c r="B32" s="20" t="s">
        <v>156</v>
      </c>
      <c r="C32" s="1" t="s">
        <v>314</v>
      </c>
      <c r="D32" s="21" t="s">
        <v>315</v>
      </c>
      <c r="E32" s="22" t="s">
        <v>230</v>
      </c>
      <c r="F32" s="1">
        <v>44.770550999999998</v>
      </c>
      <c r="G32" s="1">
        <v>38.2021406</v>
      </c>
      <c r="H32" s="1" t="s">
        <v>316</v>
      </c>
    </row>
    <row r="33" spans="1:8" x14ac:dyDescent="0.45">
      <c r="A33" s="20" t="s">
        <v>286</v>
      </c>
      <c r="B33" s="20" t="s">
        <v>156</v>
      </c>
      <c r="C33" s="1" t="s">
        <v>317</v>
      </c>
      <c r="D33" s="21" t="s">
        <v>318</v>
      </c>
      <c r="E33" s="22" t="s">
        <v>230</v>
      </c>
      <c r="F33" s="1">
        <v>45.475989800000001</v>
      </c>
      <c r="G33" s="1">
        <v>36.158405000000002</v>
      </c>
      <c r="H33" s="1" t="s">
        <v>319</v>
      </c>
    </row>
    <row r="34" spans="1:8" x14ac:dyDescent="0.45">
      <c r="A34" s="20" t="s">
        <v>286</v>
      </c>
      <c r="B34" s="20" t="s">
        <v>156</v>
      </c>
      <c r="C34" s="1" t="s">
        <v>320</v>
      </c>
      <c r="D34" s="21" t="s">
        <v>321</v>
      </c>
      <c r="E34" s="22" t="s">
        <v>230</v>
      </c>
      <c r="F34" s="1">
        <v>46.570132999999998</v>
      </c>
      <c r="G34" s="1">
        <v>36.674095299999998</v>
      </c>
      <c r="H34" s="1" t="s">
        <v>322</v>
      </c>
    </row>
    <row r="35" spans="1:8" x14ac:dyDescent="0.45">
      <c r="A35" s="20" t="s">
        <v>286</v>
      </c>
      <c r="B35" s="20" t="s">
        <v>156</v>
      </c>
      <c r="C35" s="1" t="s">
        <v>323</v>
      </c>
      <c r="D35" s="21" t="s">
        <v>324</v>
      </c>
      <c r="E35" s="22" t="s">
        <v>230</v>
      </c>
      <c r="F35" s="1">
        <v>44.765185299999999</v>
      </c>
      <c r="G35" s="1">
        <v>39.216561200000001</v>
      </c>
      <c r="H35" s="1" t="s">
        <v>325</v>
      </c>
    </row>
    <row r="36" spans="1:8" x14ac:dyDescent="0.45">
      <c r="A36" s="20" t="s">
        <v>286</v>
      </c>
      <c r="B36" s="20" t="s">
        <v>156</v>
      </c>
      <c r="C36" s="1" t="s">
        <v>326</v>
      </c>
      <c r="D36" s="21" t="s">
        <v>327</v>
      </c>
      <c r="E36" s="22" t="s">
        <v>230</v>
      </c>
      <c r="F36" s="1">
        <v>44.514185099999999</v>
      </c>
      <c r="G36" s="1">
        <v>39.295620900000003</v>
      </c>
      <c r="H36" s="1" t="s">
        <v>328</v>
      </c>
    </row>
    <row r="37" spans="1:8" x14ac:dyDescent="0.45">
      <c r="A37" s="20" t="s">
        <v>286</v>
      </c>
      <c r="B37" s="20" t="s">
        <v>156</v>
      </c>
      <c r="C37" s="1" t="s">
        <v>329</v>
      </c>
      <c r="D37" s="21" t="s">
        <v>330</v>
      </c>
      <c r="E37" s="22" t="s">
        <v>229</v>
      </c>
      <c r="F37" s="1">
        <v>45.733709099999999</v>
      </c>
      <c r="G37" s="1">
        <v>36.768352700000001</v>
      </c>
      <c r="H37" s="1" t="s">
        <v>331</v>
      </c>
    </row>
    <row r="38" spans="1:8" x14ac:dyDescent="0.45">
      <c r="A38" s="20" t="s">
        <v>286</v>
      </c>
      <c r="B38" s="20" t="s">
        <v>156</v>
      </c>
      <c r="C38" s="1" t="s">
        <v>332</v>
      </c>
      <c r="D38" s="21" t="s">
        <v>333</v>
      </c>
      <c r="E38" s="22" t="s">
        <v>230</v>
      </c>
      <c r="F38" s="1">
        <v>46.105378199999997</v>
      </c>
      <c r="G38" s="1">
        <v>36.959499700000002</v>
      </c>
      <c r="H38" s="1" t="s">
        <v>334</v>
      </c>
    </row>
    <row r="39" spans="1:8" x14ac:dyDescent="0.45">
      <c r="A39" s="20" t="s">
        <v>286</v>
      </c>
      <c r="B39" s="20" t="s">
        <v>156</v>
      </c>
      <c r="C39" s="1" t="s">
        <v>335</v>
      </c>
      <c r="D39" s="21" t="s">
        <v>336</v>
      </c>
      <c r="E39" s="22" t="s">
        <v>230</v>
      </c>
      <c r="F39" s="1">
        <v>45.3878348</v>
      </c>
      <c r="G39" s="1">
        <v>36.956333000000001</v>
      </c>
      <c r="H39" s="1" t="s">
        <v>337</v>
      </c>
    </row>
    <row r="40" spans="1:8" x14ac:dyDescent="0.45">
      <c r="A40" s="20" t="s">
        <v>338</v>
      </c>
      <c r="B40" s="20" t="s">
        <v>157</v>
      </c>
      <c r="C40" s="1" t="s">
        <v>18</v>
      </c>
      <c r="D40" s="21" t="s">
        <v>157</v>
      </c>
      <c r="E40" s="22" t="s">
        <v>229</v>
      </c>
      <c r="F40" s="1">
        <v>48.299990100000002</v>
      </c>
      <c r="G40" s="1">
        <v>38.2537363</v>
      </c>
      <c r="H40" s="1" t="s">
        <v>339</v>
      </c>
    </row>
    <row r="41" spans="1:8" x14ac:dyDescent="0.45">
      <c r="A41" s="20" t="s">
        <v>338</v>
      </c>
      <c r="B41" s="20" t="s">
        <v>157</v>
      </c>
      <c r="C41" s="1" t="s">
        <v>340</v>
      </c>
      <c r="D41" s="21" t="s">
        <v>341</v>
      </c>
      <c r="E41" s="22" t="s">
        <v>229</v>
      </c>
      <c r="F41" s="1">
        <v>47.6648487</v>
      </c>
      <c r="G41" s="1">
        <v>38.394829000000001</v>
      </c>
      <c r="H41" s="1" t="s">
        <v>342</v>
      </c>
    </row>
    <row r="42" spans="1:8" x14ac:dyDescent="0.45">
      <c r="A42" s="20" t="s">
        <v>338</v>
      </c>
      <c r="B42" s="20" t="s">
        <v>157</v>
      </c>
      <c r="C42" s="1" t="s">
        <v>343</v>
      </c>
      <c r="D42" s="21" t="s">
        <v>344</v>
      </c>
      <c r="E42" s="22" t="s">
        <v>229</v>
      </c>
      <c r="F42" s="1">
        <v>47.905061500000002</v>
      </c>
      <c r="G42" s="1">
        <v>39.6207779</v>
      </c>
      <c r="H42" s="1" t="s">
        <v>345</v>
      </c>
    </row>
    <row r="43" spans="1:8" x14ac:dyDescent="0.45">
      <c r="A43" s="20" t="s">
        <v>338</v>
      </c>
      <c r="B43" s="20" t="s">
        <v>157</v>
      </c>
      <c r="C43" s="1" t="s">
        <v>346</v>
      </c>
      <c r="D43" s="21" t="s">
        <v>347</v>
      </c>
      <c r="E43" s="22" t="s">
        <v>230</v>
      </c>
      <c r="F43" s="1">
        <v>48.350172499999999</v>
      </c>
      <c r="G43" s="1">
        <v>39.382286399999998</v>
      </c>
      <c r="H43" s="1" t="s">
        <v>348</v>
      </c>
    </row>
    <row r="44" spans="1:8" x14ac:dyDescent="0.45">
      <c r="A44" s="20" t="s">
        <v>338</v>
      </c>
      <c r="B44" s="20" t="s">
        <v>157</v>
      </c>
      <c r="C44" s="1" t="s">
        <v>349</v>
      </c>
      <c r="D44" s="21" t="s">
        <v>350</v>
      </c>
      <c r="E44" s="22" t="s">
        <v>229</v>
      </c>
      <c r="F44" s="1">
        <v>48.080267499999998</v>
      </c>
      <c r="G44" s="1">
        <v>39.039359300000001</v>
      </c>
      <c r="H44" s="1" t="s">
        <v>351</v>
      </c>
    </row>
    <row r="45" spans="1:8" x14ac:dyDescent="0.45">
      <c r="A45" s="20" t="s">
        <v>338</v>
      </c>
      <c r="B45" s="20" t="s">
        <v>157</v>
      </c>
      <c r="C45" s="1" t="s">
        <v>352</v>
      </c>
      <c r="D45" s="21" t="s">
        <v>353</v>
      </c>
      <c r="E45" s="22" t="s">
        <v>229</v>
      </c>
      <c r="F45" s="1">
        <v>48.5330218</v>
      </c>
      <c r="G45" s="1">
        <v>37.620542899999997</v>
      </c>
      <c r="H45" s="1" t="s">
        <v>354</v>
      </c>
    </row>
    <row r="46" spans="1:8" x14ac:dyDescent="0.45">
      <c r="A46" s="20" t="s">
        <v>338</v>
      </c>
      <c r="B46" s="20" t="s">
        <v>157</v>
      </c>
      <c r="C46" s="1" t="s">
        <v>355</v>
      </c>
      <c r="D46" s="21" t="s">
        <v>356</v>
      </c>
      <c r="E46" s="22" t="s">
        <v>230</v>
      </c>
      <c r="F46" s="1">
        <v>48.279627300000001</v>
      </c>
      <c r="G46" s="1">
        <v>38.199545800000003</v>
      </c>
      <c r="H46" s="1" t="s">
        <v>357</v>
      </c>
    </row>
    <row r="47" spans="1:8" x14ac:dyDescent="0.45">
      <c r="A47" s="20" t="s">
        <v>338</v>
      </c>
      <c r="B47" s="20" t="s">
        <v>157</v>
      </c>
      <c r="C47" s="1" t="s">
        <v>358</v>
      </c>
      <c r="D47" s="21" t="s">
        <v>359</v>
      </c>
      <c r="E47" s="22" t="s">
        <v>230</v>
      </c>
      <c r="F47" s="1">
        <v>48.4782419</v>
      </c>
      <c r="G47" s="1">
        <v>38.424454500000003</v>
      </c>
      <c r="H47" s="1" t="s">
        <v>360</v>
      </c>
    </row>
    <row r="48" spans="1:8" x14ac:dyDescent="0.45">
      <c r="A48" s="20" t="s">
        <v>338</v>
      </c>
      <c r="B48" s="20" t="s">
        <v>157</v>
      </c>
      <c r="C48" s="1" t="s">
        <v>361</v>
      </c>
      <c r="D48" s="21" t="s">
        <v>362</v>
      </c>
      <c r="E48" s="22" t="s">
        <v>230</v>
      </c>
      <c r="F48" s="1">
        <v>48.010468899999999</v>
      </c>
      <c r="G48" s="1">
        <v>38.033836999999998</v>
      </c>
      <c r="H48" s="1" t="s">
        <v>363</v>
      </c>
    </row>
    <row r="49" spans="1:8" x14ac:dyDescent="0.45">
      <c r="A49" s="20" t="s">
        <v>338</v>
      </c>
      <c r="B49" s="20" t="s">
        <v>157</v>
      </c>
      <c r="C49" s="1" t="s">
        <v>364</v>
      </c>
      <c r="D49" s="21" t="s">
        <v>365</v>
      </c>
      <c r="E49" s="22" t="s">
        <v>230</v>
      </c>
      <c r="F49" s="1">
        <v>48.067762100000003</v>
      </c>
      <c r="G49" s="1">
        <v>38.143083300000001</v>
      </c>
      <c r="H49" s="1" t="s">
        <v>366</v>
      </c>
    </row>
    <row r="50" spans="1:8" x14ac:dyDescent="0.45">
      <c r="A50" s="20" t="s">
        <v>367</v>
      </c>
      <c r="B50" s="20" t="s">
        <v>158</v>
      </c>
      <c r="C50" s="1" t="s">
        <v>19</v>
      </c>
      <c r="D50" s="21" t="s">
        <v>158</v>
      </c>
      <c r="E50" s="22" t="s">
        <v>229</v>
      </c>
      <c r="F50" s="1">
        <v>51.6659656</v>
      </c>
      <c r="G50" s="1">
        <v>32.653896600000003</v>
      </c>
      <c r="H50" s="1" t="s">
        <v>368</v>
      </c>
    </row>
    <row r="51" spans="1:8" x14ac:dyDescent="0.45">
      <c r="A51" s="20" t="s">
        <v>367</v>
      </c>
      <c r="B51" s="20" t="s">
        <v>158</v>
      </c>
      <c r="C51" s="1" t="s">
        <v>369</v>
      </c>
      <c r="D51" s="21" t="s">
        <v>370</v>
      </c>
      <c r="E51" s="22" t="s">
        <v>229</v>
      </c>
      <c r="F51" s="1">
        <v>51.478222799999998</v>
      </c>
      <c r="G51" s="1">
        <v>34.062468600000003</v>
      </c>
      <c r="H51" s="1" t="s">
        <v>371</v>
      </c>
    </row>
    <row r="52" spans="1:8" x14ac:dyDescent="0.45">
      <c r="A52" s="20" t="s">
        <v>367</v>
      </c>
      <c r="B52" s="20" t="s">
        <v>158</v>
      </c>
      <c r="C52" s="1" t="s">
        <v>372</v>
      </c>
      <c r="D52" s="21" t="s">
        <v>373</v>
      </c>
      <c r="E52" s="22" t="s">
        <v>229</v>
      </c>
      <c r="F52" s="1">
        <v>52.377306699999998</v>
      </c>
      <c r="G52" s="1">
        <v>33.383907800000003</v>
      </c>
      <c r="H52" s="1" t="s">
        <v>374</v>
      </c>
    </row>
    <row r="53" spans="1:8" x14ac:dyDescent="0.45">
      <c r="A53" s="20" t="s">
        <v>367</v>
      </c>
      <c r="B53" s="20" t="s">
        <v>158</v>
      </c>
      <c r="C53" s="1" t="s">
        <v>375</v>
      </c>
      <c r="D53" s="21" t="s">
        <v>376</v>
      </c>
      <c r="E53" s="22" t="s">
        <v>230</v>
      </c>
      <c r="F53" s="1">
        <v>51.736146099999999</v>
      </c>
      <c r="G53" s="1">
        <v>32.813441599999997</v>
      </c>
      <c r="H53" s="1" t="s">
        <v>377</v>
      </c>
    </row>
    <row r="54" spans="1:8" x14ac:dyDescent="0.45">
      <c r="A54" s="20" t="s">
        <v>367</v>
      </c>
      <c r="B54" s="20" t="s">
        <v>158</v>
      </c>
      <c r="C54" s="1" t="s">
        <v>378</v>
      </c>
      <c r="D54" s="21" t="s">
        <v>379</v>
      </c>
      <c r="E54" s="22" t="s">
        <v>230</v>
      </c>
      <c r="F54" s="1">
        <v>50.160093799999999</v>
      </c>
      <c r="G54" s="1">
        <v>33.081693299999998</v>
      </c>
      <c r="H54" s="1" t="s">
        <v>380</v>
      </c>
    </row>
    <row r="55" spans="1:8" x14ac:dyDescent="0.45">
      <c r="A55" s="20" t="s">
        <v>367</v>
      </c>
      <c r="B55" s="20" t="s">
        <v>158</v>
      </c>
      <c r="C55" s="1" t="s">
        <v>381</v>
      </c>
      <c r="D55" s="21" t="s">
        <v>382</v>
      </c>
      <c r="E55" s="22" t="s">
        <v>230</v>
      </c>
      <c r="F55" s="1">
        <v>51.1559259</v>
      </c>
      <c r="G55" s="1">
        <v>32.701472799999998</v>
      </c>
      <c r="H55" s="1" t="s">
        <v>383</v>
      </c>
    </row>
    <row r="56" spans="1:8" x14ac:dyDescent="0.45">
      <c r="A56" s="20" t="s">
        <v>367</v>
      </c>
      <c r="B56" s="20" t="s">
        <v>158</v>
      </c>
      <c r="C56" s="1" t="s">
        <v>384</v>
      </c>
      <c r="D56" s="21" t="s">
        <v>385</v>
      </c>
      <c r="E56" s="22" t="s">
        <v>230</v>
      </c>
      <c r="F56" s="1">
        <v>50.622326700000002</v>
      </c>
      <c r="G56" s="1">
        <v>32.764625199999998</v>
      </c>
      <c r="H56" s="1" t="s">
        <v>386</v>
      </c>
    </row>
    <row r="57" spans="1:8" x14ac:dyDescent="0.45">
      <c r="A57" s="20" t="s">
        <v>367</v>
      </c>
      <c r="B57" s="20" t="s">
        <v>158</v>
      </c>
      <c r="C57" s="1" t="s">
        <v>387</v>
      </c>
      <c r="D57" s="21" t="s">
        <v>388</v>
      </c>
      <c r="E57" s="22" t="s">
        <v>229</v>
      </c>
      <c r="F57" s="1">
        <v>51.536036799999998</v>
      </c>
      <c r="G57" s="1">
        <v>32.693260000000002</v>
      </c>
      <c r="H57" s="1" t="s">
        <v>389</v>
      </c>
    </row>
    <row r="58" spans="1:8" x14ac:dyDescent="0.45">
      <c r="A58" s="20" t="s">
        <v>367</v>
      </c>
      <c r="B58" s="20" t="s">
        <v>158</v>
      </c>
      <c r="C58" s="1" t="s">
        <v>390</v>
      </c>
      <c r="D58" s="21" t="s">
        <v>391</v>
      </c>
      <c r="E58" s="22" t="s">
        <v>229</v>
      </c>
      <c r="F58" s="1">
        <v>50.317224899999999</v>
      </c>
      <c r="G58" s="1">
        <v>33.281167699999997</v>
      </c>
      <c r="H58" s="1" t="s">
        <v>392</v>
      </c>
    </row>
    <row r="59" spans="1:8" x14ac:dyDescent="0.45">
      <c r="A59" s="20" t="s">
        <v>367</v>
      </c>
      <c r="B59" s="20" t="s">
        <v>158</v>
      </c>
      <c r="C59" s="1" t="s">
        <v>393</v>
      </c>
      <c r="D59" s="21" t="s">
        <v>394</v>
      </c>
      <c r="E59" s="22" t="s">
        <v>230</v>
      </c>
      <c r="F59" s="1">
        <v>55.087933800000002</v>
      </c>
      <c r="G59" s="1">
        <v>33.775761099999997</v>
      </c>
      <c r="H59" s="1" t="s">
        <v>395</v>
      </c>
    </row>
    <row r="60" spans="1:8" x14ac:dyDescent="0.45">
      <c r="A60" s="20" t="s">
        <v>367</v>
      </c>
      <c r="B60" s="20" t="s">
        <v>158</v>
      </c>
      <c r="C60" s="1" t="s">
        <v>396</v>
      </c>
      <c r="D60" s="21" t="s">
        <v>397</v>
      </c>
      <c r="E60" s="22" t="s">
        <v>230</v>
      </c>
      <c r="F60" s="1">
        <v>51.654449999999997</v>
      </c>
      <c r="G60" s="1">
        <v>31.936760799999998</v>
      </c>
      <c r="H60" s="1" t="s">
        <v>398</v>
      </c>
    </row>
    <row r="61" spans="1:8" x14ac:dyDescent="0.45">
      <c r="A61" s="20" t="s">
        <v>367</v>
      </c>
      <c r="B61" s="20" t="s">
        <v>158</v>
      </c>
      <c r="C61" s="1" t="s">
        <v>399</v>
      </c>
      <c r="D61" s="21" t="s">
        <v>400</v>
      </c>
      <c r="E61" s="22" t="s">
        <v>230</v>
      </c>
      <c r="F61" s="1">
        <v>51.568327400000001</v>
      </c>
      <c r="G61" s="1">
        <v>31.4151366</v>
      </c>
      <c r="H61" s="1" t="s">
        <v>401</v>
      </c>
    </row>
    <row r="62" spans="1:8" x14ac:dyDescent="0.45">
      <c r="A62" s="20" t="s">
        <v>367</v>
      </c>
      <c r="B62" s="20" t="s">
        <v>158</v>
      </c>
      <c r="C62" s="1" t="s">
        <v>402</v>
      </c>
      <c r="D62" s="21" t="s">
        <v>403</v>
      </c>
      <c r="E62" s="22" t="s">
        <v>230</v>
      </c>
      <c r="F62" s="1">
        <v>51.515007699999998</v>
      </c>
      <c r="G62" s="1">
        <v>33.1271852</v>
      </c>
      <c r="H62" s="1" t="s">
        <v>404</v>
      </c>
    </row>
    <row r="63" spans="1:8" x14ac:dyDescent="0.45">
      <c r="A63" s="20" t="s">
        <v>367</v>
      </c>
      <c r="B63" s="20" t="s">
        <v>158</v>
      </c>
      <c r="C63" s="1" t="s">
        <v>405</v>
      </c>
      <c r="D63" s="21" t="s">
        <v>406</v>
      </c>
      <c r="E63" s="22" t="s">
        <v>230</v>
      </c>
      <c r="F63" s="1">
        <v>51.862839899999997</v>
      </c>
      <c r="G63" s="1">
        <v>32.0081068</v>
      </c>
      <c r="H63" s="1" t="s">
        <v>407</v>
      </c>
    </row>
    <row r="64" spans="1:8" x14ac:dyDescent="0.45">
      <c r="A64" s="20" t="s">
        <v>367</v>
      </c>
      <c r="B64" s="20" t="s">
        <v>158</v>
      </c>
      <c r="C64" s="1" t="s">
        <v>408</v>
      </c>
      <c r="D64" s="21" t="s">
        <v>409</v>
      </c>
      <c r="E64" s="22" t="s">
        <v>230</v>
      </c>
      <c r="F64" s="1">
        <v>50.306908800000002</v>
      </c>
      <c r="G64" s="1">
        <v>33.021482900000002</v>
      </c>
      <c r="H64" s="1" t="s">
        <v>410</v>
      </c>
    </row>
    <row r="65" spans="1:8" x14ac:dyDescent="0.45">
      <c r="A65" s="20" t="s">
        <v>367</v>
      </c>
      <c r="B65" s="20" t="s">
        <v>158</v>
      </c>
      <c r="C65" s="1" t="s">
        <v>411</v>
      </c>
      <c r="D65" s="21" t="s">
        <v>412</v>
      </c>
      <c r="E65" s="22" t="s">
        <v>230</v>
      </c>
      <c r="F65" s="1">
        <v>50.124088</v>
      </c>
      <c r="G65" s="1">
        <v>32.940117299999997</v>
      </c>
      <c r="H65" s="1" t="s">
        <v>413</v>
      </c>
    </row>
    <row r="66" spans="1:8" x14ac:dyDescent="0.45">
      <c r="A66" s="20" t="s">
        <v>367</v>
      </c>
      <c r="B66" s="20" t="s">
        <v>158</v>
      </c>
      <c r="C66" s="1" t="s">
        <v>414</v>
      </c>
      <c r="D66" s="21" t="s">
        <v>415</v>
      </c>
      <c r="E66" s="22" t="s">
        <v>229</v>
      </c>
      <c r="F66" s="1">
        <v>51.5097515</v>
      </c>
      <c r="G66" s="1">
        <v>32.553863300000003</v>
      </c>
      <c r="H66" s="1" t="s">
        <v>416</v>
      </c>
    </row>
    <row r="67" spans="1:8" x14ac:dyDescent="0.45">
      <c r="A67" s="20" t="s">
        <v>367</v>
      </c>
      <c r="B67" s="20" t="s">
        <v>158</v>
      </c>
      <c r="C67" s="1" t="s">
        <v>417</v>
      </c>
      <c r="D67" s="21" t="s">
        <v>418</v>
      </c>
      <c r="E67" s="22" t="s">
        <v>229</v>
      </c>
      <c r="F67" s="1">
        <v>51.409962499999999</v>
      </c>
      <c r="G67" s="1">
        <v>33.985035799999999</v>
      </c>
      <c r="H67" s="1" t="s">
        <v>419</v>
      </c>
    </row>
    <row r="68" spans="1:8" x14ac:dyDescent="0.45">
      <c r="A68" s="20" t="s">
        <v>367</v>
      </c>
      <c r="B68" s="20" t="s">
        <v>158</v>
      </c>
      <c r="C68" s="1" t="s">
        <v>420</v>
      </c>
      <c r="D68" s="21" t="s">
        <v>421</v>
      </c>
      <c r="E68" s="22" t="s">
        <v>229</v>
      </c>
      <c r="F68" s="1">
        <v>50.2708163</v>
      </c>
      <c r="G68" s="1">
        <v>33.457235799999999</v>
      </c>
      <c r="H68" s="1" t="s">
        <v>422</v>
      </c>
    </row>
    <row r="69" spans="1:8" x14ac:dyDescent="0.45">
      <c r="A69" s="20" t="s">
        <v>367</v>
      </c>
      <c r="B69" s="20" t="s">
        <v>158</v>
      </c>
      <c r="C69" s="1" t="s">
        <v>423</v>
      </c>
      <c r="D69" s="21" t="s">
        <v>424</v>
      </c>
      <c r="E69" s="22" t="s">
        <v>229</v>
      </c>
      <c r="F69" s="1">
        <v>51.305085099999999</v>
      </c>
      <c r="G69" s="1">
        <v>32.475016799999999</v>
      </c>
      <c r="H69" s="1" t="s">
        <v>425</v>
      </c>
    </row>
    <row r="70" spans="1:8" x14ac:dyDescent="0.45">
      <c r="A70" s="20" t="s">
        <v>367</v>
      </c>
      <c r="B70" s="20" t="s">
        <v>158</v>
      </c>
      <c r="C70" s="1" t="s">
        <v>426</v>
      </c>
      <c r="D70" s="21" t="s">
        <v>427</v>
      </c>
      <c r="E70" s="22" t="s">
        <v>229</v>
      </c>
      <c r="F70" s="1">
        <v>51.499240299999997</v>
      </c>
      <c r="G70" s="1">
        <v>32.347727300000003</v>
      </c>
      <c r="H70" s="1" t="s">
        <v>428</v>
      </c>
    </row>
    <row r="71" spans="1:8" x14ac:dyDescent="0.45">
      <c r="A71" s="20" t="s">
        <v>367</v>
      </c>
      <c r="B71" s="20" t="s">
        <v>158</v>
      </c>
      <c r="C71" s="1" t="s">
        <v>429</v>
      </c>
      <c r="D71" s="21" t="s">
        <v>430</v>
      </c>
      <c r="E71" s="22" t="s">
        <v>230</v>
      </c>
      <c r="F71" s="1">
        <v>53.0878321</v>
      </c>
      <c r="G71" s="1">
        <v>32.859944499999997</v>
      </c>
      <c r="H71" s="1" t="s">
        <v>431</v>
      </c>
    </row>
    <row r="72" spans="1:8" x14ac:dyDescent="0.45">
      <c r="A72" s="20" t="s">
        <v>367</v>
      </c>
      <c r="B72" s="20" t="s">
        <v>158</v>
      </c>
      <c r="C72" s="1" t="s">
        <v>432</v>
      </c>
      <c r="D72" s="21" t="s">
        <v>433</v>
      </c>
      <c r="E72" s="22" t="s">
        <v>229</v>
      </c>
      <c r="F72" s="1">
        <v>51.367991400000001</v>
      </c>
      <c r="G72" s="1">
        <v>32.632423099999997</v>
      </c>
      <c r="H72" s="1" t="s">
        <v>434</v>
      </c>
    </row>
    <row r="73" spans="1:8" x14ac:dyDescent="0.45">
      <c r="A73" s="20" t="s">
        <v>367</v>
      </c>
      <c r="B73" s="20" t="s">
        <v>158</v>
      </c>
      <c r="C73" s="1" t="s">
        <v>435</v>
      </c>
      <c r="D73" s="21" t="s">
        <v>436</v>
      </c>
      <c r="E73" s="22" t="s">
        <v>229</v>
      </c>
      <c r="F73" s="1">
        <v>51.913055300000003</v>
      </c>
      <c r="G73" s="1">
        <v>33.5132762</v>
      </c>
      <c r="H73" s="1" t="s">
        <v>437</v>
      </c>
    </row>
    <row r="74" spans="1:8" x14ac:dyDescent="0.45">
      <c r="A74" s="20" t="s">
        <v>0</v>
      </c>
      <c r="B74" s="20" t="s">
        <v>438</v>
      </c>
      <c r="C74" s="1" t="s">
        <v>439</v>
      </c>
      <c r="D74" s="21" t="s">
        <v>440</v>
      </c>
      <c r="E74" s="22" t="s">
        <v>229</v>
      </c>
      <c r="F74" s="1">
        <v>50.9390906</v>
      </c>
      <c r="G74" s="1">
        <v>35.840018800000003</v>
      </c>
      <c r="H74" s="1" t="s">
        <v>441</v>
      </c>
    </row>
    <row r="75" spans="1:8" x14ac:dyDescent="0.45">
      <c r="A75" s="20" t="s">
        <v>0</v>
      </c>
      <c r="B75" s="20" t="s">
        <v>438</v>
      </c>
      <c r="C75" s="1" t="s">
        <v>442</v>
      </c>
      <c r="D75" s="21" t="s">
        <v>443</v>
      </c>
      <c r="E75" s="22" t="s">
        <v>230</v>
      </c>
      <c r="F75" s="1">
        <v>50.658766300000003</v>
      </c>
      <c r="G75" s="1">
        <v>36.047847500000003</v>
      </c>
      <c r="H75" s="1" t="s">
        <v>444</v>
      </c>
    </row>
    <row r="76" spans="1:8" x14ac:dyDescent="0.45">
      <c r="A76" s="20" t="s">
        <v>0</v>
      </c>
      <c r="B76" s="20" t="s">
        <v>438</v>
      </c>
      <c r="C76" s="1" t="s">
        <v>445</v>
      </c>
      <c r="D76" s="21" t="s">
        <v>446</v>
      </c>
      <c r="E76" s="22" t="s">
        <v>230</v>
      </c>
      <c r="F76" s="1">
        <v>50.606776799999999</v>
      </c>
      <c r="G76" s="1">
        <v>35.972567900000001</v>
      </c>
      <c r="H76" s="1" t="s">
        <v>447</v>
      </c>
    </row>
    <row r="77" spans="1:8" x14ac:dyDescent="0.45">
      <c r="A77" s="20" t="s">
        <v>0</v>
      </c>
      <c r="B77" s="20" t="s">
        <v>438</v>
      </c>
      <c r="C77" s="1" t="s">
        <v>448</v>
      </c>
      <c r="D77" s="21" t="s">
        <v>449</v>
      </c>
      <c r="E77" s="22" t="s">
        <v>229</v>
      </c>
      <c r="F77" s="1">
        <v>50.765047099999997</v>
      </c>
      <c r="G77" s="1">
        <v>36.174827700000002</v>
      </c>
      <c r="H77" s="1" t="s">
        <v>450</v>
      </c>
    </row>
    <row r="78" spans="1:8" x14ac:dyDescent="0.45">
      <c r="A78" s="20" t="s">
        <v>0</v>
      </c>
      <c r="B78" s="20" t="s">
        <v>438</v>
      </c>
      <c r="C78" s="1" t="s">
        <v>451</v>
      </c>
      <c r="D78" s="21" t="s">
        <v>452</v>
      </c>
      <c r="E78" s="22" t="s">
        <v>229</v>
      </c>
      <c r="F78" s="1">
        <v>50.366179799999998</v>
      </c>
      <c r="G78" s="1">
        <v>35.724383099999997</v>
      </c>
      <c r="H78" s="1" t="s">
        <v>453</v>
      </c>
    </row>
    <row r="79" spans="1:8" x14ac:dyDescent="0.45">
      <c r="A79" s="20" t="s">
        <v>0</v>
      </c>
      <c r="B79" s="20" t="s">
        <v>438</v>
      </c>
      <c r="C79" s="1" t="s">
        <v>454</v>
      </c>
      <c r="D79" s="21" t="s">
        <v>455</v>
      </c>
      <c r="E79" s="22" t="s">
        <v>230</v>
      </c>
      <c r="F79" s="1">
        <v>50.9758244</v>
      </c>
      <c r="G79" s="1">
        <v>35.722304600000001</v>
      </c>
      <c r="H79" s="1" t="s">
        <v>456</v>
      </c>
    </row>
    <row r="80" spans="1:8" x14ac:dyDescent="0.45">
      <c r="A80" s="20" t="s">
        <v>1</v>
      </c>
      <c r="B80" s="20" t="s">
        <v>160</v>
      </c>
      <c r="C80" s="1" t="s">
        <v>457</v>
      </c>
      <c r="D80" s="21" t="s">
        <v>458</v>
      </c>
      <c r="E80" s="22" t="s">
        <v>230</v>
      </c>
      <c r="F80" s="1">
        <v>46.747849299999999</v>
      </c>
      <c r="G80" s="1">
        <v>33.693834799999998</v>
      </c>
      <c r="H80" s="1" t="s">
        <v>459</v>
      </c>
    </row>
    <row r="81" spans="1:8" x14ac:dyDescent="0.45">
      <c r="A81" s="20" t="s">
        <v>1</v>
      </c>
      <c r="B81" s="20" t="s">
        <v>160</v>
      </c>
      <c r="C81" s="1" t="s">
        <v>460</v>
      </c>
      <c r="D81" s="21" t="s">
        <v>461</v>
      </c>
      <c r="E81" s="22" t="s">
        <v>229</v>
      </c>
      <c r="F81" s="1">
        <v>46.307316100000001</v>
      </c>
      <c r="G81" s="1">
        <v>33.829799299999998</v>
      </c>
      <c r="H81" s="1" t="s">
        <v>462</v>
      </c>
    </row>
    <row r="82" spans="1:8" x14ac:dyDescent="0.45">
      <c r="A82" s="20" t="s">
        <v>1</v>
      </c>
      <c r="B82" s="20" t="s">
        <v>160</v>
      </c>
      <c r="C82" s="1" t="s">
        <v>463</v>
      </c>
      <c r="D82" s="21" t="s">
        <v>464</v>
      </c>
      <c r="E82" s="22" t="s">
        <v>230</v>
      </c>
      <c r="F82" s="1">
        <v>47.3828952</v>
      </c>
      <c r="G82" s="1">
        <v>33.143898800000002</v>
      </c>
      <c r="H82" s="1" t="s">
        <v>465</v>
      </c>
    </row>
    <row r="83" spans="1:8" x14ac:dyDescent="0.45">
      <c r="A83" s="20" t="s">
        <v>1</v>
      </c>
      <c r="B83" s="20" t="s">
        <v>160</v>
      </c>
      <c r="C83" s="1" t="s">
        <v>466</v>
      </c>
      <c r="D83" s="21" t="s">
        <v>467</v>
      </c>
      <c r="E83" s="22" t="s">
        <v>230</v>
      </c>
      <c r="F83" s="1">
        <v>46.818920599999998</v>
      </c>
      <c r="G83" s="1">
        <v>33.5691372</v>
      </c>
      <c r="H83" s="1" t="s">
        <v>468</v>
      </c>
    </row>
    <row r="84" spans="1:8" x14ac:dyDescent="0.45">
      <c r="A84" s="20" t="s">
        <v>1</v>
      </c>
      <c r="B84" s="20" t="s">
        <v>160</v>
      </c>
      <c r="C84" s="1" t="s">
        <v>469</v>
      </c>
      <c r="D84" s="21" t="s">
        <v>470</v>
      </c>
      <c r="E84" s="22" t="s">
        <v>230</v>
      </c>
      <c r="F84" s="1">
        <v>46.582917999999999</v>
      </c>
      <c r="G84" s="1">
        <v>33.395231000000003</v>
      </c>
      <c r="H84" s="1" t="s">
        <v>471</v>
      </c>
    </row>
    <row r="85" spans="1:8" x14ac:dyDescent="0.45">
      <c r="A85" s="20" t="s">
        <v>1</v>
      </c>
      <c r="B85" s="20" t="s">
        <v>160</v>
      </c>
      <c r="C85" s="1" t="s">
        <v>472</v>
      </c>
      <c r="D85" s="21" t="s">
        <v>473</v>
      </c>
      <c r="E85" s="22" t="s">
        <v>230</v>
      </c>
      <c r="F85" s="1">
        <v>47.267955499999999</v>
      </c>
      <c r="G85" s="1">
        <v>32.692196899999999</v>
      </c>
      <c r="H85" s="1" t="s">
        <v>474</v>
      </c>
    </row>
    <row r="86" spans="1:8" x14ac:dyDescent="0.45">
      <c r="A86" s="20" t="s">
        <v>1</v>
      </c>
      <c r="B86" s="20" t="s">
        <v>160</v>
      </c>
      <c r="C86" s="1" t="s">
        <v>475</v>
      </c>
      <c r="D86" s="21" t="s">
        <v>476</v>
      </c>
      <c r="E86" s="22" t="s">
        <v>230</v>
      </c>
      <c r="F86" s="1">
        <v>46.173291200000001</v>
      </c>
      <c r="G86" s="1">
        <v>33.117664699999999</v>
      </c>
      <c r="H86" s="1" t="s">
        <v>477</v>
      </c>
    </row>
    <row r="87" spans="1:8" x14ac:dyDescent="0.45">
      <c r="A87" s="20" t="s">
        <v>1</v>
      </c>
      <c r="B87" s="20" t="s">
        <v>160</v>
      </c>
      <c r="C87" s="1" t="s">
        <v>478</v>
      </c>
      <c r="D87" s="21" t="s">
        <v>479</v>
      </c>
      <c r="E87" s="22" t="s">
        <v>229</v>
      </c>
      <c r="F87" s="1">
        <v>47.424531899999998</v>
      </c>
      <c r="G87" s="1">
        <v>32.988619499999999</v>
      </c>
      <c r="H87" s="1" t="s">
        <v>480</v>
      </c>
    </row>
    <row r="88" spans="1:8" x14ac:dyDescent="0.45">
      <c r="A88" s="20" t="s">
        <v>1</v>
      </c>
      <c r="B88" s="20" t="s">
        <v>160</v>
      </c>
      <c r="C88" s="1" t="s">
        <v>481</v>
      </c>
      <c r="D88" s="21" t="s">
        <v>482</v>
      </c>
      <c r="E88" s="22" t="s">
        <v>230</v>
      </c>
      <c r="F88" s="1">
        <v>47.036411100000002</v>
      </c>
      <c r="G88" s="1">
        <v>33.304543700000004</v>
      </c>
      <c r="H88" s="1" t="s">
        <v>483</v>
      </c>
    </row>
    <row r="89" spans="1:8" x14ac:dyDescent="0.45">
      <c r="A89" s="20" t="s">
        <v>1</v>
      </c>
      <c r="B89" s="20" t="s">
        <v>160</v>
      </c>
      <c r="C89" s="1" t="s">
        <v>1</v>
      </c>
      <c r="D89" s="21" t="s">
        <v>160</v>
      </c>
      <c r="E89" s="22" t="s">
        <v>229</v>
      </c>
      <c r="F89" s="1">
        <v>46.415281</v>
      </c>
      <c r="G89" s="1">
        <v>33.634973600000002</v>
      </c>
      <c r="H89" s="1" t="s">
        <v>484</v>
      </c>
    </row>
    <row r="90" spans="1:8" x14ac:dyDescent="0.45">
      <c r="A90" s="20" t="s">
        <v>485</v>
      </c>
      <c r="B90" s="20" t="s">
        <v>161</v>
      </c>
      <c r="C90" s="1" t="s">
        <v>20</v>
      </c>
      <c r="D90" s="21" t="s">
        <v>161</v>
      </c>
      <c r="E90" s="22" t="s">
        <v>229</v>
      </c>
      <c r="F90" s="1">
        <v>50.820314000000003</v>
      </c>
      <c r="G90" s="1">
        <v>28.923383699999999</v>
      </c>
      <c r="H90" s="1" t="s">
        <v>486</v>
      </c>
    </row>
    <row r="91" spans="1:8" x14ac:dyDescent="0.45">
      <c r="A91" s="20" t="s">
        <v>485</v>
      </c>
      <c r="B91" s="20" t="s">
        <v>161</v>
      </c>
      <c r="C91" s="1" t="s">
        <v>487</v>
      </c>
      <c r="D91" s="21" t="s">
        <v>488</v>
      </c>
      <c r="E91" s="22" t="s">
        <v>230</v>
      </c>
      <c r="F91" s="1">
        <v>50.833313400000002</v>
      </c>
      <c r="G91" s="1">
        <v>28.983865999999999</v>
      </c>
      <c r="H91" s="1" t="s">
        <v>489</v>
      </c>
    </row>
    <row r="92" spans="1:8" x14ac:dyDescent="0.45">
      <c r="A92" s="20" t="s">
        <v>485</v>
      </c>
      <c r="B92" s="20" t="s">
        <v>161</v>
      </c>
      <c r="C92" s="1" t="s">
        <v>490</v>
      </c>
      <c r="D92" s="21" t="s">
        <v>491</v>
      </c>
      <c r="E92" s="22" t="s">
        <v>230</v>
      </c>
      <c r="F92" s="1">
        <v>52.350693999999997</v>
      </c>
      <c r="G92" s="1">
        <v>27.812208300000002</v>
      </c>
      <c r="H92" s="1" t="s">
        <v>492</v>
      </c>
    </row>
    <row r="93" spans="1:8" x14ac:dyDescent="0.45">
      <c r="A93" s="20" t="s">
        <v>485</v>
      </c>
      <c r="B93" s="20" t="s">
        <v>161</v>
      </c>
      <c r="C93" s="1" t="s">
        <v>493</v>
      </c>
      <c r="D93" s="21" t="s">
        <v>494</v>
      </c>
      <c r="E93" s="22" t="s">
        <v>229</v>
      </c>
      <c r="F93" s="1">
        <v>51.231771100000003</v>
      </c>
      <c r="G93" s="1">
        <v>29.2673269</v>
      </c>
      <c r="H93" s="1" t="s">
        <v>495</v>
      </c>
    </row>
    <row r="94" spans="1:8" x14ac:dyDescent="0.45">
      <c r="A94" s="20" t="s">
        <v>485</v>
      </c>
      <c r="B94" s="20" t="s">
        <v>161</v>
      </c>
      <c r="C94" s="1" t="s">
        <v>496</v>
      </c>
      <c r="D94" s="21" t="s">
        <v>497</v>
      </c>
      <c r="E94" s="22" t="s">
        <v>230</v>
      </c>
      <c r="F94" s="1">
        <v>50.820314000000003</v>
      </c>
      <c r="G94" s="1">
        <v>28.923383699999999</v>
      </c>
      <c r="H94" s="1" t="s">
        <v>486</v>
      </c>
    </row>
    <row r="95" spans="1:8" x14ac:dyDescent="0.45">
      <c r="A95" s="20" t="s">
        <v>485</v>
      </c>
      <c r="B95" s="20" t="s">
        <v>161</v>
      </c>
      <c r="C95" s="1" t="s">
        <v>498</v>
      </c>
      <c r="D95" s="21" t="s">
        <v>499</v>
      </c>
      <c r="E95" s="22" t="s">
        <v>230</v>
      </c>
      <c r="F95" s="1">
        <v>51.942144399999997</v>
      </c>
      <c r="G95" s="1">
        <v>27.845850299999999</v>
      </c>
      <c r="H95" s="1" t="s">
        <v>500</v>
      </c>
    </row>
    <row r="96" spans="1:8" x14ac:dyDescent="0.45">
      <c r="A96" s="20" t="s">
        <v>485</v>
      </c>
      <c r="B96" s="20" t="s">
        <v>161</v>
      </c>
      <c r="C96" s="1" t="s">
        <v>501</v>
      </c>
      <c r="D96" s="21" t="s">
        <v>502</v>
      </c>
      <c r="E96" s="22" t="s">
        <v>230</v>
      </c>
      <c r="F96" s="1">
        <v>50.167812099999999</v>
      </c>
      <c r="G96" s="1">
        <v>30.058981299999999</v>
      </c>
      <c r="H96" s="1" t="s">
        <v>503</v>
      </c>
    </row>
    <row r="97" spans="1:8" x14ac:dyDescent="0.45">
      <c r="A97" s="20" t="s">
        <v>485</v>
      </c>
      <c r="B97" s="20" t="s">
        <v>161</v>
      </c>
      <c r="C97" s="1" t="s">
        <v>504</v>
      </c>
      <c r="D97" s="21" t="s">
        <v>505</v>
      </c>
      <c r="E97" s="22" t="s">
        <v>230</v>
      </c>
      <c r="F97" s="1">
        <v>52.614605699999998</v>
      </c>
      <c r="G97" s="1">
        <v>27.472075</v>
      </c>
      <c r="H97" s="1" t="s">
        <v>506</v>
      </c>
    </row>
    <row r="98" spans="1:8" x14ac:dyDescent="0.45">
      <c r="A98" s="20" t="s">
        <v>485</v>
      </c>
      <c r="B98" s="20" t="s">
        <v>161</v>
      </c>
      <c r="C98" s="1" t="s">
        <v>507</v>
      </c>
      <c r="D98" s="21" t="s">
        <v>508</v>
      </c>
      <c r="E98" s="22" t="s">
        <v>230</v>
      </c>
      <c r="F98" s="1">
        <v>52.064547300000001</v>
      </c>
      <c r="G98" s="1">
        <v>27.837043699999999</v>
      </c>
      <c r="H98" s="1" t="s">
        <v>509</v>
      </c>
    </row>
    <row r="99" spans="1:8" x14ac:dyDescent="0.45">
      <c r="A99" s="20" t="s">
        <v>485</v>
      </c>
      <c r="B99" s="20" t="s">
        <v>161</v>
      </c>
      <c r="C99" s="1" t="s">
        <v>510</v>
      </c>
      <c r="D99" s="21" t="s">
        <v>511</v>
      </c>
      <c r="E99" s="22" t="s">
        <v>230</v>
      </c>
      <c r="F99" s="1">
        <v>50.523909600000003</v>
      </c>
      <c r="G99" s="1">
        <v>29.5692083</v>
      </c>
      <c r="H99" s="1" t="s">
        <v>512</v>
      </c>
    </row>
    <row r="100" spans="1:8" x14ac:dyDescent="0.45">
      <c r="A100" s="20" t="s">
        <v>2</v>
      </c>
      <c r="B100" s="20" t="s">
        <v>162</v>
      </c>
      <c r="C100" s="1" t="s">
        <v>513</v>
      </c>
      <c r="D100" s="21" t="s">
        <v>514</v>
      </c>
      <c r="E100" s="22" t="s">
        <v>229</v>
      </c>
      <c r="F100" s="1">
        <v>51.022758699999997</v>
      </c>
      <c r="G100" s="1">
        <v>35.670677099999999</v>
      </c>
      <c r="H100" s="1" t="s">
        <v>515</v>
      </c>
    </row>
    <row r="101" spans="1:8" x14ac:dyDescent="0.45">
      <c r="A101" s="20" t="s">
        <v>2</v>
      </c>
      <c r="B101" s="20" t="s">
        <v>162</v>
      </c>
      <c r="C101" s="1" t="s">
        <v>516</v>
      </c>
      <c r="D101" s="21" t="s">
        <v>517</v>
      </c>
      <c r="E101" s="22" t="s">
        <v>230</v>
      </c>
      <c r="F101" s="1">
        <v>51.462464199999999</v>
      </c>
      <c r="G101" s="1">
        <v>35.577045099999999</v>
      </c>
      <c r="H101" s="1" t="s">
        <v>518</v>
      </c>
    </row>
    <row r="102" spans="1:8" x14ac:dyDescent="0.45">
      <c r="A102" s="20" t="s">
        <v>2</v>
      </c>
      <c r="B102" s="20" t="s">
        <v>162</v>
      </c>
      <c r="C102" s="1" t="s">
        <v>519</v>
      </c>
      <c r="D102" s="21" t="s">
        <v>520</v>
      </c>
      <c r="E102" s="22" t="s">
        <v>230</v>
      </c>
      <c r="F102" s="1">
        <v>51.085391299999998</v>
      </c>
      <c r="G102" s="1">
        <v>35.4713572</v>
      </c>
      <c r="H102" s="1" t="s">
        <v>521</v>
      </c>
    </row>
    <row r="103" spans="1:8" x14ac:dyDescent="0.45">
      <c r="A103" s="20" t="s">
        <v>2</v>
      </c>
      <c r="B103" s="20" t="s">
        <v>162</v>
      </c>
      <c r="C103" s="1" t="s">
        <v>522</v>
      </c>
      <c r="D103" s="21" t="s">
        <v>523</v>
      </c>
      <c r="E103" s="22" t="s">
        <v>229</v>
      </c>
      <c r="F103" s="1">
        <v>52.058625200000002</v>
      </c>
      <c r="G103" s="1">
        <v>35.701304100000002</v>
      </c>
      <c r="H103" s="1" t="s">
        <v>524</v>
      </c>
    </row>
    <row r="104" spans="1:8" x14ac:dyDescent="0.45">
      <c r="A104" s="20" t="s">
        <v>2</v>
      </c>
      <c r="B104" s="20" t="s">
        <v>162</v>
      </c>
      <c r="C104" s="1" t="s">
        <v>525</v>
      </c>
      <c r="D104" s="21" t="s">
        <v>526</v>
      </c>
      <c r="E104" s="22" t="s">
        <v>229</v>
      </c>
      <c r="F104" s="1">
        <v>51.780801099999998</v>
      </c>
      <c r="G104" s="1">
        <v>35.741700600000001</v>
      </c>
      <c r="H104" s="1" t="s">
        <v>527</v>
      </c>
    </row>
    <row r="105" spans="1:8" x14ac:dyDescent="0.45">
      <c r="A105" s="20" t="s">
        <v>2</v>
      </c>
      <c r="B105" s="20" t="s">
        <v>162</v>
      </c>
      <c r="C105" s="1" t="s">
        <v>528</v>
      </c>
      <c r="D105" s="21" t="s">
        <v>529</v>
      </c>
      <c r="E105" s="22" t="s">
        <v>230</v>
      </c>
      <c r="F105" s="1">
        <v>51.428333299999998</v>
      </c>
      <c r="G105" s="1">
        <v>35.692431599999999</v>
      </c>
      <c r="H105" s="1" t="s">
        <v>530</v>
      </c>
    </row>
    <row r="106" spans="1:8" x14ac:dyDescent="0.45">
      <c r="A106" s="20" t="s">
        <v>2</v>
      </c>
      <c r="B106" s="20" t="s">
        <v>162</v>
      </c>
      <c r="C106" s="1" t="s">
        <v>531</v>
      </c>
      <c r="D106" s="21" t="s">
        <v>532</v>
      </c>
      <c r="E106" s="22" t="s">
        <v>229</v>
      </c>
      <c r="F106" s="1">
        <v>51.230245699999998</v>
      </c>
      <c r="G106" s="1">
        <v>35.544580500000002</v>
      </c>
      <c r="H106" s="1" t="s">
        <v>533</v>
      </c>
    </row>
    <row r="107" spans="1:8" x14ac:dyDescent="0.45">
      <c r="A107" s="20" t="s">
        <v>2</v>
      </c>
      <c r="B107" s="20" t="s">
        <v>162</v>
      </c>
      <c r="C107" s="1" t="s">
        <v>534</v>
      </c>
      <c r="D107" s="21" t="s">
        <v>535</v>
      </c>
      <c r="E107" s="22" t="s">
        <v>230</v>
      </c>
      <c r="F107" s="1">
        <v>51.7466948</v>
      </c>
      <c r="G107" s="1">
        <v>35.468427699999999</v>
      </c>
      <c r="H107" s="1" t="s">
        <v>536</v>
      </c>
    </row>
    <row r="108" spans="1:8" x14ac:dyDescent="0.45">
      <c r="A108" s="20" t="s">
        <v>2</v>
      </c>
      <c r="B108" s="20" t="s">
        <v>162</v>
      </c>
      <c r="C108" s="1" t="s">
        <v>537</v>
      </c>
      <c r="D108" s="21" t="s">
        <v>538</v>
      </c>
      <c r="E108" s="22" t="s">
        <v>230</v>
      </c>
      <c r="F108" s="1">
        <v>51.730872400000003</v>
      </c>
      <c r="G108" s="1">
        <v>35.307784599999998</v>
      </c>
      <c r="H108" s="1" t="s">
        <v>539</v>
      </c>
    </row>
    <row r="109" spans="1:8" x14ac:dyDescent="0.45">
      <c r="A109" s="20" t="s">
        <v>2</v>
      </c>
      <c r="B109" s="20" t="s">
        <v>162</v>
      </c>
      <c r="C109" s="1" t="s">
        <v>540</v>
      </c>
      <c r="D109" s="21" t="s">
        <v>541</v>
      </c>
      <c r="E109" s="22" t="s">
        <v>229</v>
      </c>
      <c r="F109" s="1">
        <v>51.572415399999997</v>
      </c>
      <c r="G109" s="1">
        <v>35.436742799999998</v>
      </c>
      <c r="H109" s="1" t="s">
        <v>542</v>
      </c>
    </row>
    <row r="110" spans="1:8" x14ac:dyDescent="0.45">
      <c r="A110" s="20" t="s">
        <v>2</v>
      </c>
      <c r="B110" s="20" t="s">
        <v>162</v>
      </c>
      <c r="C110" s="1" t="s">
        <v>543</v>
      </c>
      <c r="D110" s="21" t="s">
        <v>544</v>
      </c>
      <c r="E110" s="22" t="s">
        <v>230</v>
      </c>
      <c r="F110" s="1">
        <v>52.772355300000001</v>
      </c>
      <c r="G110" s="1">
        <v>35.754986100000004</v>
      </c>
      <c r="H110" s="1" t="s">
        <v>545</v>
      </c>
    </row>
    <row r="111" spans="1:8" x14ac:dyDescent="0.45">
      <c r="A111" s="20" t="s">
        <v>2</v>
      </c>
      <c r="B111" s="20" t="s">
        <v>162</v>
      </c>
      <c r="C111" s="1" t="s">
        <v>546</v>
      </c>
      <c r="D111" s="21" t="s">
        <v>547</v>
      </c>
      <c r="E111" s="22" t="s">
        <v>230</v>
      </c>
      <c r="F111" s="1">
        <v>51.106282399999998</v>
      </c>
      <c r="G111" s="1">
        <v>35.702649999999998</v>
      </c>
      <c r="H111" s="1" t="s">
        <v>548</v>
      </c>
    </row>
    <row r="112" spans="1:8" x14ac:dyDescent="0.45">
      <c r="A112" s="20" t="s">
        <v>2</v>
      </c>
      <c r="B112" s="20" t="s">
        <v>162</v>
      </c>
      <c r="C112" s="1" t="s">
        <v>549</v>
      </c>
      <c r="D112" s="21" t="s">
        <v>550</v>
      </c>
      <c r="E112" s="22" t="s">
        <v>230</v>
      </c>
      <c r="F112" s="1">
        <v>50.976206300000001</v>
      </c>
      <c r="G112" s="1">
        <v>35.657482600000002</v>
      </c>
      <c r="H112" s="1" t="s">
        <v>551</v>
      </c>
    </row>
    <row r="113" spans="1:8" x14ac:dyDescent="0.45">
      <c r="A113" s="20" t="s">
        <v>2</v>
      </c>
      <c r="B113" s="20" t="s">
        <v>162</v>
      </c>
      <c r="C113" s="1" t="s">
        <v>2</v>
      </c>
      <c r="D113" s="21" t="s">
        <v>162</v>
      </c>
      <c r="E113" s="22" t="s">
        <v>229</v>
      </c>
      <c r="F113" s="1">
        <v>51.3889736</v>
      </c>
      <c r="G113" s="1">
        <v>35.689197499999999</v>
      </c>
      <c r="H113" s="1" t="s">
        <v>552</v>
      </c>
    </row>
    <row r="114" spans="1:8" x14ac:dyDescent="0.45">
      <c r="A114" s="20" t="s">
        <v>2</v>
      </c>
      <c r="B114" s="20" t="s">
        <v>162</v>
      </c>
      <c r="C114" s="1" t="s">
        <v>553</v>
      </c>
      <c r="D114" s="21" t="s">
        <v>554</v>
      </c>
      <c r="E114" s="22" t="s">
        <v>230</v>
      </c>
      <c r="F114" s="1">
        <v>51.440145899999997</v>
      </c>
      <c r="G114" s="1">
        <v>35.6887379</v>
      </c>
      <c r="H114" s="1" t="s">
        <v>555</v>
      </c>
    </row>
    <row r="115" spans="1:8" x14ac:dyDescent="0.45">
      <c r="A115" s="20" t="s">
        <v>2</v>
      </c>
      <c r="B115" s="20" t="s">
        <v>162</v>
      </c>
      <c r="C115" s="1" t="s">
        <v>556</v>
      </c>
      <c r="D115" s="21" t="s">
        <v>557</v>
      </c>
      <c r="E115" s="22" t="s">
        <v>229</v>
      </c>
      <c r="F115" s="1">
        <v>51.647198699999997</v>
      </c>
      <c r="G115" s="1">
        <v>35.325240700000002</v>
      </c>
      <c r="H115" s="1" t="s">
        <v>558</v>
      </c>
    </row>
    <row r="116" spans="1:8" x14ac:dyDescent="0.45">
      <c r="A116" s="20" t="s">
        <v>559</v>
      </c>
      <c r="B116" s="20" t="s">
        <v>163</v>
      </c>
      <c r="C116" s="1" t="s">
        <v>560</v>
      </c>
      <c r="D116" s="21" t="s">
        <v>561</v>
      </c>
      <c r="E116" s="22" t="s">
        <v>229</v>
      </c>
      <c r="F116" s="1">
        <v>50.876854100000003</v>
      </c>
      <c r="G116" s="1">
        <v>32.328238599999999</v>
      </c>
      <c r="H116" s="1" t="s">
        <v>562</v>
      </c>
    </row>
    <row r="117" spans="1:8" x14ac:dyDescent="0.45">
      <c r="A117" s="20" t="s">
        <v>559</v>
      </c>
      <c r="B117" s="20" t="s">
        <v>163</v>
      </c>
      <c r="C117" s="1" t="s">
        <v>563</v>
      </c>
      <c r="D117" s="21" t="s">
        <v>564</v>
      </c>
      <c r="E117" s="22" t="s">
        <v>230</v>
      </c>
      <c r="F117" s="1">
        <v>50.744267600000001</v>
      </c>
      <c r="G117" s="1">
        <v>32.540272100000003</v>
      </c>
      <c r="H117" s="1" t="s">
        <v>565</v>
      </c>
    </row>
    <row r="118" spans="1:8" x14ac:dyDescent="0.45">
      <c r="A118" s="20" t="s">
        <v>559</v>
      </c>
      <c r="B118" s="20" t="s">
        <v>163</v>
      </c>
      <c r="C118" s="1" t="s">
        <v>566</v>
      </c>
      <c r="D118" s="21" t="s">
        <v>567</v>
      </c>
      <c r="E118" s="22" t="s">
        <v>229</v>
      </c>
      <c r="F118" s="1">
        <v>51.294606600000002</v>
      </c>
      <c r="G118" s="1">
        <v>31.9797908</v>
      </c>
      <c r="H118" s="1" t="s">
        <v>568</v>
      </c>
    </row>
    <row r="119" spans="1:8" x14ac:dyDescent="0.45">
      <c r="A119" s="20" t="s">
        <v>559</v>
      </c>
      <c r="B119" s="20" t="s">
        <v>163</v>
      </c>
      <c r="C119" s="1" t="s">
        <v>569</v>
      </c>
      <c r="D119" s="21" t="s">
        <v>570</v>
      </c>
      <c r="E119" s="22" t="s">
        <v>229</v>
      </c>
      <c r="F119" s="1">
        <v>50.814425900000003</v>
      </c>
      <c r="G119" s="1">
        <v>31.516585200000002</v>
      </c>
      <c r="H119" s="1" t="s">
        <v>571</v>
      </c>
    </row>
    <row r="120" spans="1:8" x14ac:dyDescent="0.45">
      <c r="A120" s="20" t="s">
        <v>559</v>
      </c>
      <c r="B120" s="20" t="s">
        <v>163</v>
      </c>
      <c r="C120" s="1" t="s">
        <v>572</v>
      </c>
      <c r="D120" s="21" t="s">
        <v>573</v>
      </c>
      <c r="E120" s="22" t="s">
        <v>230</v>
      </c>
      <c r="F120" s="1">
        <v>50.128576799999998</v>
      </c>
      <c r="G120" s="1">
        <v>32.456283399999997</v>
      </c>
      <c r="H120" s="1" t="s">
        <v>574</v>
      </c>
    </row>
    <row r="121" spans="1:8" x14ac:dyDescent="0.45">
      <c r="A121" s="20" t="s">
        <v>559</v>
      </c>
      <c r="B121" s="20" t="s">
        <v>163</v>
      </c>
      <c r="C121" s="1" t="s">
        <v>575</v>
      </c>
      <c r="D121" s="21" t="s">
        <v>576</v>
      </c>
      <c r="E121" s="22" t="s">
        <v>230</v>
      </c>
      <c r="F121" s="1">
        <v>50.815725800000003</v>
      </c>
      <c r="G121" s="1">
        <v>32.045409999999997</v>
      </c>
      <c r="H121" s="1" t="s">
        <v>577</v>
      </c>
    </row>
    <row r="122" spans="1:8" x14ac:dyDescent="0.45">
      <c r="A122" s="20" t="s">
        <v>559</v>
      </c>
      <c r="B122" s="20" t="s">
        <v>163</v>
      </c>
      <c r="C122" s="1" t="s">
        <v>578</v>
      </c>
      <c r="D122" s="21" t="s">
        <v>579</v>
      </c>
      <c r="E122" s="22" t="s">
        <v>230</v>
      </c>
      <c r="F122" s="1">
        <v>50.648251700000003</v>
      </c>
      <c r="G122" s="1">
        <v>31.994660499999998</v>
      </c>
      <c r="H122" s="1" t="s">
        <v>580</v>
      </c>
    </row>
    <row r="123" spans="1:8" x14ac:dyDescent="0.45">
      <c r="A123" s="20" t="s">
        <v>559</v>
      </c>
      <c r="B123" s="20" t="s">
        <v>163</v>
      </c>
      <c r="C123" s="1" t="s">
        <v>581</v>
      </c>
      <c r="D123" s="21" t="s">
        <v>582</v>
      </c>
      <c r="E123" s="22" t="s">
        <v>230</v>
      </c>
      <c r="F123" s="1">
        <v>50.910695099999998</v>
      </c>
      <c r="G123" s="1">
        <v>32.4485429</v>
      </c>
      <c r="H123" s="1" t="s">
        <v>583</v>
      </c>
    </row>
    <row r="124" spans="1:8" x14ac:dyDescent="0.45">
      <c r="A124" s="20" t="s">
        <v>559</v>
      </c>
      <c r="B124" s="20" t="s">
        <v>163</v>
      </c>
      <c r="C124" s="1" t="s">
        <v>584</v>
      </c>
      <c r="D124" s="21" t="s">
        <v>585</v>
      </c>
      <c r="E124" s="22" t="s">
        <v>229</v>
      </c>
      <c r="F124" s="1">
        <v>50.570508799999999</v>
      </c>
      <c r="G124" s="1">
        <v>32.258206600000001</v>
      </c>
      <c r="H124" s="1" t="s">
        <v>586</v>
      </c>
    </row>
    <row r="125" spans="1:8" x14ac:dyDescent="0.45">
      <c r="A125" s="20" t="s">
        <v>587</v>
      </c>
      <c r="B125" s="20" t="s">
        <v>164</v>
      </c>
      <c r="C125" s="1" t="s">
        <v>588</v>
      </c>
      <c r="D125" s="21" t="s">
        <v>589</v>
      </c>
      <c r="E125" s="22" t="s">
        <v>230</v>
      </c>
      <c r="F125" s="1">
        <v>57.425962400000003</v>
      </c>
      <c r="G125" s="1">
        <v>33.862539099999999</v>
      </c>
      <c r="H125" s="1" t="s">
        <v>590</v>
      </c>
    </row>
    <row r="126" spans="1:8" x14ac:dyDescent="0.45">
      <c r="A126" s="20" t="s">
        <v>587</v>
      </c>
      <c r="B126" s="20" t="s">
        <v>164</v>
      </c>
      <c r="C126" s="1" t="s">
        <v>591</v>
      </c>
      <c r="D126" s="21" t="s">
        <v>592</v>
      </c>
      <c r="E126" s="22" t="s">
        <v>229</v>
      </c>
      <c r="F126" s="1">
        <v>59.226247200000003</v>
      </c>
      <c r="G126" s="1">
        <v>32.864903900000002</v>
      </c>
      <c r="H126" s="1" t="s">
        <v>593</v>
      </c>
    </row>
    <row r="127" spans="1:8" x14ac:dyDescent="0.45">
      <c r="A127" s="20" t="s">
        <v>587</v>
      </c>
      <c r="B127" s="20" t="s">
        <v>164</v>
      </c>
      <c r="C127" s="1" t="s">
        <v>594</v>
      </c>
      <c r="D127" s="21" t="s">
        <v>595</v>
      </c>
      <c r="E127" s="22" t="s">
        <v>230</v>
      </c>
      <c r="F127" s="1">
        <v>58.891975600000002</v>
      </c>
      <c r="G127" s="1">
        <v>32.7810773</v>
      </c>
      <c r="H127" s="1" t="s">
        <v>596</v>
      </c>
    </row>
    <row r="128" spans="1:8" x14ac:dyDescent="0.45">
      <c r="A128" s="20" t="s">
        <v>587</v>
      </c>
      <c r="B128" s="20" t="s">
        <v>164</v>
      </c>
      <c r="C128" s="1" t="s">
        <v>597</v>
      </c>
      <c r="D128" s="21" t="s">
        <v>598</v>
      </c>
      <c r="E128" s="22" t="s">
        <v>230</v>
      </c>
      <c r="F128" s="1">
        <v>60.118479700000002</v>
      </c>
      <c r="G128" s="1">
        <v>33.0339405</v>
      </c>
      <c r="H128" s="1" t="s">
        <v>599</v>
      </c>
    </row>
    <row r="129" spans="1:8" x14ac:dyDescent="0.45">
      <c r="A129" s="20" t="s">
        <v>587</v>
      </c>
      <c r="B129" s="20" t="s">
        <v>164</v>
      </c>
      <c r="C129" s="1" t="s">
        <v>600</v>
      </c>
      <c r="D129" s="21" t="s">
        <v>601</v>
      </c>
      <c r="E129" s="22" t="s">
        <v>230</v>
      </c>
      <c r="F129" s="1">
        <v>59.999932899999997</v>
      </c>
      <c r="G129" s="1">
        <v>33.602592899999998</v>
      </c>
      <c r="H129" s="1" t="s">
        <v>602</v>
      </c>
    </row>
    <row r="130" spans="1:8" x14ac:dyDescent="0.45">
      <c r="A130" s="20" t="s">
        <v>587</v>
      </c>
      <c r="B130" s="20" t="s">
        <v>164</v>
      </c>
      <c r="C130" s="1" t="s">
        <v>603</v>
      </c>
      <c r="D130" s="21" t="s">
        <v>604</v>
      </c>
      <c r="E130" s="22" t="s">
        <v>230</v>
      </c>
      <c r="F130" s="1">
        <v>58.514393400000003</v>
      </c>
      <c r="G130" s="1">
        <v>33.8596608</v>
      </c>
      <c r="H130" s="1" t="s">
        <v>605</v>
      </c>
    </row>
    <row r="131" spans="1:8" x14ac:dyDescent="0.45">
      <c r="A131" s="20" t="s">
        <v>587</v>
      </c>
      <c r="B131" s="20" t="s">
        <v>164</v>
      </c>
      <c r="C131" s="1" t="s">
        <v>606</v>
      </c>
      <c r="D131" s="21" t="s">
        <v>607</v>
      </c>
      <c r="E131" s="22" t="s">
        <v>230</v>
      </c>
      <c r="F131" s="1">
        <v>59.7977761</v>
      </c>
      <c r="G131" s="1">
        <v>32.577712300000002</v>
      </c>
      <c r="H131" s="1" t="s">
        <v>608</v>
      </c>
    </row>
    <row r="132" spans="1:8" x14ac:dyDescent="0.45">
      <c r="A132" s="20" t="s">
        <v>587</v>
      </c>
      <c r="B132" s="20" t="s">
        <v>164</v>
      </c>
      <c r="C132" s="1" t="s">
        <v>609</v>
      </c>
      <c r="D132" s="21" t="s">
        <v>610</v>
      </c>
      <c r="E132" s="22" t="s">
        <v>230</v>
      </c>
      <c r="F132" s="1">
        <v>56.925468000000002</v>
      </c>
      <c r="G132" s="1">
        <v>33.592109999999998</v>
      </c>
      <c r="H132" s="1" t="s">
        <v>611</v>
      </c>
    </row>
    <row r="133" spans="1:8" x14ac:dyDescent="0.45">
      <c r="A133" s="20" t="s">
        <v>587</v>
      </c>
      <c r="B133" s="20" t="s">
        <v>164</v>
      </c>
      <c r="C133" s="1" t="s">
        <v>612</v>
      </c>
      <c r="D133" s="21" t="s">
        <v>613</v>
      </c>
      <c r="E133" s="22" t="s">
        <v>230</v>
      </c>
      <c r="F133" s="1">
        <v>57.916255499999998</v>
      </c>
      <c r="G133" s="1">
        <v>33.883735799999997</v>
      </c>
      <c r="H133" s="1" t="s">
        <v>614</v>
      </c>
    </row>
    <row r="134" spans="1:8" x14ac:dyDescent="0.45">
      <c r="A134" s="20" t="s">
        <v>587</v>
      </c>
      <c r="B134" s="20" t="s">
        <v>164</v>
      </c>
      <c r="C134" s="1" t="s">
        <v>615</v>
      </c>
      <c r="D134" s="21" t="s">
        <v>616</v>
      </c>
      <c r="E134" s="22" t="s">
        <v>229</v>
      </c>
      <c r="F134" s="1">
        <v>59.178820399999999</v>
      </c>
      <c r="G134" s="1">
        <v>33.722674900000001</v>
      </c>
      <c r="H134" s="1" t="s">
        <v>617</v>
      </c>
    </row>
    <row r="135" spans="1:8" x14ac:dyDescent="0.45">
      <c r="A135" s="20" t="s">
        <v>587</v>
      </c>
      <c r="B135" s="20" t="s">
        <v>164</v>
      </c>
      <c r="C135" s="1" t="s">
        <v>618</v>
      </c>
      <c r="D135" s="21" t="s">
        <v>619</v>
      </c>
      <c r="E135" s="22" t="s">
        <v>230</v>
      </c>
      <c r="F135" s="1">
        <v>60.031728100000002</v>
      </c>
      <c r="G135" s="1">
        <v>31.542093399999999</v>
      </c>
      <c r="H135" s="1" t="s">
        <v>620</v>
      </c>
    </row>
    <row r="136" spans="1:8" x14ac:dyDescent="0.45">
      <c r="A136" s="20" t="s">
        <v>621</v>
      </c>
      <c r="B136" s="20" t="s">
        <v>165</v>
      </c>
      <c r="C136" s="1" t="s">
        <v>622</v>
      </c>
      <c r="D136" s="21" t="s">
        <v>623</v>
      </c>
      <c r="E136" s="22" t="s">
        <v>230</v>
      </c>
      <c r="F136" s="1">
        <v>60.309525399999998</v>
      </c>
      <c r="G136" s="1">
        <v>34.997897999999999</v>
      </c>
      <c r="H136" s="1" t="s">
        <v>624</v>
      </c>
    </row>
    <row r="137" spans="1:8" x14ac:dyDescent="0.45">
      <c r="A137" s="20" t="s">
        <v>621</v>
      </c>
      <c r="B137" s="20" t="s">
        <v>165</v>
      </c>
      <c r="C137" s="1" t="s">
        <v>625</v>
      </c>
      <c r="D137" s="21" t="s">
        <v>626</v>
      </c>
      <c r="E137" s="22" t="s">
        <v>230</v>
      </c>
      <c r="F137" s="1">
        <v>58.172207499999999</v>
      </c>
      <c r="G137" s="1">
        <v>34.522056499999998</v>
      </c>
      <c r="H137" s="1" t="s">
        <v>627</v>
      </c>
    </row>
    <row r="138" spans="1:8" x14ac:dyDescent="0.45">
      <c r="A138" s="20" t="s">
        <v>621</v>
      </c>
      <c r="B138" s="20" t="s">
        <v>165</v>
      </c>
      <c r="C138" s="1" t="s">
        <v>628</v>
      </c>
      <c r="D138" s="21" t="s">
        <v>629</v>
      </c>
      <c r="E138" s="22" t="s">
        <v>230</v>
      </c>
      <c r="F138" s="1">
        <v>57.973081999999998</v>
      </c>
      <c r="G138" s="1">
        <v>35.2617507</v>
      </c>
      <c r="H138" s="1" t="s">
        <v>630</v>
      </c>
    </row>
    <row r="139" spans="1:8" x14ac:dyDescent="0.45">
      <c r="A139" s="20" t="s">
        <v>621</v>
      </c>
      <c r="B139" s="20" t="s">
        <v>165</v>
      </c>
      <c r="C139" s="1" t="s">
        <v>631</v>
      </c>
      <c r="D139" s="21" t="s">
        <v>632</v>
      </c>
      <c r="E139" s="22" t="s">
        <v>230</v>
      </c>
      <c r="F139" s="1">
        <v>59.361902600000001</v>
      </c>
      <c r="G139" s="1">
        <v>35.980842099999997</v>
      </c>
      <c r="H139" s="1" t="s">
        <v>633</v>
      </c>
    </row>
    <row r="140" spans="1:8" x14ac:dyDescent="0.45">
      <c r="A140" s="20" t="s">
        <v>621</v>
      </c>
      <c r="B140" s="20" t="s">
        <v>165</v>
      </c>
      <c r="C140" s="1" t="s">
        <v>634</v>
      </c>
      <c r="D140" s="21" t="s">
        <v>635</v>
      </c>
      <c r="E140" s="22" t="s">
        <v>229</v>
      </c>
      <c r="F140" s="1">
        <v>60.779545200000001</v>
      </c>
      <c r="G140" s="1">
        <v>34.744422299999997</v>
      </c>
      <c r="H140" s="1" t="s">
        <v>636</v>
      </c>
    </row>
    <row r="141" spans="1:8" x14ac:dyDescent="0.45">
      <c r="A141" s="20" t="s">
        <v>621</v>
      </c>
      <c r="B141" s="20" t="s">
        <v>165</v>
      </c>
      <c r="C141" s="1" t="s">
        <v>637</v>
      </c>
      <c r="D141" s="21" t="s">
        <v>638</v>
      </c>
      <c r="E141" s="22" t="s">
        <v>230</v>
      </c>
      <c r="F141" s="1">
        <v>58.582954000000001</v>
      </c>
      <c r="G141" s="1">
        <v>36.2806383</v>
      </c>
      <c r="H141" s="1" t="s">
        <v>639</v>
      </c>
    </row>
    <row r="142" spans="1:8" x14ac:dyDescent="0.45">
      <c r="A142" s="20" t="s">
        <v>621</v>
      </c>
      <c r="B142" s="20" t="s">
        <v>165</v>
      </c>
      <c r="C142" s="1" t="s">
        <v>640</v>
      </c>
      <c r="D142" s="21" t="s">
        <v>641</v>
      </c>
      <c r="E142" s="22" t="s">
        <v>229</v>
      </c>
      <c r="F142" s="1">
        <v>60.640121800000003</v>
      </c>
      <c r="G142" s="1">
        <v>35.2316863</v>
      </c>
      <c r="H142" s="1" t="s">
        <v>642</v>
      </c>
    </row>
    <row r="143" spans="1:8" x14ac:dyDescent="0.45">
      <c r="A143" s="20" t="s">
        <v>621</v>
      </c>
      <c r="B143" s="20" t="s">
        <v>165</v>
      </c>
      <c r="C143" s="1" t="s">
        <v>643</v>
      </c>
      <c r="D143" s="21" t="s">
        <v>644</v>
      </c>
      <c r="E143" s="22" t="s">
        <v>229</v>
      </c>
      <c r="F143" s="1">
        <v>59.216144999999997</v>
      </c>
      <c r="G143" s="1">
        <v>35.279843</v>
      </c>
      <c r="H143" s="1" t="s">
        <v>645</v>
      </c>
    </row>
    <row r="144" spans="1:8" x14ac:dyDescent="0.45">
      <c r="A144" s="20" t="s">
        <v>621</v>
      </c>
      <c r="B144" s="20" t="s">
        <v>165</v>
      </c>
      <c r="C144" s="1" t="s">
        <v>646</v>
      </c>
      <c r="D144" s="21" t="s">
        <v>647</v>
      </c>
      <c r="E144" s="22" t="s">
        <v>230</v>
      </c>
      <c r="F144" s="1">
        <v>57.075955700000002</v>
      </c>
      <c r="G144" s="1">
        <v>36.6409424</v>
      </c>
      <c r="H144" s="1" t="s">
        <v>648</v>
      </c>
    </row>
    <row r="145" spans="1:8" x14ac:dyDescent="0.45">
      <c r="A145" s="20" t="s">
        <v>621</v>
      </c>
      <c r="B145" s="20" t="s">
        <v>165</v>
      </c>
      <c r="C145" s="1" t="s">
        <v>649</v>
      </c>
      <c r="D145" s="21" t="s">
        <v>650</v>
      </c>
      <c r="E145" s="22" t="s">
        <v>230</v>
      </c>
      <c r="F145" s="1">
        <v>57.414653100000002</v>
      </c>
      <c r="G145" s="1">
        <v>36.7067342</v>
      </c>
      <c r="H145" s="1" t="s">
        <v>651</v>
      </c>
    </row>
    <row r="146" spans="1:8" x14ac:dyDescent="0.45">
      <c r="A146" s="20" t="s">
        <v>621</v>
      </c>
      <c r="B146" s="20" t="s">
        <v>165</v>
      </c>
      <c r="C146" s="1" t="s">
        <v>652</v>
      </c>
      <c r="D146" s="21" t="s">
        <v>653</v>
      </c>
      <c r="E146" s="22" t="s">
        <v>230</v>
      </c>
      <c r="F146" s="1">
        <v>59.121397399999999</v>
      </c>
      <c r="G146" s="1">
        <v>36.6415869</v>
      </c>
      <c r="H146" s="1" t="s">
        <v>654</v>
      </c>
    </row>
    <row r="147" spans="1:8" x14ac:dyDescent="0.45">
      <c r="A147" s="20" t="s">
        <v>621</v>
      </c>
      <c r="B147" s="20" t="s">
        <v>165</v>
      </c>
      <c r="C147" s="1" t="s">
        <v>655</v>
      </c>
      <c r="D147" s="21" t="s">
        <v>656</v>
      </c>
      <c r="E147" s="22" t="s">
        <v>230</v>
      </c>
      <c r="F147" s="1">
        <v>58.289004300000002</v>
      </c>
      <c r="G147" s="1">
        <v>35.2531076</v>
      </c>
      <c r="H147" s="1" t="s">
        <v>657</v>
      </c>
    </row>
    <row r="148" spans="1:8" x14ac:dyDescent="0.45">
      <c r="A148" s="20" t="s">
        <v>621</v>
      </c>
      <c r="B148" s="20" t="s">
        <v>165</v>
      </c>
      <c r="C148" s="1" t="s">
        <v>658</v>
      </c>
      <c r="D148" s="21" t="s">
        <v>659</v>
      </c>
      <c r="E148" s="22" t="s">
        <v>230</v>
      </c>
      <c r="F148" s="1">
        <v>60.147409099999997</v>
      </c>
      <c r="G148" s="1">
        <v>34.571825699999998</v>
      </c>
      <c r="H148" s="1" t="s">
        <v>660</v>
      </c>
    </row>
    <row r="149" spans="1:8" x14ac:dyDescent="0.45">
      <c r="A149" s="20" t="s">
        <v>621</v>
      </c>
      <c r="B149" s="20" t="s">
        <v>165</v>
      </c>
      <c r="C149" s="1" t="s">
        <v>661</v>
      </c>
      <c r="D149" s="21" t="s">
        <v>662</v>
      </c>
      <c r="E149" s="22" t="s">
        <v>230</v>
      </c>
      <c r="F149" s="1">
        <v>58.116710099999999</v>
      </c>
      <c r="G149" s="1">
        <v>36.745777599999997</v>
      </c>
      <c r="H149" s="1" t="s">
        <v>663</v>
      </c>
    </row>
    <row r="150" spans="1:8" x14ac:dyDescent="0.45">
      <c r="A150" s="20" t="s">
        <v>621</v>
      </c>
      <c r="B150" s="20" t="s">
        <v>165</v>
      </c>
      <c r="C150" s="1" t="s">
        <v>664</v>
      </c>
      <c r="D150" s="21" t="s">
        <v>665</v>
      </c>
      <c r="E150" s="22" t="s">
        <v>230</v>
      </c>
      <c r="F150" s="1">
        <v>56.881719400000001</v>
      </c>
      <c r="G150" s="1">
        <v>36.351391200000002</v>
      </c>
      <c r="H150" s="1" t="s">
        <v>666</v>
      </c>
    </row>
    <row r="151" spans="1:8" x14ac:dyDescent="0.45">
      <c r="A151" s="20" t="s">
        <v>621</v>
      </c>
      <c r="B151" s="20" t="s">
        <v>165</v>
      </c>
      <c r="C151" s="1" t="s">
        <v>667</v>
      </c>
      <c r="D151" s="21" t="s">
        <v>668</v>
      </c>
      <c r="E151" s="22" t="s">
        <v>230</v>
      </c>
      <c r="F151" s="1">
        <v>59.1099161</v>
      </c>
      <c r="G151" s="1">
        <v>37.445480400000001</v>
      </c>
      <c r="H151" s="1" t="s">
        <v>669</v>
      </c>
    </row>
    <row r="152" spans="1:8" x14ac:dyDescent="0.45">
      <c r="A152" s="20" t="s">
        <v>621</v>
      </c>
      <c r="B152" s="20" t="s">
        <v>165</v>
      </c>
      <c r="C152" s="1" t="s">
        <v>670</v>
      </c>
      <c r="D152" s="21" t="s">
        <v>671</v>
      </c>
      <c r="E152" s="22" t="s">
        <v>230</v>
      </c>
      <c r="F152" s="1">
        <v>59.624743899999999</v>
      </c>
      <c r="G152" s="1">
        <v>34.974897400000003</v>
      </c>
      <c r="H152" s="1" t="s">
        <v>672</v>
      </c>
    </row>
    <row r="153" spans="1:8" x14ac:dyDescent="0.45">
      <c r="A153" s="20" t="s">
        <v>621</v>
      </c>
      <c r="B153" s="20" t="s">
        <v>165</v>
      </c>
      <c r="C153" s="1" t="s">
        <v>673</v>
      </c>
      <c r="D153" s="21" t="s">
        <v>674</v>
      </c>
      <c r="E153" s="22" t="s">
        <v>230</v>
      </c>
      <c r="F153" s="1">
        <v>59.467772699999998</v>
      </c>
      <c r="G153" s="1">
        <v>35.274732200000003</v>
      </c>
      <c r="H153" s="1" t="s">
        <v>675</v>
      </c>
    </row>
    <row r="154" spans="1:8" x14ac:dyDescent="0.45">
      <c r="A154" s="20" t="s">
        <v>621</v>
      </c>
      <c r="B154" s="20" t="s">
        <v>165</v>
      </c>
      <c r="C154" s="1" t="s">
        <v>676</v>
      </c>
      <c r="D154" s="21" t="s">
        <v>677</v>
      </c>
      <c r="E154" s="22" t="s">
        <v>230</v>
      </c>
      <c r="F154" s="1">
        <v>57.667822800000003</v>
      </c>
      <c r="G154" s="1">
        <v>36.215182300000002</v>
      </c>
      <c r="H154" s="1" t="s">
        <v>678</v>
      </c>
    </row>
    <row r="155" spans="1:8" x14ac:dyDescent="0.45">
      <c r="A155" s="20" t="s">
        <v>621</v>
      </c>
      <c r="B155" s="20" t="s">
        <v>165</v>
      </c>
      <c r="C155" s="1" t="s">
        <v>679</v>
      </c>
      <c r="D155" s="21" t="s">
        <v>680</v>
      </c>
      <c r="E155" s="22" t="s">
        <v>230</v>
      </c>
      <c r="F155" s="1">
        <v>61.151971600000003</v>
      </c>
      <c r="G155" s="1">
        <v>36.544890500000001</v>
      </c>
      <c r="H155" s="1" t="s">
        <v>681</v>
      </c>
    </row>
    <row r="156" spans="1:8" x14ac:dyDescent="0.45">
      <c r="A156" s="20" t="s">
        <v>621</v>
      </c>
      <c r="B156" s="20" t="s">
        <v>165</v>
      </c>
      <c r="C156" s="1" t="s">
        <v>682</v>
      </c>
      <c r="D156" s="21" t="s">
        <v>683</v>
      </c>
      <c r="E156" s="22" t="s">
        <v>230</v>
      </c>
      <c r="F156" s="1">
        <v>59.846843200000002</v>
      </c>
      <c r="G156" s="1">
        <v>35.701789900000001</v>
      </c>
      <c r="H156" s="1" t="s">
        <v>684</v>
      </c>
    </row>
    <row r="157" spans="1:8" x14ac:dyDescent="0.45">
      <c r="A157" s="20" t="s">
        <v>621</v>
      </c>
      <c r="B157" s="20" t="s">
        <v>165</v>
      </c>
      <c r="C157" s="1" t="s">
        <v>685</v>
      </c>
      <c r="D157" s="21" t="s">
        <v>686</v>
      </c>
      <c r="E157" s="22" t="s">
        <v>229</v>
      </c>
      <c r="F157" s="1">
        <v>58.474418499999999</v>
      </c>
      <c r="G157" s="1">
        <v>37.129333199999998</v>
      </c>
      <c r="H157" s="1" t="s">
        <v>687</v>
      </c>
    </row>
    <row r="158" spans="1:8" x14ac:dyDescent="0.45">
      <c r="A158" s="20" t="s">
        <v>621</v>
      </c>
      <c r="B158" s="20" t="s">
        <v>165</v>
      </c>
      <c r="C158" s="1" t="s">
        <v>688</v>
      </c>
      <c r="D158" s="21" t="s">
        <v>689</v>
      </c>
      <c r="E158" s="22" t="s">
        <v>229</v>
      </c>
      <c r="F158" s="1">
        <v>58.468708999999997</v>
      </c>
      <c r="G158" s="1">
        <v>35.243422500000001</v>
      </c>
      <c r="H158" s="1" t="s">
        <v>690</v>
      </c>
    </row>
    <row r="159" spans="1:8" x14ac:dyDescent="0.45">
      <c r="A159" s="20" t="s">
        <v>621</v>
      </c>
      <c r="B159" s="20" t="s">
        <v>165</v>
      </c>
      <c r="C159" s="1" t="s">
        <v>691</v>
      </c>
      <c r="D159" s="21" t="s">
        <v>692</v>
      </c>
      <c r="E159" s="22" t="s">
        <v>230</v>
      </c>
      <c r="F159" s="1">
        <v>59.753054300000002</v>
      </c>
      <c r="G159" s="1">
        <v>36.995262599999997</v>
      </c>
      <c r="H159" s="1" t="s">
        <v>693</v>
      </c>
    </row>
    <row r="160" spans="1:8" x14ac:dyDescent="0.45">
      <c r="A160" s="20" t="s">
        <v>621</v>
      </c>
      <c r="B160" s="20" t="s">
        <v>165</v>
      </c>
      <c r="C160" s="1" t="s">
        <v>694</v>
      </c>
      <c r="D160" s="21" t="s">
        <v>695</v>
      </c>
      <c r="E160" s="22" t="s">
        <v>229</v>
      </c>
      <c r="F160" s="1">
        <v>58.7030326</v>
      </c>
      <c r="G160" s="1">
        <v>34.339551999999998</v>
      </c>
      <c r="H160" s="1" t="s">
        <v>696</v>
      </c>
    </row>
    <row r="161" spans="1:8" x14ac:dyDescent="0.45">
      <c r="A161" s="20" t="s">
        <v>621</v>
      </c>
      <c r="B161" s="20" t="s">
        <v>165</v>
      </c>
      <c r="C161" s="1" t="s">
        <v>697</v>
      </c>
      <c r="D161" s="21" t="s">
        <v>698</v>
      </c>
      <c r="E161" s="22" t="s">
        <v>229</v>
      </c>
      <c r="F161" s="1">
        <v>59.616754899999997</v>
      </c>
      <c r="G161" s="1">
        <v>36.2604623</v>
      </c>
      <c r="H161" s="1" t="s">
        <v>699</v>
      </c>
    </row>
    <row r="162" spans="1:8" x14ac:dyDescent="0.45">
      <c r="A162" s="20" t="s">
        <v>621</v>
      </c>
      <c r="B162" s="20" t="s">
        <v>165</v>
      </c>
      <c r="C162" s="1" t="s">
        <v>700</v>
      </c>
      <c r="D162" s="21" t="s">
        <v>701</v>
      </c>
      <c r="E162" s="22" t="s">
        <v>230</v>
      </c>
      <c r="F162" s="1">
        <v>58.552239499999999</v>
      </c>
      <c r="G162" s="1">
        <v>35.012784600000003</v>
      </c>
      <c r="H162" s="1" t="s">
        <v>702</v>
      </c>
    </row>
    <row r="163" spans="1:8" x14ac:dyDescent="0.45">
      <c r="A163" s="20" t="s">
        <v>621</v>
      </c>
      <c r="B163" s="20" t="s">
        <v>165</v>
      </c>
      <c r="C163" s="1" t="s">
        <v>703</v>
      </c>
      <c r="D163" s="21" t="s">
        <v>704</v>
      </c>
      <c r="E163" s="22" t="s">
        <v>229</v>
      </c>
      <c r="F163" s="1">
        <v>58.796091500000003</v>
      </c>
      <c r="G163" s="1">
        <v>36.214086500000001</v>
      </c>
      <c r="H163" s="1" t="s">
        <v>705</v>
      </c>
    </row>
    <row r="164" spans="1:8" x14ac:dyDescent="0.45">
      <c r="A164" s="20" t="s">
        <v>706</v>
      </c>
      <c r="B164" s="20" t="s">
        <v>707</v>
      </c>
      <c r="C164" s="1" t="s">
        <v>708</v>
      </c>
      <c r="D164" s="21" t="s">
        <v>709</v>
      </c>
      <c r="E164" s="22" t="s">
        <v>229</v>
      </c>
      <c r="F164" s="1">
        <v>57.553276199999999</v>
      </c>
      <c r="G164" s="1">
        <v>36.9203434</v>
      </c>
      <c r="H164" s="1" t="s">
        <v>710</v>
      </c>
    </row>
    <row r="165" spans="1:8" x14ac:dyDescent="0.45">
      <c r="A165" s="20" t="s">
        <v>706</v>
      </c>
      <c r="B165" s="20" t="s">
        <v>707</v>
      </c>
      <c r="C165" s="1" t="s">
        <v>711</v>
      </c>
      <c r="D165" s="21" t="s">
        <v>712</v>
      </c>
      <c r="E165" s="22" t="s">
        <v>229</v>
      </c>
      <c r="F165" s="1">
        <v>57.372254499999997</v>
      </c>
      <c r="G165" s="1">
        <v>37.783956699999997</v>
      </c>
      <c r="H165" s="1" t="s">
        <v>713</v>
      </c>
    </row>
    <row r="166" spans="1:8" x14ac:dyDescent="0.45">
      <c r="A166" s="20" t="s">
        <v>706</v>
      </c>
      <c r="B166" s="20" t="s">
        <v>707</v>
      </c>
      <c r="C166" s="1" t="s">
        <v>714</v>
      </c>
      <c r="D166" s="21" t="s">
        <v>715</v>
      </c>
      <c r="E166" s="22" t="s">
        <v>229</v>
      </c>
      <c r="F166" s="1">
        <v>56.3712327</v>
      </c>
      <c r="G166" s="1">
        <v>36.963591700000002</v>
      </c>
      <c r="H166" s="1" t="s">
        <v>716</v>
      </c>
    </row>
    <row r="167" spans="1:8" x14ac:dyDescent="0.45">
      <c r="A167" s="20" t="s">
        <v>706</v>
      </c>
      <c r="B167" s="20" t="s">
        <v>707</v>
      </c>
      <c r="C167" s="1" t="s">
        <v>717</v>
      </c>
      <c r="D167" s="21" t="s">
        <v>718</v>
      </c>
      <c r="E167" s="22" t="s">
        <v>230</v>
      </c>
      <c r="F167" s="1">
        <v>57.109774600000001</v>
      </c>
      <c r="G167" s="1">
        <v>37.932389899999997</v>
      </c>
      <c r="H167" s="1" t="s">
        <v>719</v>
      </c>
    </row>
    <row r="168" spans="1:8" x14ac:dyDescent="0.45">
      <c r="A168" s="20" t="s">
        <v>706</v>
      </c>
      <c r="B168" s="20" t="s">
        <v>707</v>
      </c>
      <c r="C168" s="1" t="s">
        <v>720</v>
      </c>
      <c r="D168" s="21" t="s">
        <v>721</v>
      </c>
      <c r="E168" s="22" t="s">
        <v>229</v>
      </c>
      <c r="F168" s="1">
        <v>57.916255499999998</v>
      </c>
      <c r="G168" s="1">
        <v>37.4921492</v>
      </c>
      <c r="H168" s="1" t="s">
        <v>722</v>
      </c>
    </row>
    <row r="169" spans="1:8" x14ac:dyDescent="0.45">
      <c r="A169" s="20" t="s">
        <v>706</v>
      </c>
      <c r="B169" s="20" t="s">
        <v>707</v>
      </c>
      <c r="C169" s="1" t="s">
        <v>723</v>
      </c>
      <c r="D169" s="21" t="s">
        <v>724</v>
      </c>
      <c r="E169" s="22" t="s">
        <v>230</v>
      </c>
      <c r="F169" s="1">
        <v>58.098204600000003</v>
      </c>
      <c r="G169" s="1">
        <v>37.085118199999997</v>
      </c>
      <c r="H169" s="1" t="s">
        <v>725</v>
      </c>
    </row>
    <row r="170" spans="1:8" x14ac:dyDescent="0.45">
      <c r="A170" s="20" t="s">
        <v>706</v>
      </c>
      <c r="B170" s="20" t="s">
        <v>707</v>
      </c>
      <c r="C170" s="1" t="s">
        <v>726</v>
      </c>
      <c r="D170" s="21" t="s">
        <v>727</v>
      </c>
      <c r="E170" s="22" t="s">
        <v>230</v>
      </c>
      <c r="F170" s="1">
        <v>56.304119100000001</v>
      </c>
      <c r="G170" s="1">
        <v>36.9993877</v>
      </c>
      <c r="H170" s="1" t="s">
        <v>728</v>
      </c>
    </row>
    <row r="171" spans="1:8" x14ac:dyDescent="0.45">
      <c r="A171" s="20" t="s">
        <v>706</v>
      </c>
      <c r="B171" s="20" t="s">
        <v>707</v>
      </c>
      <c r="C171" s="1" t="s">
        <v>729</v>
      </c>
      <c r="D171" s="21" t="s">
        <v>730</v>
      </c>
      <c r="E171" s="22" t="s">
        <v>229</v>
      </c>
      <c r="F171" s="1">
        <v>56.741207000000003</v>
      </c>
      <c r="G171" s="1">
        <v>37.662061399999999</v>
      </c>
      <c r="H171" s="1" t="s">
        <v>731</v>
      </c>
    </row>
    <row r="172" spans="1:8" x14ac:dyDescent="0.45">
      <c r="A172" s="20" t="s">
        <v>732</v>
      </c>
      <c r="B172" s="20" t="s">
        <v>167</v>
      </c>
      <c r="C172" s="1" t="s">
        <v>733</v>
      </c>
      <c r="D172" s="21" t="s">
        <v>734</v>
      </c>
      <c r="E172" s="22" t="s">
        <v>229</v>
      </c>
      <c r="F172" s="1">
        <v>48.293400400000003</v>
      </c>
      <c r="G172" s="1">
        <v>30.347296</v>
      </c>
      <c r="H172" s="1" t="s">
        <v>735</v>
      </c>
    </row>
    <row r="173" spans="1:8" x14ac:dyDescent="0.45">
      <c r="A173" s="20" t="s">
        <v>732</v>
      </c>
      <c r="B173" s="20" t="s">
        <v>167</v>
      </c>
      <c r="C173" s="1" t="s">
        <v>736</v>
      </c>
      <c r="D173" s="21" t="s">
        <v>737</v>
      </c>
      <c r="E173" s="22" t="s">
        <v>230</v>
      </c>
      <c r="F173" s="1">
        <v>49.824019399999997</v>
      </c>
      <c r="G173" s="1">
        <v>30.690775299999999</v>
      </c>
      <c r="H173" s="1" t="s">
        <v>738</v>
      </c>
    </row>
    <row r="174" spans="1:8" x14ac:dyDescent="0.45">
      <c r="A174" s="20" t="s">
        <v>732</v>
      </c>
      <c r="B174" s="20" t="s">
        <v>167</v>
      </c>
      <c r="C174" s="1" t="s">
        <v>739</v>
      </c>
      <c r="D174" s="21" t="s">
        <v>740</v>
      </c>
      <c r="E174" s="22" t="s">
        <v>229</v>
      </c>
      <c r="F174" s="1">
        <v>49.701348600000003</v>
      </c>
      <c r="G174" s="1">
        <v>30.760479</v>
      </c>
      <c r="H174" s="1" t="s">
        <v>741</v>
      </c>
    </row>
    <row r="175" spans="1:8" x14ac:dyDescent="0.45">
      <c r="A175" s="20" t="s">
        <v>732</v>
      </c>
      <c r="B175" s="20" t="s">
        <v>167</v>
      </c>
      <c r="C175" s="1" t="s">
        <v>742</v>
      </c>
      <c r="D175" s="21" t="s">
        <v>743</v>
      </c>
      <c r="E175" s="22" t="s">
        <v>230</v>
      </c>
      <c r="F175" s="1">
        <v>49.443610999999997</v>
      </c>
      <c r="G175" s="1">
        <v>32.206389000000001</v>
      </c>
      <c r="H175" s="1" t="s">
        <v>744</v>
      </c>
    </row>
    <row r="176" spans="1:8" x14ac:dyDescent="0.45">
      <c r="A176" s="20" t="s">
        <v>732</v>
      </c>
      <c r="B176" s="20" t="s">
        <v>167</v>
      </c>
      <c r="C176" s="1" t="s">
        <v>745</v>
      </c>
      <c r="D176" s="21" t="s">
        <v>746</v>
      </c>
      <c r="E176" s="22" t="s">
        <v>229</v>
      </c>
      <c r="F176" s="1">
        <v>48.348935599999997</v>
      </c>
      <c r="G176" s="1">
        <v>32.4538139</v>
      </c>
      <c r="H176" s="1" t="s">
        <v>747</v>
      </c>
    </row>
    <row r="177" spans="1:8" x14ac:dyDescent="0.45">
      <c r="A177" s="20" t="s">
        <v>732</v>
      </c>
      <c r="B177" s="20" t="s">
        <v>167</v>
      </c>
      <c r="C177" s="1" t="s">
        <v>748</v>
      </c>
      <c r="D177" s="21" t="s">
        <v>749</v>
      </c>
      <c r="E177" s="22" t="s">
        <v>229</v>
      </c>
      <c r="F177" s="1">
        <v>48.670618699999999</v>
      </c>
      <c r="G177" s="1">
        <v>31.318327199999999</v>
      </c>
      <c r="H177" s="1" t="s">
        <v>750</v>
      </c>
    </row>
    <row r="178" spans="1:8" x14ac:dyDescent="0.45">
      <c r="A178" s="20" t="s">
        <v>732</v>
      </c>
      <c r="B178" s="20" t="s">
        <v>167</v>
      </c>
      <c r="C178" s="1" t="s">
        <v>751</v>
      </c>
      <c r="D178" s="21" t="s">
        <v>752</v>
      </c>
      <c r="E178" s="22" t="s">
        <v>230</v>
      </c>
      <c r="F178" s="1">
        <v>49.870086200000003</v>
      </c>
      <c r="G178" s="1">
        <v>31.8239619</v>
      </c>
      <c r="H178" s="1" t="s">
        <v>753</v>
      </c>
    </row>
    <row r="179" spans="1:8" x14ac:dyDescent="0.45">
      <c r="A179" s="20" t="s">
        <v>732</v>
      </c>
      <c r="B179" s="20" t="s">
        <v>167</v>
      </c>
      <c r="C179" s="1" t="s">
        <v>754</v>
      </c>
      <c r="D179" s="21" t="s">
        <v>755</v>
      </c>
      <c r="E179" s="22" t="s">
        <v>230</v>
      </c>
      <c r="F179" s="1">
        <v>49.890571799999996</v>
      </c>
      <c r="G179" s="1">
        <v>31.525999500000001</v>
      </c>
      <c r="H179" s="1" t="s">
        <v>756</v>
      </c>
    </row>
    <row r="180" spans="1:8" x14ac:dyDescent="0.45">
      <c r="A180" s="20" t="s">
        <v>732</v>
      </c>
      <c r="B180" s="20" t="s">
        <v>167</v>
      </c>
      <c r="C180" s="1" t="s">
        <v>757</v>
      </c>
      <c r="D180" s="21" t="s">
        <v>758</v>
      </c>
      <c r="E180" s="22" t="s">
        <v>230</v>
      </c>
      <c r="F180" s="1">
        <v>48.877480300000002</v>
      </c>
      <c r="G180" s="1">
        <v>31.488688</v>
      </c>
      <c r="H180" s="1" t="s">
        <v>759</v>
      </c>
    </row>
    <row r="181" spans="1:8" x14ac:dyDescent="0.45">
      <c r="A181" s="20" t="s">
        <v>732</v>
      </c>
      <c r="B181" s="20" t="s">
        <v>167</v>
      </c>
      <c r="C181" s="1" t="s">
        <v>760</v>
      </c>
      <c r="D181" s="21" t="s">
        <v>761</v>
      </c>
      <c r="E181" s="22" t="s">
        <v>229</v>
      </c>
      <c r="F181" s="1">
        <v>49.172717800000001</v>
      </c>
      <c r="G181" s="1">
        <v>30.561980699999999</v>
      </c>
      <c r="H181" s="1" t="s">
        <v>762</v>
      </c>
    </row>
    <row r="182" spans="1:8" x14ac:dyDescent="0.45">
      <c r="A182" s="20" t="s">
        <v>732</v>
      </c>
      <c r="B182" s="20" t="s">
        <v>167</v>
      </c>
      <c r="C182" s="1" t="s">
        <v>763</v>
      </c>
      <c r="D182" s="21" t="s">
        <v>764</v>
      </c>
      <c r="E182" s="22" t="s">
        <v>230</v>
      </c>
      <c r="F182" s="1">
        <v>50.234744999999997</v>
      </c>
      <c r="G182" s="1">
        <v>30.5911589</v>
      </c>
      <c r="H182" s="1" t="s">
        <v>765</v>
      </c>
    </row>
    <row r="183" spans="1:8" x14ac:dyDescent="0.45">
      <c r="A183" s="20" t="s">
        <v>732</v>
      </c>
      <c r="B183" s="20" t="s">
        <v>167</v>
      </c>
      <c r="C183" s="1" t="s">
        <v>766</v>
      </c>
      <c r="D183" s="21" t="s">
        <v>767</v>
      </c>
      <c r="E183" s="22" t="s">
        <v>230</v>
      </c>
      <c r="F183" s="1">
        <v>48.433763800000001</v>
      </c>
      <c r="G183" s="1">
        <v>31.4778716</v>
      </c>
      <c r="H183" s="1" t="s">
        <v>768</v>
      </c>
    </row>
    <row r="184" spans="1:8" x14ac:dyDescent="0.45">
      <c r="A184" s="20" t="s">
        <v>732</v>
      </c>
      <c r="B184" s="20" t="s">
        <v>167</v>
      </c>
      <c r="C184" s="1" t="s">
        <v>769</v>
      </c>
      <c r="D184" s="21" t="s">
        <v>770</v>
      </c>
      <c r="E184" s="22" t="s">
        <v>229</v>
      </c>
      <c r="F184" s="1">
        <v>48.189118499999999</v>
      </c>
      <c r="G184" s="1">
        <v>30.425621899999999</v>
      </c>
      <c r="H184" s="1" t="s">
        <v>771</v>
      </c>
    </row>
    <row r="185" spans="1:8" x14ac:dyDescent="0.45">
      <c r="A185" s="20" t="s">
        <v>732</v>
      </c>
      <c r="B185" s="20" t="s">
        <v>167</v>
      </c>
      <c r="C185" s="1" t="s">
        <v>772</v>
      </c>
      <c r="D185" s="21" t="s">
        <v>773</v>
      </c>
      <c r="E185" s="22" t="s">
        <v>229</v>
      </c>
      <c r="F185" s="1">
        <v>48.423584099999999</v>
      </c>
      <c r="G185" s="1">
        <v>32.383077700000001</v>
      </c>
      <c r="H185" s="1" t="s">
        <v>774</v>
      </c>
    </row>
    <row r="186" spans="1:8" x14ac:dyDescent="0.45">
      <c r="A186" s="20" t="s">
        <v>732</v>
      </c>
      <c r="B186" s="20" t="s">
        <v>167</v>
      </c>
      <c r="C186" s="1" t="s">
        <v>775</v>
      </c>
      <c r="D186" s="21" t="s">
        <v>776</v>
      </c>
      <c r="E186" s="22" t="s">
        <v>230</v>
      </c>
      <c r="F186" s="1">
        <v>48.180833</v>
      </c>
      <c r="G186" s="1">
        <v>31.558056000000001</v>
      </c>
      <c r="H186" s="1" t="s">
        <v>777</v>
      </c>
    </row>
    <row r="187" spans="1:8" x14ac:dyDescent="0.45">
      <c r="A187" s="20" t="s">
        <v>732</v>
      </c>
      <c r="B187" s="20" t="s">
        <v>167</v>
      </c>
      <c r="C187" s="1" t="s">
        <v>778</v>
      </c>
      <c r="D187" s="21" t="s">
        <v>779</v>
      </c>
      <c r="E187" s="22" t="s">
        <v>230</v>
      </c>
      <c r="F187" s="1">
        <v>49.4094701</v>
      </c>
      <c r="G187" s="1">
        <v>30.8956521</v>
      </c>
      <c r="H187" s="1" t="s">
        <v>780</v>
      </c>
    </row>
    <row r="188" spans="1:8" x14ac:dyDescent="0.45">
      <c r="A188" s="20" t="s">
        <v>732</v>
      </c>
      <c r="B188" s="20" t="s">
        <v>167</v>
      </c>
      <c r="C188" s="1" t="s">
        <v>781</v>
      </c>
      <c r="D188" s="21" t="s">
        <v>782</v>
      </c>
      <c r="E188" s="22" t="s">
        <v>230</v>
      </c>
      <c r="F188" s="1">
        <v>49.599316700000003</v>
      </c>
      <c r="G188" s="1">
        <v>31.277708799999999</v>
      </c>
      <c r="H188" s="1" t="s">
        <v>783</v>
      </c>
    </row>
    <row r="189" spans="1:8" x14ac:dyDescent="0.45">
      <c r="A189" s="20" t="s">
        <v>732</v>
      </c>
      <c r="B189" s="20" t="s">
        <v>167</v>
      </c>
      <c r="C189" s="1" t="s">
        <v>784</v>
      </c>
      <c r="D189" s="21" t="s">
        <v>785</v>
      </c>
      <c r="E189" s="22" t="s">
        <v>229</v>
      </c>
      <c r="F189" s="1">
        <v>48.653926800000001</v>
      </c>
      <c r="G189" s="1">
        <v>30.654596900000001</v>
      </c>
      <c r="H189" s="1" t="s">
        <v>786</v>
      </c>
    </row>
    <row r="190" spans="1:8" x14ac:dyDescent="0.45">
      <c r="A190" s="20" t="s">
        <v>732</v>
      </c>
      <c r="B190" s="20" t="s">
        <v>167</v>
      </c>
      <c r="C190" s="1" t="s">
        <v>787</v>
      </c>
      <c r="D190" s="21" t="s">
        <v>788</v>
      </c>
      <c r="E190" s="22" t="s">
        <v>230</v>
      </c>
      <c r="F190" s="1">
        <v>48.254283000000001</v>
      </c>
      <c r="G190" s="1">
        <v>32.195794800000002</v>
      </c>
      <c r="H190" s="1" t="s">
        <v>789</v>
      </c>
    </row>
    <row r="191" spans="1:8" x14ac:dyDescent="0.45">
      <c r="A191" s="20" t="s">
        <v>732</v>
      </c>
      <c r="B191" s="20" t="s">
        <v>167</v>
      </c>
      <c r="C191" s="1" t="s">
        <v>790</v>
      </c>
      <c r="D191" s="21" t="s">
        <v>791</v>
      </c>
      <c r="E191" s="22" t="s">
        <v>229</v>
      </c>
      <c r="F191" s="1">
        <v>48.849801800000002</v>
      </c>
      <c r="G191" s="1">
        <v>32.052072600000002</v>
      </c>
      <c r="H191" s="1" t="s">
        <v>792</v>
      </c>
    </row>
    <row r="192" spans="1:8" x14ac:dyDescent="0.45">
      <c r="A192" s="20" t="s">
        <v>732</v>
      </c>
      <c r="B192" s="20" t="s">
        <v>167</v>
      </c>
      <c r="C192" s="1" t="s">
        <v>793</v>
      </c>
      <c r="D192" s="21" t="s">
        <v>794</v>
      </c>
      <c r="E192" s="22" t="s">
        <v>230</v>
      </c>
      <c r="F192" s="1">
        <v>48.871387800000001</v>
      </c>
      <c r="G192" s="1">
        <v>31.481181400000001</v>
      </c>
      <c r="H192" s="1" t="s">
        <v>795</v>
      </c>
    </row>
    <row r="193" spans="1:8" x14ac:dyDescent="0.45">
      <c r="A193" s="20" t="s">
        <v>732</v>
      </c>
      <c r="B193" s="20" t="s">
        <v>167</v>
      </c>
      <c r="C193" s="1" t="s">
        <v>796</v>
      </c>
      <c r="D193" s="21" t="s">
        <v>797</v>
      </c>
      <c r="E193" s="22" t="s">
        <v>230</v>
      </c>
      <c r="F193" s="1">
        <v>48.809566500000003</v>
      </c>
      <c r="G193" s="1">
        <v>32.243476000000001</v>
      </c>
      <c r="H193" s="1" t="s">
        <v>798</v>
      </c>
    </row>
    <row r="194" spans="1:8" x14ac:dyDescent="0.45">
      <c r="A194" s="20" t="s">
        <v>732</v>
      </c>
      <c r="B194" s="20" t="s">
        <v>167</v>
      </c>
      <c r="C194" s="1" t="s">
        <v>799</v>
      </c>
      <c r="D194" s="21" t="s">
        <v>800</v>
      </c>
      <c r="E194" s="22" t="s">
        <v>230</v>
      </c>
      <c r="F194" s="1">
        <v>49.094343299999998</v>
      </c>
      <c r="G194" s="1">
        <v>32.329543800000003</v>
      </c>
      <c r="H194" s="1" t="s">
        <v>801</v>
      </c>
    </row>
    <row r="195" spans="1:8" x14ac:dyDescent="0.45">
      <c r="A195" s="20" t="s">
        <v>732</v>
      </c>
      <c r="B195" s="20" t="s">
        <v>167</v>
      </c>
      <c r="C195" s="1" t="s">
        <v>802</v>
      </c>
      <c r="D195" s="21" t="s">
        <v>803</v>
      </c>
      <c r="E195" s="22" t="s">
        <v>229</v>
      </c>
      <c r="F195" s="1">
        <v>49.289212900000003</v>
      </c>
      <c r="G195" s="1">
        <v>31.963366300000001</v>
      </c>
      <c r="H195" s="1" t="s">
        <v>804</v>
      </c>
    </row>
    <row r="196" spans="1:8" x14ac:dyDescent="0.45">
      <c r="A196" s="20" t="s">
        <v>732</v>
      </c>
      <c r="B196" s="20" t="s">
        <v>167</v>
      </c>
      <c r="C196" s="1" t="s">
        <v>805</v>
      </c>
      <c r="D196" s="21" t="s">
        <v>806</v>
      </c>
      <c r="E196" s="22" t="s">
        <v>230</v>
      </c>
      <c r="F196" s="1">
        <v>49.525454099999997</v>
      </c>
      <c r="G196" s="1">
        <v>31.4525814</v>
      </c>
      <c r="H196" s="1" t="s">
        <v>807</v>
      </c>
    </row>
    <row r="197" spans="1:8" x14ac:dyDescent="0.45">
      <c r="A197" s="20" t="s">
        <v>732</v>
      </c>
      <c r="B197" s="20" t="s">
        <v>167</v>
      </c>
      <c r="C197" s="1" t="s">
        <v>808</v>
      </c>
      <c r="D197" s="21" t="s">
        <v>809</v>
      </c>
      <c r="E197" s="22" t="s">
        <v>229</v>
      </c>
      <c r="F197" s="1">
        <v>49.706454800000003</v>
      </c>
      <c r="G197" s="1">
        <v>30.238249199999998</v>
      </c>
      <c r="H197" s="1" t="s">
        <v>810</v>
      </c>
    </row>
    <row r="198" spans="1:8" x14ac:dyDescent="0.45">
      <c r="A198" s="20" t="s">
        <v>732</v>
      </c>
      <c r="B198" s="20" t="s">
        <v>167</v>
      </c>
      <c r="C198" s="1" t="s">
        <v>811</v>
      </c>
      <c r="D198" s="21" t="s">
        <v>812</v>
      </c>
      <c r="E198" s="22" t="s">
        <v>230</v>
      </c>
      <c r="F198" s="1">
        <v>48.075391699999997</v>
      </c>
      <c r="G198" s="1">
        <v>31.467293000000002</v>
      </c>
      <c r="H198" s="1" t="s">
        <v>813</v>
      </c>
    </row>
    <row r="199" spans="1:8" x14ac:dyDescent="0.45">
      <c r="A199" s="20" t="s">
        <v>3</v>
      </c>
      <c r="B199" s="20" t="s">
        <v>168</v>
      </c>
      <c r="C199" s="1" t="s">
        <v>814</v>
      </c>
      <c r="D199" s="21" t="s">
        <v>815</v>
      </c>
      <c r="E199" s="22" t="s">
        <v>230</v>
      </c>
      <c r="F199" s="1">
        <v>48.246924900000003</v>
      </c>
      <c r="G199" s="1">
        <v>36.416092800000001</v>
      </c>
      <c r="H199" s="1" t="s">
        <v>816</v>
      </c>
    </row>
    <row r="200" spans="1:8" x14ac:dyDescent="0.45">
      <c r="A200" s="20" t="s">
        <v>3</v>
      </c>
      <c r="B200" s="20" t="s">
        <v>168</v>
      </c>
      <c r="C200" s="1" t="s">
        <v>817</v>
      </c>
      <c r="D200" s="21" t="s">
        <v>818</v>
      </c>
      <c r="E200" s="22" t="s">
        <v>230</v>
      </c>
      <c r="F200" s="1">
        <v>49.192960900000003</v>
      </c>
      <c r="G200" s="1">
        <v>36.210940600000001</v>
      </c>
      <c r="H200" s="1" t="s">
        <v>819</v>
      </c>
    </row>
    <row r="201" spans="1:8" x14ac:dyDescent="0.45">
      <c r="A201" s="20" t="s">
        <v>3</v>
      </c>
      <c r="B201" s="20" t="s">
        <v>168</v>
      </c>
      <c r="C201" s="1" t="s">
        <v>3</v>
      </c>
      <c r="D201" s="21" t="s">
        <v>168</v>
      </c>
      <c r="E201" s="22" t="s">
        <v>229</v>
      </c>
      <c r="F201" s="1">
        <v>48.5087209</v>
      </c>
      <c r="G201" s="1">
        <v>36.683004500000003</v>
      </c>
      <c r="H201" s="1" t="s">
        <v>820</v>
      </c>
    </row>
    <row r="202" spans="1:8" x14ac:dyDescent="0.45">
      <c r="A202" s="20" t="s">
        <v>3</v>
      </c>
      <c r="B202" s="20" t="s">
        <v>168</v>
      </c>
      <c r="C202" s="1" t="s">
        <v>821</v>
      </c>
      <c r="D202" s="21" t="s">
        <v>822</v>
      </c>
      <c r="E202" s="22" t="s">
        <v>230</v>
      </c>
      <c r="F202" s="1">
        <v>48.791972600000001</v>
      </c>
      <c r="G202" s="1">
        <v>36.435844299999999</v>
      </c>
      <c r="H202" s="1" t="s">
        <v>823</v>
      </c>
    </row>
    <row r="203" spans="1:8" x14ac:dyDescent="0.45">
      <c r="A203" s="20" t="s">
        <v>3</v>
      </c>
      <c r="B203" s="20" t="s">
        <v>168</v>
      </c>
      <c r="C203" s="1" t="s">
        <v>824</v>
      </c>
      <c r="D203" s="21" t="s">
        <v>825</v>
      </c>
      <c r="E203" s="22" t="s">
        <v>230</v>
      </c>
      <c r="F203" s="1">
        <v>48.5087209</v>
      </c>
      <c r="G203" s="1">
        <v>36.683004500000003</v>
      </c>
      <c r="H203" s="1" t="s">
        <v>820</v>
      </c>
    </row>
    <row r="204" spans="1:8" x14ac:dyDescent="0.45">
      <c r="A204" s="20" t="s">
        <v>3</v>
      </c>
      <c r="B204" s="20" t="s">
        <v>168</v>
      </c>
      <c r="C204" s="1" t="s">
        <v>826</v>
      </c>
      <c r="D204" s="21" t="s">
        <v>827</v>
      </c>
      <c r="E204" s="22" t="s">
        <v>230</v>
      </c>
      <c r="F204" s="1">
        <v>48.593795499999999</v>
      </c>
      <c r="G204" s="1">
        <v>36.120343099999999</v>
      </c>
      <c r="H204" s="1" t="s">
        <v>828</v>
      </c>
    </row>
    <row r="205" spans="1:8" x14ac:dyDescent="0.45">
      <c r="A205" s="20" t="s">
        <v>3</v>
      </c>
      <c r="B205" s="20" t="s">
        <v>168</v>
      </c>
      <c r="C205" s="1" t="s">
        <v>829</v>
      </c>
      <c r="D205" s="21" t="s">
        <v>830</v>
      </c>
      <c r="E205" s="22" t="s">
        <v>229</v>
      </c>
      <c r="F205" s="1">
        <v>49.2385339</v>
      </c>
      <c r="G205" s="1">
        <v>36.152476299999996</v>
      </c>
      <c r="H205" s="1" t="s">
        <v>831</v>
      </c>
    </row>
    <row r="206" spans="1:8" x14ac:dyDescent="0.45">
      <c r="A206" s="20" t="s">
        <v>3</v>
      </c>
      <c r="B206" s="20" t="s">
        <v>168</v>
      </c>
      <c r="C206" s="1" t="s">
        <v>832</v>
      </c>
      <c r="D206" s="21" t="s">
        <v>833</v>
      </c>
      <c r="E206" s="22" t="s">
        <v>230</v>
      </c>
      <c r="F206" s="1">
        <v>47.6720975</v>
      </c>
      <c r="G206" s="1">
        <v>36.742060799999997</v>
      </c>
      <c r="H206" s="1" t="s">
        <v>834</v>
      </c>
    </row>
    <row r="207" spans="1:8" x14ac:dyDescent="0.45">
      <c r="A207" s="20" t="s">
        <v>4</v>
      </c>
      <c r="B207" s="20" t="s">
        <v>169</v>
      </c>
      <c r="C207" s="1" t="s">
        <v>835</v>
      </c>
      <c r="D207" s="21" t="s">
        <v>836</v>
      </c>
      <c r="E207" s="22" t="s">
        <v>230</v>
      </c>
      <c r="F207" s="1">
        <v>53.212663499999998</v>
      </c>
      <c r="G207" s="1">
        <v>35.4676811</v>
      </c>
      <c r="H207" s="1" t="s">
        <v>837</v>
      </c>
    </row>
    <row r="208" spans="1:8" x14ac:dyDescent="0.45">
      <c r="A208" s="20" t="s">
        <v>4</v>
      </c>
      <c r="B208" s="20" t="s">
        <v>169</v>
      </c>
      <c r="C208" s="1" t="s">
        <v>838</v>
      </c>
      <c r="D208" s="21" t="s">
        <v>839</v>
      </c>
      <c r="E208" s="22" t="s">
        <v>230</v>
      </c>
      <c r="F208" s="1">
        <v>52.492072999999998</v>
      </c>
      <c r="G208" s="1">
        <v>35.247165000000003</v>
      </c>
      <c r="H208" s="1" t="s">
        <v>840</v>
      </c>
    </row>
    <row r="209" spans="1:8" x14ac:dyDescent="0.45">
      <c r="A209" s="20" t="s">
        <v>4</v>
      </c>
      <c r="B209" s="20" t="s">
        <v>169</v>
      </c>
      <c r="C209" s="1" t="s">
        <v>841</v>
      </c>
      <c r="D209" s="21" t="s">
        <v>842</v>
      </c>
      <c r="E209" s="22" t="s">
        <v>229</v>
      </c>
      <c r="F209" s="1">
        <v>55.016269000000001</v>
      </c>
      <c r="G209" s="1">
        <v>36.406224100000003</v>
      </c>
      <c r="H209" s="1" t="s">
        <v>843</v>
      </c>
    </row>
    <row r="210" spans="1:8" x14ac:dyDescent="0.45">
      <c r="A210" s="20" t="s">
        <v>4</v>
      </c>
      <c r="B210" s="20" t="s">
        <v>169</v>
      </c>
      <c r="C210" s="1" t="s">
        <v>4</v>
      </c>
      <c r="D210" s="21" t="s">
        <v>169</v>
      </c>
      <c r="E210" s="22" t="s">
        <v>230</v>
      </c>
      <c r="F210" s="1">
        <v>53.379810800000001</v>
      </c>
      <c r="G210" s="1">
        <v>35.578797000000002</v>
      </c>
      <c r="H210" s="1" t="s">
        <v>844</v>
      </c>
    </row>
    <row r="211" spans="1:8" x14ac:dyDescent="0.45">
      <c r="A211" s="20" t="s">
        <v>4</v>
      </c>
      <c r="B211" s="20" t="s">
        <v>169</v>
      </c>
      <c r="C211" s="1" t="s">
        <v>845</v>
      </c>
      <c r="D211" s="21" t="s">
        <v>846</v>
      </c>
      <c r="E211" s="22" t="s">
        <v>230</v>
      </c>
      <c r="F211" s="1">
        <v>54.357647299999996</v>
      </c>
      <c r="G211" s="1">
        <v>36.164634499999998</v>
      </c>
      <c r="H211" s="1" t="s">
        <v>847</v>
      </c>
    </row>
    <row r="212" spans="1:8" x14ac:dyDescent="0.45">
      <c r="A212" s="20" t="s">
        <v>4</v>
      </c>
      <c r="B212" s="20" t="s">
        <v>169</v>
      </c>
      <c r="C212" s="1" t="s">
        <v>848</v>
      </c>
      <c r="D212" s="21" t="s">
        <v>849</v>
      </c>
      <c r="E212" s="22" t="s">
        <v>229</v>
      </c>
      <c r="F212" s="1">
        <v>55.649533699999999</v>
      </c>
      <c r="G212" s="1">
        <v>36.412647800000002</v>
      </c>
      <c r="H212" s="1" t="s">
        <v>850</v>
      </c>
    </row>
    <row r="213" spans="1:8" x14ac:dyDescent="0.45">
      <c r="A213" s="20" t="s">
        <v>4</v>
      </c>
      <c r="B213" s="20" t="s">
        <v>169</v>
      </c>
      <c r="C213" s="1" t="s">
        <v>851</v>
      </c>
      <c r="D213" s="21" t="s">
        <v>852</v>
      </c>
      <c r="E213" s="22" t="s">
        <v>230</v>
      </c>
      <c r="F213" s="1">
        <v>53.342035099999997</v>
      </c>
      <c r="G213" s="1">
        <v>35.702974699999999</v>
      </c>
      <c r="H213" s="1" t="s">
        <v>853</v>
      </c>
    </row>
    <row r="214" spans="1:8" x14ac:dyDescent="0.45">
      <c r="A214" s="20" t="s">
        <v>4</v>
      </c>
      <c r="B214" s="20" t="s">
        <v>169</v>
      </c>
      <c r="C214" s="1" t="s">
        <v>854</v>
      </c>
      <c r="D214" s="21" t="s">
        <v>855</v>
      </c>
      <c r="E214" s="22" t="s">
        <v>230</v>
      </c>
      <c r="F214" s="1">
        <v>52.329411</v>
      </c>
      <c r="G214" s="1">
        <v>35.203095599999997</v>
      </c>
      <c r="H214" s="1" t="s">
        <v>856</v>
      </c>
    </row>
    <row r="215" spans="1:8" x14ac:dyDescent="0.45">
      <c r="A215" s="20" t="s">
        <v>857</v>
      </c>
      <c r="B215" s="20" t="s">
        <v>170</v>
      </c>
      <c r="C215" s="1" t="s">
        <v>858</v>
      </c>
      <c r="D215" s="21" t="s">
        <v>859</v>
      </c>
      <c r="E215" s="22" t="s">
        <v>229</v>
      </c>
      <c r="F215" s="1">
        <v>60.686581699999998</v>
      </c>
      <c r="G215" s="1">
        <v>27.2012</v>
      </c>
      <c r="H215" s="1" t="s">
        <v>860</v>
      </c>
    </row>
    <row r="216" spans="1:8" x14ac:dyDescent="0.45">
      <c r="A216" s="20" t="s">
        <v>857</v>
      </c>
      <c r="B216" s="20" t="s">
        <v>170</v>
      </c>
      <c r="C216" s="1" t="s">
        <v>861</v>
      </c>
      <c r="D216" s="21" t="s">
        <v>862</v>
      </c>
      <c r="E216" s="22" t="s">
        <v>230</v>
      </c>
      <c r="F216" s="1">
        <v>61.192760100000001</v>
      </c>
      <c r="G216" s="1">
        <v>28.231423499999998</v>
      </c>
      <c r="H216" s="1" t="s">
        <v>863</v>
      </c>
    </row>
    <row r="217" spans="1:8" x14ac:dyDescent="0.45">
      <c r="A217" s="20" t="s">
        <v>857</v>
      </c>
      <c r="B217" s="20" t="s">
        <v>170</v>
      </c>
      <c r="C217" s="1" t="s">
        <v>864</v>
      </c>
      <c r="D217" s="21" t="s">
        <v>865</v>
      </c>
      <c r="E217" s="22" t="s">
        <v>230</v>
      </c>
      <c r="F217" s="1">
        <v>60.645928499999997</v>
      </c>
      <c r="G217" s="1">
        <v>25.296878</v>
      </c>
      <c r="H217" s="1" t="s">
        <v>866</v>
      </c>
    </row>
    <row r="218" spans="1:8" x14ac:dyDescent="0.45">
      <c r="A218" s="20" t="s">
        <v>857</v>
      </c>
      <c r="B218" s="20" t="s">
        <v>170</v>
      </c>
      <c r="C218" s="1" t="s">
        <v>867</v>
      </c>
      <c r="D218" s="21" t="s">
        <v>868</v>
      </c>
      <c r="E218" s="22" t="s">
        <v>230</v>
      </c>
      <c r="F218" s="1">
        <v>59.472090399999999</v>
      </c>
      <c r="G218" s="1">
        <v>27.607735699999999</v>
      </c>
      <c r="H218" s="1" t="s">
        <v>869</v>
      </c>
    </row>
    <row r="219" spans="1:8" x14ac:dyDescent="0.45">
      <c r="A219" s="20" t="s">
        <v>857</v>
      </c>
      <c r="B219" s="20" t="s">
        <v>170</v>
      </c>
      <c r="C219" s="1" t="s">
        <v>870</v>
      </c>
      <c r="D219" s="21" t="s">
        <v>871</v>
      </c>
      <c r="E219" s="22" t="s">
        <v>229</v>
      </c>
      <c r="F219" s="1">
        <v>61.490248299999998</v>
      </c>
      <c r="G219" s="1">
        <v>31.032367700000002</v>
      </c>
      <c r="H219" s="1" t="s">
        <v>872</v>
      </c>
    </row>
    <row r="220" spans="1:8" x14ac:dyDescent="0.45">
      <c r="A220" s="20" t="s">
        <v>857</v>
      </c>
      <c r="B220" s="20" t="s">
        <v>170</v>
      </c>
      <c r="C220" s="1" t="s">
        <v>873</v>
      </c>
      <c r="D220" s="21" t="s">
        <v>874</v>
      </c>
      <c r="E220" s="22" t="s">
        <v>229</v>
      </c>
      <c r="F220" s="1">
        <v>60.884198300000001</v>
      </c>
      <c r="G220" s="1">
        <v>29.451926</v>
      </c>
      <c r="H220" s="1" t="s">
        <v>875</v>
      </c>
    </row>
    <row r="221" spans="1:8" x14ac:dyDescent="0.45">
      <c r="A221" s="20" t="s">
        <v>857</v>
      </c>
      <c r="B221" s="20" t="s">
        <v>170</v>
      </c>
      <c r="C221" s="1" t="s">
        <v>876</v>
      </c>
      <c r="D221" s="21" t="s">
        <v>877</v>
      </c>
      <c r="E221" s="22" t="s">
        <v>230</v>
      </c>
      <c r="F221" s="1">
        <v>61.680106000000002</v>
      </c>
      <c r="G221" s="1">
        <v>30.890834399999999</v>
      </c>
      <c r="H221" s="1" t="s">
        <v>878</v>
      </c>
    </row>
    <row r="222" spans="1:8" x14ac:dyDescent="0.45">
      <c r="A222" s="20" t="s">
        <v>857</v>
      </c>
      <c r="B222" s="20" t="s">
        <v>170</v>
      </c>
      <c r="C222" s="1" t="s">
        <v>879</v>
      </c>
      <c r="D222" s="21" t="s">
        <v>880</v>
      </c>
      <c r="E222" s="22" t="s">
        <v>230</v>
      </c>
      <c r="F222" s="1">
        <v>62.344781500000003</v>
      </c>
      <c r="G222" s="1">
        <v>27.352603299999998</v>
      </c>
      <c r="H222" s="1" t="s">
        <v>881</v>
      </c>
    </row>
    <row r="223" spans="1:8" x14ac:dyDescent="0.45">
      <c r="A223" s="20" t="s">
        <v>857</v>
      </c>
      <c r="B223" s="20" t="s">
        <v>170</v>
      </c>
      <c r="C223" s="1" t="s">
        <v>882</v>
      </c>
      <c r="D223" s="21" t="s">
        <v>883</v>
      </c>
      <c r="E223" s="22" t="s">
        <v>230</v>
      </c>
      <c r="F223" s="1">
        <v>61.258335199999998</v>
      </c>
      <c r="G223" s="1">
        <v>26.632855899999999</v>
      </c>
      <c r="H223" s="1" t="s">
        <v>884</v>
      </c>
    </row>
    <row r="224" spans="1:8" x14ac:dyDescent="0.45">
      <c r="A224" s="20" t="s">
        <v>857</v>
      </c>
      <c r="B224" s="20" t="s">
        <v>170</v>
      </c>
      <c r="C224" s="1" t="s">
        <v>885</v>
      </c>
      <c r="D224" s="21" t="s">
        <v>886</v>
      </c>
      <c r="E224" s="22" t="s">
        <v>230</v>
      </c>
      <c r="F224" s="1">
        <v>61.794123200000001</v>
      </c>
      <c r="G224" s="1">
        <v>27.5459964</v>
      </c>
      <c r="H224" s="1" t="s">
        <v>887</v>
      </c>
    </row>
    <row r="225" spans="1:8" x14ac:dyDescent="0.45">
      <c r="A225" s="20" t="s">
        <v>857</v>
      </c>
      <c r="B225" s="20" t="s">
        <v>170</v>
      </c>
      <c r="C225" s="1" t="s">
        <v>888</v>
      </c>
      <c r="D225" s="21" t="s">
        <v>889</v>
      </c>
      <c r="E225" s="22" t="s">
        <v>230</v>
      </c>
      <c r="F225" s="1">
        <v>59.647801700000002</v>
      </c>
      <c r="G225" s="1">
        <v>26.573848699999999</v>
      </c>
      <c r="H225" s="1" t="s">
        <v>890</v>
      </c>
    </row>
    <row r="226" spans="1:8" x14ac:dyDescent="0.45">
      <c r="A226" s="20" t="s">
        <v>857</v>
      </c>
      <c r="B226" s="20" t="s">
        <v>170</v>
      </c>
      <c r="C226" s="1" t="s">
        <v>891</v>
      </c>
      <c r="D226" s="21" t="s">
        <v>892</v>
      </c>
      <c r="E226" s="22" t="s">
        <v>230</v>
      </c>
      <c r="F226" s="1">
        <v>60.750487900000003</v>
      </c>
      <c r="G226" s="1">
        <v>26.223519199999998</v>
      </c>
      <c r="H226" s="1" t="s">
        <v>893</v>
      </c>
    </row>
    <row r="227" spans="1:8" x14ac:dyDescent="0.45">
      <c r="A227" s="20" t="s">
        <v>857</v>
      </c>
      <c r="B227" s="20" t="s">
        <v>170</v>
      </c>
      <c r="C227" s="1" t="s">
        <v>894</v>
      </c>
      <c r="D227" s="21" t="s">
        <v>895</v>
      </c>
      <c r="E227" s="22" t="s">
        <v>230</v>
      </c>
      <c r="F227" s="1">
        <v>60.3732653</v>
      </c>
      <c r="G227" s="1">
        <v>25.4039407</v>
      </c>
      <c r="H227" s="1" t="s">
        <v>896</v>
      </c>
    </row>
    <row r="228" spans="1:8" x14ac:dyDescent="0.45">
      <c r="A228" s="20" t="s">
        <v>857</v>
      </c>
      <c r="B228" s="20" t="s">
        <v>170</v>
      </c>
      <c r="C228" s="1" t="s">
        <v>897</v>
      </c>
      <c r="D228" s="21" t="s">
        <v>898</v>
      </c>
      <c r="E228" s="22" t="s">
        <v>230</v>
      </c>
      <c r="F228" s="1">
        <v>61.671338599999999</v>
      </c>
      <c r="G228" s="1">
        <v>27.125988599999999</v>
      </c>
      <c r="H228" s="1" t="s">
        <v>899</v>
      </c>
    </row>
    <row r="229" spans="1:8" x14ac:dyDescent="0.45">
      <c r="A229" s="20" t="s">
        <v>857</v>
      </c>
      <c r="B229" s="20" t="s">
        <v>170</v>
      </c>
      <c r="C229" s="1" t="s">
        <v>900</v>
      </c>
      <c r="D229" s="21" t="s">
        <v>901</v>
      </c>
      <c r="E229" s="22" t="s">
        <v>230</v>
      </c>
      <c r="F229" s="1">
        <v>61.449384199999997</v>
      </c>
      <c r="G229" s="1">
        <v>29.016152099999999</v>
      </c>
      <c r="H229" s="1" t="s">
        <v>902</v>
      </c>
    </row>
    <row r="230" spans="1:8" x14ac:dyDescent="0.45">
      <c r="A230" s="20" t="s">
        <v>857</v>
      </c>
      <c r="B230" s="20" t="s">
        <v>170</v>
      </c>
      <c r="C230" s="1" t="s">
        <v>903</v>
      </c>
      <c r="D230" s="21" t="s">
        <v>904</v>
      </c>
      <c r="E230" s="22" t="s">
        <v>230</v>
      </c>
      <c r="F230" s="1">
        <v>60.2284437</v>
      </c>
      <c r="G230" s="1">
        <v>26.235098799999999</v>
      </c>
      <c r="H230" s="1" t="s">
        <v>905</v>
      </c>
    </row>
    <row r="231" spans="1:8" x14ac:dyDescent="0.45">
      <c r="A231" s="20" t="s">
        <v>857</v>
      </c>
      <c r="B231" s="20" t="s">
        <v>170</v>
      </c>
      <c r="C231" s="1" t="s">
        <v>906</v>
      </c>
      <c r="D231" s="21" t="s">
        <v>907</v>
      </c>
      <c r="E231" s="22" t="s">
        <v>230</v>
      </c>
      <c r="F231" s="1">
        <v>61.411448200000002</v>
      </c>
      <c r="G231" s="1">
        <v>31.115874600000001</v>
      </c>
      <c r="H231" s="1" t="s">
        <v>908</v>
      </c>
    </row>
    <row r="232" spans="1:8" x14ac:dyDescent="0.45">
      <c r="A232" s="20" t="s">
        <v>857</v>
      </c>
      <c r="B232" s="20" t="s">
        <v>170</v>
      </c>
      <c r="C232" s="1" t="s">
        <v>909</v>
      </c>
      <c r="D232" s="21" t="s">
        <v>910</v>
      </c>
      <c r="E232" s="22" t="s">
        <v>230</v>
      </c>
      <c r="F232" s="1">
        <v>61.166666999999997</v>
      </c>
      <c r="G232" s="1">
        <v>30.833333</v>
      </c>
      <c r="H232" s="1" t="s">
        <v>911</v>
      </c>
    </row>
    <row r="233" spans="1:8" x14ac:dyDescent="0.45">
      <c r="A233" s="20" t="s">
        <v>857</v>
      </c>
      <c r="B233" s="20" t="s">
        <v>170</v>
      </c>
      <c r="C233" s="1" t="s">
        <v>912</v>
      </c>
      <c r="D233" s="21" t="s">
        <v>913</v>
      </c>
      <c r="E233" s="22" t="s">
        <v>230</v>
      </c>
      <c r="F233" s="1">
        <v>61.790999999999997</v>
      </c>
      <c r="G233" s="1">
        <v>31.1449</v>
      </c>
      <c r="H233" s="1" t="s">
        <v>914</v>
      </c>
    </row>
    <row r="234" spans="1:8" x14ac:dyDescent="0.45">
      <c r="A234" s="20" t="s">
        <v>5</v>
      </c>
      <c r="B234" s="20" t="s">
        <v>171</v>
      </c>
      <c r="C234" s="1" t="s">
        <v>915</v>
      </c>
      <c r="D234" s="21" t="s">
        <v>916</v>
      </c>
      <c r="E234" s="22" t="s">
        <v>230</v>
      </c>
      <c r="F234" s="1">
        <v>54.554679299999997</v>
      </c>
      <c r="G234" s="1">
        <v>28.755951400000001</v>
      </c>
      <c r="H234" s="1" t="s">
        <v>917</v>
      </c>
    </row>
    <row r="235" spans="1:8" x14ac:dyDescent="0.45">
      <c r="A235" s="20" t="s">
        <v>5</v>
      </c>
      <c r="B235" s="20" t="s">
        <v>171</v>
      </c>
      <c r="C235" s="1" t="s">
        <v>918</v>
      </c>
      <c r="D235" s="21" t="s">
        <v>919</v>
      </c>
      <c r="E235" s="22" t="s">
        <v>230</v>
      </c>
      <c r="F235" s="1">
        <v>52.874612599999999</v>
      </c>
      <c r="G235" s="1">
        <v>29.9886515</v>
      </c>
      <c r="H235" s="1" t="s">
        <v>920</v>
      </c>
    </row>
    <row r="236" spans="1:8" x14ac:dyDescent="0.45">
      <c r="A236" s="20" t="s">
        <v>5</v>
      </c>
      <c r="B236" s="20" t="s">
        <v>171</v>
      </c>
      <c r="C236" s="1" t="s">
        <v>921</v>
      </c>
      <c r="D236" s="21" t="s">
        <v>922</v>
      </c>
      <c r="E236" s="22" t="s">
        <v>230</v>
      </c>
      <c r="F236" s="1">
        <v>54.4178006</v>
      </c>
      <c r="G236" s="1">
        <v>28.3545047</v>
      </c>
      <c r="H236" s="1" t="s">
        <v>923</v>
      </c>
    </row>
    <row r="237" spans="1:8" x14ac:dyDescent="0.45">
      <c r="A237" s="20" t="s">
        <v>5</v>
      </c>
      <c r="B237" s="20" t="s">
        <v>171</v>
      </c>
      <c r="C237" s="1" t="s">
        <v>924</v>
      </c>
      <c r="D237" s="21" t="s">
        <v>925</v>
      </c>
      <c r="E237" s="22" t="s">
        <v>230</v>
      </c>
      <c r="F237" s="1">
        <v>51.992418499999999</v>
      </c>
      <c r="G237" s="1">
        <v>30.242528199999999</v>
      </c>
      <c r="H237" s="1" t="s">
        <v>926</v>
      </c>
    </row>
    <row r="238" spans="1:8" x14ac:dyDescent="0.45">
      <c r="A238" s="20" t="s">
        <v>5</v>
      </c>
      <c r="B238" s="20" t="s">
        <v>171</v>
      </c>
      <c r="C238" s="1" t="s">
        <v>927</v>
      </c>
      <c r="D238" s="21" t="s">
        <v>928</v>
      </c>
      <c r="E238" s="22" t="s">
        <v>230</v>
      </c>
      <c r="F238" s="1">
        <v>53.223435899999998</v>
      </c>
      <c r="G238" s="1">
        <v>29.266097299999998</v>
      </c>
      <c r="H238" s="1" t="s">
        <v>929</v>
      </c>
    </row>
    <row r="239" spans="1:8" x14ac:dyDescent="0.45">
      <c r="A239" s="20" t="s">
        <v>5</v>
      </c>
      <c r="B239" s="20" t="s">
        <v>171</v>
      </c>
      <c r="C239" s="1" t="s">
        <v>930</v>
      </c>
      <c r="D239" s="21" t="s">
        <v>931</v>
      </c>
      <c r="E239" s="22" t="s">
        <v>229</v>
      </c>
      <c r="F239" s="1">
        <v>52.583564600000003</v>
      </c>
      <c r="G239" s="1">
        <v>29.592611900000001</v>
      </c>
      <c r="H239" s="1" t="s">
        <v>932</v>
      </c>
    </row>
    <row r="240" spans="1:8" x14ac:dyDescent="0.45">
      <c r="A240" s="20" t="s">
        <v>5</v>
      </c>
      <c r="B240" s="20" t="s">
        <v>171</v>
      </c>
      <c r="C240" s="1" t="s">
        <v>933</v>
      </c>
      <c r="D240" s="21" t="s">
        <v>934</v>
      </c>
      <c r="E240" s="22" t="s">
        <v>230</v>
      </c>
      <c r="F240" s="1">
        <v>52.098379999999999</v>
      </c>
      <c r="G240" s="1">
        <v>28.854326400000001</v>
      </c>
      <c r="H240" s="1" t="s">
        <v>935</v>
      </c>
    </row>
    <row r="241" spans="1:8" x14ac:dyDescent="0.45">
      <c r="A241" s="20" t="s">
        <v>5</v>
      </c>
      <c r="B241" s="20" t="s">
        <v>171</v>
      </c>
      <c r="C241" s="1" t="s">
        <v>936</v>
      </c>
      <c r="D241" s="21" t="s">
        <v>937</v>
      </c>
      <c r="E241" s="22" t="s">
        <v>229</v>
      </c>
      <c r="F241" s="1">
        <v>53.633940299999999</v>
      </c>
      <c r="G241" s="1">
        <v>28.9440314</v>
      </c>
      <c r="H241" s="1" t="s">
        <v>938</v>
      </c>
    </row>
    <row r="242" spans="1:8" x14ac:dyDescent="0.45">
      <c r="A242" s="20" t="s">
        <v>5</v>
      </c>
      <c r="B242" s="20" t="s">
        <v>171</v>
      </c>
      <c r="C242" s="1" t="s">
        <v>939</v>
      </c>
      <c r="D242" s="21" t="s">
        <v>940</v>
      </c>
      <c r="E242" s="22" t="s">
        <v>230</v>
      </c>
      <c r="F242" s="1">
        <v>52.563879399999998</v>
      </c>
      <c r="G242" s="1">
        <v>28.839515500000001</v>
      </c>
      <c r="H242" s="1" t="s">
        <v>941</v>
      </c>
    </row>
    <row r="243" spans="1:8" x14ac:dyDescent="0.45">
      <c r="A243" s="20" t="s">
        <v>5</v>
      </c>
      <c r="B243" s="20" t="s">
        <v>171</v>
      </c>
      <c r="C243" s="1" t="s">
        <v>942</v>
      </c>
      <c r="D243" s="21" t="s">
        <v>943</v>
      </c>
      <c r="E243" s="22" t="s">
        <v>230</v>
      </c>
      <c r="F243" s="1">
        <v>52.959966100000003</v>
      </c>
      <c r="G243" s="1">
        <v>28.355905799999999</v>
      </c>
      <c r="H243" s="1" t="s">
        <v>944</v>
      </c>
    </row>
    <row r="244" spans="1:8" x14ac:dyDescent="0.45">
      <c r="A244" s="20" t="s">
        <v>5</v>
      </c>
      <c r="B244" s="20" t="s">
        <v>171</v>
      </c>
      <c r="C244" s="1" t="s">
        <v>945</v>
      </c>
      <c r="D244" s="21" t="s">
        <v>946</v>
      </c>
      <c r="E244" s="22" t="s">
        <v>229</v>
      </c>
      <c r="F244" s="1">
        <v>51.6518163</v>
      </c>
      <c r="G244" s="1">
        <v>29.627123300000001</v>
      </c>
      <c r="H244" s="1" t="s">
        <v>947</v>
      </c>
    </row>
    <row r="245" spans="1:8" x14ac:dyDescent="0.45">
      <c r="A245" s="20" t="s">
        <v>5</v>
      </c>
      <c r="B245" s="20" t="s">
        <v>171</v>
      </c>
      <c r="C245" s="1" t="s">
        <v>948</v>
      </c>
      <c r="D245" s="21" t="s">
        <v>949</v>
      </c>
      <c r="E245" s="22" t="s">
        <v>230</v>
      </c>
      <c r="F245" s="1">
        <v>52.686752900000002</v>
      </c>
      <c r="G245" s="1">
        <v>29.2132568</v>
      </c>
      <c r="H245" s="1" t="s">
        <v>950</v>
      </c>
    </row>
    <row r="246" spans="1:8" x14ac:dyDescent="0.45">
      <c r="A246" s="20" t="s">
        <v>5</v>
      </c>
      <c r="B246" s="20" t="s">
        <v>171</v>
      </c>
      <c r="C246" s="1" t="s">
        <v>951</v>
      </c>
      <c r="D246" s="21" t="s">
        <v>952</v>
      </c>
      <c r="E246" s="22" t="s">
        <v>230</v>
      </c>
      <c r="F246" s="1">
        <v>54.150192199999999</v>
      </c>
      <c r="G246" s="1">
        <v>27.6903817</v>
      </c>
      <c r="H246" s="1" t="s">
        <v>953</v>
      </c>
    </row>
    <row r="247" spans="1:8" x14ac:dyDescent="0.45">
      <c r="A247" s="20" t="s">
        <v>5</v>
      </c>
      <c r="B247" s="20" t="s">
        <v>171</v>
      </c>
      <c r="C247" s="1" t="s">
        <v>954</v>
      </c>
      <c r="D247" s="21" t="s">
        <v>955</v>
      </c>
      <c r="E247" s="22" t="s">
        <v>229</v>
      </c>
      <c r="F247" s="1">
        <v>54.335784500000003</v>
      </c>
      <c r="G247" s="1">
        <v>27.674140600000001</v>
      </c>
      <c r="H247" s="1" t="s">
        <v>956</v>
      </c>
    </row>
    <row r="248" spans="1:8" x14ac:dyDescent="0.45">
      <c r="A248" s="20" t="s">
        <v>5</v>
      </c>
      <c r="B248" s="20" t="s">
        <v>171</v>
      </c>
      <c r="C248" s="1" t="s">
        <v>957</v>
      </c>
      <c r="D248" s="21" t="s">
        <v>958</v>
      </c>
      <c r="E248" s="22" t="s">
        <v>230</v>
      </c>
      <c r="F248" s="1">
        <v>53.180355800000001</v>
      </c>
      <c r="G248" s="1">
        <v>27.3423771</v>
      </c>
      <c r="H248" s="1" t="s">
        <v>959</v>
      </c>
    </row>
    <row r="249" spans="1:8" x14ac:dyDescent="0.45">
      <c r="A249" s="20" t="s">
        <v>5</v>
      </c>
      <c r="B249" s="20" t="s">
        <v>171</v>
      </c>
      <c r="C249" s="1" t="s">
        <v>960</v>
      </c>
      <c r="D249" s="21" t="s">
        <v>961</v>
      </c>
      <c r="E249" s="22" t="s">
        <v>230</v>
      </c>
      <c r="F249" s="1">
        <v>52.820551500000001</v>
      </c>
      <c r="G249" s="1">
        <v>29.878737999999998</v>
      </c>
      <c r="H249" s="1" t="s">
        <v>962</v>
      </c>
    </row>
    <row r="250" spans="1:8" x14ac:dyDescent="0.45">
      <c r="A250" s="20" t="s">
        <v>5</v>
      </c>
      <c r="B250" s="20" t="s">
        <v>171</v>
      </c>
      <c r="C250" s="1" t="s">
        <v>963</v>
      </c>
      <c r="D250" s="21" t="s">
        <v>964</v>
      </c>
      <c r="E250" s="22" t="s">
        <v>230</v>
      </c>
      <c r="F250" s="1">
        <v>51.5412952</v>
      </c>
      <c r="G250" s="1">
        <v>30.1150898</v>
      </c>
      <c r="H250" s="1" t="s">
        <v>965</v>
      </c>
    </row>
    <row r="251" spans="1:8" x14ac:dyDescent="0.45">
      <c r="A251" s="20" t="s">
        <v>5</v>
      </c>
      <c r="B251" s="20" t="s">
        <v>171</v>
      </c>
      <c r="C251" s="1" t="s">
        <v>966</v>
      </c>
      <c r="D251" s="21" t="s">
        <v>967</v>
      </c>
      <c r="E251" s="22" t="s">
        <v>230</v>
      </c>
      <c r="F251" s="1">
        <v>52.643990199999998</v>
      </c>
      <c r="G251" s="1">
        <v>31.159466099999999</v>
      </c>
      <c r="H251" s="1" t="s">
        <v>968</v>
      </c>
    </row>
    <row r="252" spans="1:8" x14ac:dyDescent="0.45">
      <c r="A252" s="20" t="s">
        <v>5</v>
      </c>
      <c r="B252" s="20" t="s">
        <v>171</v>
      </c>
      <c r="C252" s="1" t="s">
        <v>969</v>
      </c>
      <c r="D252" s="21" t="s">
        <v>970</v>
      </c>
      <c r="E252" s="22" t="s">
        <v>230</v>
      </c>
      <c r="F252" s="1">
        <v>53.298886199999998</v>
      </c>
      <c r="G252" s="1">
        <v>29.9196861</v>
      </c>
      <c r="H252" s="1" t="s">
        <v>971</v>
      </c>
    </row>
    <row r="253" spans="1:8" x14ac:dyDescent="0.45">
      <c r="A253" s="20" t="s">
        <v>5</v>
      </c>
      <c r="B253" s="20" t="s">
        <v>171</v>
      </c>
      <c r="C253" s="1" t="s">
        <v>972</v>
      </c>
      <c r="D253" s="21" t="s">
        <v>973</v>
      </c>
      <c r="E253" s="22" t="s">
        <v>229</v>
      </c>
      <c r="F253" s="1">
        <v>54.035778499999999</v>
      </c>
      <c r="G253" s="1">
        <v>29.129109400000001</v>
      </c>
      <c r="H253" s="1" t="s">
        <v>974</v>
      </c>
    </row>
    <row r="254" spans="1:8" x14ac:dyDescent="0.45">
      <c r="A254" s="20" t="s">
        <v>5</v>
      </c>
      <c r="B254" s="20" t="s">
        <v>171</v>
      </c>
      <c r="C254" s="1" t="s">
        <v>975</v>
      </c>
      <c r="D254" s="21" t="s">
        <v>976</v>
      </c>
      <c r="E254" s="22" t="s">
        <v>230</v>
      </c>
      <c r="F254" s="1">
        <v>52.692100099999998</v>
      </c>
      <c r="G254" s="1">
        <v>30.904936599999999</v>
      </c>
      <c r="H254" s="1" t="s">
        <v>977</v>
      </c>
    </row>
    <row r="255" spans="1:8" x14ac:dyDescent="0.45">
      <c r="A255" s="20" t="s">
        <v>5</v>
      </c>
      <c r="B255" s="20" t="s">
        <v>171</v>
      </c>
      <c r="C255" s="1" t="s">
        <v>978</v>
      </c>
      <c r="D255" s="21" t="s">
        <v>979</v>
      </c>
      <c r="E255" s="22" t="s">
        <v>230</v>
      </c>
      <c r="F255" s="1">
        <v>53.593330399999999</v>
      </c>
      <c r="G255" s="1">
        <v>30.485590699999999</v>
      </c>
      <c r="H255" s="1" t="s">
        <v>980</v>
      </c>
    </row>
    <row r="256" spans="1:8" x14ac:dyDescent="0.45">
      <c r="A256" s="20" t="s">
        <v>5</v>
      </c>
      <c r="B256" s="20" t="s">
        <v>171</v>
      </c>
      <c r="C256" s="1" t="s">
        <v>981</v>
      </c>
      <c r="D256" s="21" t="s">
        <v>982</v>
      </c>
      <c r="E256" s="22" t="s">
        <v>230</v>
      </c>
      <c r="F256" s="1">
        <v>53.175645500000002</v>
      </c>
      <c r="G256" s="1">
        <v>30.1904018</v>
      </c>
      <c r="H256" s="1" t="s">
        <v>983</v>
      </c>
    </row>
    <row r="257" spans="1:8" x14ac:dyDescent="0.45">
      <c r="A257" s="20" t="s">
        <v>5</v>
      </c>
      <c r="B257" s="20" t="s">
        <v>171</v>
      </c>
      <c r="C257" s="1" t="s">
        <v>984</v>
      </c>
      <c r="D257" s="21" t="s">
        <v>985</v>
      </c>
      <c r="E257" s="22" t="s">
        <v>229</v>
      </c>
      <c r="F257" s="1">
        <v>53.574386599999997</v>
      </c>
      <c r="G257" s="1">
        <v>28.517743500000002</v>
      </c>
      <c r="H257" s="1" t="s">
        <v>986</v>
      </c>
    </row>
    <row r="258" spans="1:8" x14ac:dyDescent="0.45">
      <c r="A258" s="20" t="s">
        <v>5</v>
      </c>
      <c r="B258" s="20" t="s">
        <v>171</v>
      </c>
      <c r="C258" s="1" t="s">
        <v>987</v>
      </c>
      <c r="D258" s="21" t="s">
        <v>988</v>
      </c>
      <c r="E258" s="22" t="s">
        <v>230</v>
      </c>
      <c r="F258" s="1">
        <v>53.312367500000001</v>
      </c>
      <c r="G258" s="1">
        <v>29.502045899999999</v>
      </c>
      <c r="H258" s="1" t="s">
        <v>989</v>
      </c>
    </row>
    <row r="259" spans="1:8" x14ac:dyDescent="0.45">
      <c r="A259" s="20" t="s">
        <v>5</v>
      </c>
      <c r="B259" s="20" t="s">
        <v>171</v>
      </c>
      <c r="C259" s="1" t="s">
        <v>990</v>
      </c>
      <c r="D259" s="21" t="s">
        <v>991</v>
      </c>
      <c r="E259" s="22" t="s">
        <v>229</v>
      </c>
      <c r="F259" s="1">
        <v>53.218722800000002</v>
      </c>
      <c r="G259" s="1">
        <v>30.421886000000001</v>
      </c>
      <c r="H259" s="1" t="s">
        <v>992</v>
      </c>
    </row>
    <row r="260" spans="1:8" x14ac:dyDescent="0.45">
      <c r="A260" s="20" t="s">
        <v>5</v>
      </c>
      <c r="B260" s="20" t="s">
        <v>171</v>
      </c>
      <c r="C260" s="1" t="s">
        <v>993</v>
      </c>
      <c r="D260" s="21" t="s">
        <v>994</v>
      </c>
      <c r="E260" s="22" t="s">
        <v>230</v>
      </c>
      <c r="F260" s="1">
        <v>52.8847205</v>
      </c>
      <c r="G260" s="1">
        <v>27.555993099999998</v>
      </c>
      <c r="H260" s="1" t="s">
        <v>995</v>
      </c>
    </row>
    <row r="261" spans="1:8" x14ac:dyDescent="0.45">
      <c r="A261" s="20" t="s">
        <v>5</v>
      </c>
      <c r="B261" s="20" t="s">
        <v>171</v>
      </c>
      <c r="C261" s="1" t="s">
        <v>996</v>
      </c>
      <c r="D261" s="21" t="s">
        <v>997</v>
      </c>
      <c r="E261" s="22" t="s">
        <v>229</v>
      </c>
      <c r="F261" s="1">
        <v>54.313927700000001</v>
      </c>
      <c r="G261" s="1">
        <v>29.1893104</v>
      </c>
      <c r="H261" s="1" t="s">
        <v>998</v>
      </c>
    </row>
    <row r="262" spans="1:8" x14ac:dyDescent="0.45">
      <c r="A262" s="20" t="s">
        <v>5</v>
      </c>
      <c r="B262" s="20" t="s">
        <v>171</v>
      </c>
      <c r="C262" s="1" t="s">
        <v>999</v>
      </c>
      <c r="D262" s="21" t="s">
        <v>1000</v>
      </c>
      <c r="E262" s="22" t="s">
        <v>230</v>
      </c>
      <c r="F262" s="1">
        <v>53.4284076</v>
      </c>
      <c r="G262" s="1">
        <v>27.8827043</v>
      </c>
      <c r="H262" s="1" t="s">
        <v>1001</v>
      </c>
    </row>
    <row r="263" spans="1:8" x14ac:dyDescent="0.45">
      <c r="A263" s="20" t="s">
        <v>6</v>
      </c>
      <c r="B263" s="20" t="s">
        <v>172</v>
      </c>
      <c r="C263" s="1" t="s">
        <v>6</v>
      </c>
      <c r="D263" s="21" t="s">
        <v>172</v>
      </c>
      <c r="E263" s="22" t="s">
        <v>229</v>
      </c>
      <c r="F263" s="1">
        <v>49.998235999999999</v>
      </c>
      <c r="G263" s="1">
        <v>36.273658900000001</v>
      </c>
      <c r="H263" s="1" t="s">
        <v>1002</v>
      </c>
    </row>
    <row r="264" spans="1:8" x14ac:dyDescent="0.45">
      <c r="A264" s="20" t="s">
        <v>6</v>
      </c>
      <c r="B264" s="20" t="s">
        <v>172</v>
      </c>
      <c r="C264" s="1" t="s">
        <v>1003</v>
      </c>
      <c r="D264" s="21" t="s">
        <v>1004</v>
      </c>
      <c r="E264" s="22" t="s">
        <v>230</v>
      </c>
      <c r="F264" s="1">
        <v>49.701348600000003</v>
      </c>
      <c r="G264" s="1">
        <v>36.072098400000002</v>
      </c>
      <c r="H264" s="1" t="s">
        <v>1005</v>
      </c>
    </row>
    <row r="265" spans="1:8" x14ac:dyDescent="0.45">
      <c r="A265" s="20" t="s">
        <v>6</v>
      </c>
      <c r="B265" s="20" t="s">
        <v>172</v>
      </c>
      <c r="C265" s="1" t="s">
        <v>1006</v>
      </c>
      <c r="D265" s="21" t="s">
        <v>1007</v>
      </c>
      <c r="E265" s="22" t="s">
        <v>230</v>
      </c>
      <c r="F265" s="1">
        <v>50.057276700000003</v>
      </c>
      <c r="G265" s="1">
        <v>35.767709000000004</v>
      </c>
      <c r="H265" s="1" t="s">
        <v>1008</v>
      </c>
    </row>
    <row r="266" spans="1:8" x14ac:dyDescent="0.45">
      <c r="A266" s="20" t="s">
        <v>6</v>
      </c>
      <c r="B266" s="20" t="s">
        <v>172</v>
      </c>
      <c r="C266" s="1" t="s">
        <v>1009</v>
      </c>
      <c r="D266" s="21" t="s">
        <v>1010</v>
      </c>
      <c r="E266" s="22" t="s">
        <v>230</v>
      </c>
      <c r="F266" s="1">
        <v>50.544616099999999</v>
      </c>
      <c r="G266" s="1">
        <v>36.040427999999999</v>
      </c>
      <c r="H266" s="1" t="s">
        <v>1011</v>
      </c>
    </row>
    <row r="267" spans="1:8" x14ac:dyDescent="0.45">
      <c r="A267" s="20" t="s">
        <v>6</v>
      </c>
      <c r="B267" s="20" t="s">
        <v>172</v>
      </c>
      <c r="C267" s="1" t="s">
        <v>0</v>
      </c>
      <c r="D267" s="21" t="s">
        <v>438</v>
      </c>
      <c r="E267" s="22" t="s">
        <v>230</v>
      </c>
      <c r="F267" s="1">
        <v>49.995396999999997</v>
      </c>
      <c r="G267" s="1">
        <v>36.308180700000001</v>
      </c>
      <c r="H267" s="1" t="s">
        <v>1012</v>
      </c>
    </row>
    <row r="268" spans="1:8" x14ac:dyDescent="0.45">
      <c r="A268" s="20" t="s">
        <v>6</v>
      </c>
      <c r="B268" s="20" t="s">
        <v>172</v>
      </c>
      <c r="C268" s="1" t="s">
        <v>1013</v>
      </c>
      <c r="D268" s="21" t="s">
        <v>1014</v>
      </c>
      <c r="E268" s="22" t="s">
        <v>230</v>
      </c>
      <c r="F268" s="1">
        <v>49.224235899999996</v>
      </c>
      <c r="G268" s="1">
        <v>35.579368299999999</v>
      </c>
      <c r="H268" s="1" t="s">
        <v>1015</v>
      </c>
    </row>
    <row r="269" spans="1:8" x14ac:dyDescent="0.45">
      <c r="A269" s="20" t="s">
        <v>7</v>
      </c>
      <c r="B269" s="20" t="s">
        <v>173</v>
      </c>
      <c r="C269" s="1" t="s">
        <v>7</v>
      </c>
      <c r="D269" s="21" t="s">
        <v>173</v>
      </c>
      <c r="E269" s="22" t="s">
        <v>229</v>
      </c>
      <c r="F269" s="1">
        <v>50.874603499999999</v>
      </c>
      <c r="G269" s="1">
        <v>34.641576399999998</v>
      </c>
      <c r="H269" s="1" t="s">
        <v>1016</v>
      </c>
    </row>
    <row r="270" spans="1:8" x14ac:dyDescent="0.45">
      <c r="A270" s="20" t="s">
        <v>1017</v>
      </c>
      <c r="B270" s="20" t="s">
        <v>174</v>
      </c>
      <c r="C270" s="1" t="s">
        <v>1018</v>
      </c>
      <c r="D270" s="21" t="s">
        <v>1019</v>
      </c>
      <c r="E270" s="22" t="s">
        <v>229</v>
      </c>
      <c r="F270" s="1">
        <v>46.277970500000002</v>
      </c>
      <c r="G270" s="1">
        <v>36.238944799999999</v>
      </c>
      <c r="H270" s="1" t="s">
        <v>1020</v>
      </c>
    </row>
    <row r="271" spans="1:8" x14ac:dyDescent="0.45">
      <c r="A271" s="20" t="s">
        <v>1017</v>
      </c>
      <c r="B271" s="20" t="s">
        <v>174</v>
      </c>
      <c r="C271" s="1" t="s">
        <v>1021</v>
      </c>
      <c r="D271" s="21" t="s">
        <v>1022</v>
      </c>
      <c r="E271" s="22" t="s">
        <v>230</v>
      </c>
      <c r="F271" s="1">
        <v>47.026684799999998</v>
      </c>
      <c r="G271" s="1">
        <v>35.913653500000002</v>
      </c>
      <c r="H271" s="1" t="s">
        <v>1023</v>
      </c>
    </row>
    <row r="272" spans="1:8" x14ac:dyDescent="0.45">
      <c r="A272" s="20" t="s">
        <v>1017</v>
      </c>
      <c r="B272" s="20" t="s">
        <v>174</v>
      </c>
      <c r="C272" s="1" t="s">
        <v>1024</v>
      </c>
      <c r="D272" s="21" t="s">
        <v>1025</v>
      </c>
      <c r="E272" s="22" t="s">
        <v>230</v>
      </c>
      <c r="F272" s="1">
        <v>47.422081800000001</v>
      </c>
      <c r="G272" s="1">
        <v>35.279764900000004</v>
      </c>
      <c r="H272" s="1" t="s">
        <v>1026</v>
      </c>
    </row>
    <row r="273" spans="1:8" x14ac:dyDescent="0.45">
      <c r="A273" s="20" t="s">
        <v>1017</v>
      </c>
      <c r="B273" s="20" t="s">
        <v>174</v>
      </c>
      <c r="C273" s="1" t="s">
        <v>1027</v>
      </c>
      <c r="D273" s="21" t="s">
        <v>1028</v>
      </c>
      <c r="E273" s="22" t="s">
        <v>230</v>
      </c>
      <c r="F273" s="1">
        <v>47.598786799999999</v>
      </c>
      <c r="G273" s="1">
        <v>35.873573399999998</v>
      </c>
      <c r="H273" s="1" t="s">
        <v>1029</v>
      </c>
    </row>
    <row r="274" spans="1:8" x14ac:dyDescent="0.45">
      <c r="A274" s="20" t="s">
        <v>1017</v>
      </c>
      <c r="B274" s="20" t="s">
        <v>174</v>
      </c>
      <c r="C274" s="1" t="s">
        <v>1030</v>
      </c>
      <c r="D274" s="21" t="s">
        <v>1031</v>
      </c>
      <c r="E274" s="22" t="s">
        <v>229</v>
      </c>
      <c r="F274" s="1">
        <v>45.882342800000004</v>
      </c>
      <c r="G274" s="1">
        <v>35.998599900000002</v>
      </c>
      <c r="H274" s="1" t="s">
        <v>1032</v>
      </c>
    </row>
    <row r="275" spans="1:8" x14ac:dyDescent="0.45">
      <c r="A275" s="20" t="s">
        <v>1017</v>
      </c>
      <c r="B275" s="20" t="s">
        <v>174</v>
      </c>
      <c r="C275" s="1" t="s">
        <v>1033</v>
      </c>
      <c r="D275" s="21" t="s">
        <v>1034</v>
      </c>
      <c r="E275" s="22" t="s">
        <v>230</v>
      </c>
      <c r="F275" s="1">
        <v>46.370866800000002</v>
      </c>
      <c r="G275" s="1">
        <v>35.310082899999998</v>
      </c>
      <c r="H275" s="1" t="s">
        <v>1035</v>
      </c>
    </row>
    <row r="276" spans="1:8" x14ac:dyDescent="0.45">
      <c r="A276" s="20" t="s">
        <v>1017</v>
      </c>
      <c r="B276" s="20" t="s">
        <v>174</v>
      </c>
      <c r="C276" s="1" t="s">
        <v>1036</v>
      </c>
      <c r="D276" s="21" t="s">
        <v>1037</v>
      </c>
      <c r="E276" s="22" t="s">
        <v>230</v>
      </c>
      <c r="F276" s="1">
        <v>47.803827200000001</v>
      </c>
      <c r="G276" s="1">
        <v>35.167893399999997</v>
      </c>
      <c r="H276" s="1" t="s">
        <v>1038</v>
      </c>
    </row>
    <row r="277" spans="1:8" x14ac:dyDescent="0.45">
      <c r="A277" s="20" t="s">
        <v>1017</v>
      </c>
      <c r="B277" s="20" t="s">
        <v>174</v>
      </c>
      <c r="C277" s="1" t="s">
        <v>1039</v>
      </c>
      <c r="D277" s="21" t="s">
        <v>1040</v>
      </c>
      <c r="E277" s="22" t="s">
        <v>229</v>
      </c>
      <c r="F277" s="1">
        <v>46.936804700000003</v>
      </c>
      <c r="G277" s="1">
        <v>34.795575499999998</v>
      </c>
      <c r="H277" s="1" t="s">
        <v>1041</v>
      </c>
    </row>
    <row r="278" spans="1:8" x14ac:dyDescent="0.45">
      <c r="A278" s="20" t="s">
        <v>1017</v>
      </c>
      <c r="B278" s="20" t="s">
        <v>174</v>
      </c>
      <c r="C278" s="1" t="s">
        <v>1042</v>
      </c>
      <c r="D278" s="21" t="s">
        <v>1043</v>
      </c>
      <c r="E278" s="22" t="s">
        <v>230</v>
      </c>
      <c r="F278" s="1">
        <v>46.175681300000001</v>
      </c>
      <c r="G278" s="1">
        <v>35.521099300000003</v>
      </c>
      <c r="H278" s="1" t="s">
        <v>1044</v>
      </c>
    </row>
    <row r="279" spans="1:8" x14ac:dyDescent="0.45">
      <c r="A279" s="20" t="s">
        <v>1017</v>
      </c>
      <c r="B279" s="20" t="s">
        <v>174</v>
      </c>
      <c r="C279" s="1" t="s">
        <v>1045</v>
      </c>
      <c r="D279" s="21" t="s">
        <v>1046</v>
      </c>
      <c r="E279" s="22" t="s">
        <v>229</v>
      </c>
      <c r="F279" s="1">
        <v>46.986164700000003</v>
      </c>
      <c r="G279" s="1">
        <v>35.321874800000003</v>
      </c>
      <c r="H279" s="1" t="s">
        <v>1047</v>
      </c>
    </row>
    <row r="280" spans="1:8" x14ac:dyDescent="0.45">
      <c r="A280" s="20" t="s">
        <v>8</v>
      </c>
      <c r="B280" s="20" t="s">
        <v>175</v>
      </c>
      <c r="C280" s="1" t="s">
        <v>1048</v>
      </c>
      <c r="D280" s="21" t="s">
        <v>1049</v>
      </c>
      <c r="E280" s="22" t="s">
        <v>230</v>
      </c>
      <c r="F280" s="1">
        <v>56.362840900000002</v>
      </c>
      <c r="G280" s="1">
        <v>28.4582494</v>
      </c>
      <c r="H280" s="1" t="s">
        <v>1050</v>
      </c>
    </row>
    <row r="281" spans="1:8" x14ac:dyDescent="0.45">
      <c r="A281" s="20" t="s">
        <v>8</v>
      </c>
      <c r="B281" s="20" t="s">
        <v>175</v>
      </c>
      <c r="C281" s="1" t="s">
        <v>1051</v>
      </c>
      <c r="D281" s="21" t="s">
        <v>1052</v>
      </c>
      <c r="E281" s="22" t="s">
        <v>230</v>
      </c>
      <c r="F281" s="1">
        <v>55.275650499999998</v>
      </c>
      <c r="G281" s="1">
        <v>30.8707353</v>
      </c>
      <c r="H281" s="1" t="s">
        <v>1053</v>
      </c>
    </row>
    <row r="282" spans="1:8" x14ac:dyDescent="0.45">
      <c r="A282" s="20" t="s">
        <v>8</v>
      </c>
      <c r="B282" s="20" t="s">
        <v>175</v>
      </c>
      <c r="C282" s="1" t="s">
        <v>1054</v>
      </c>
      <c r="D282" s="21" t="s">
        <v>1055</v>
      </c>
      <c r="E282" s="22" t="s">
        <v>230</v>
      </c>
      <c r="F282" s="1">
        <v>56.600897199999999</v>
      </c>
      <c r="G282" s="1">
        <v>29.233038000000001</v>
      </c>
      <c r="H282" s="1" t="s">
        <v>1056</v>
      </c>
    </row>
    <row r="283" spans="1:8" x14ac:dyDescent="0.45">
      <c r="A283" s="20" t="s">
        <v>8</v>
      </c>
      <c r="B283" s="20" t="s">
        <v>175</v>
      </c>
      <c r="C283" s="1" t="s">
        <v>1057</v>
      </c>
      <c r="D283" s="21" t="s">
        <v>1058</v>
      </c>
      <c r="E283" s="22" t="s">
        <v>230</v>
      </c>
      <c r="F283" s="1">
        <v>56.572859700000002</v>
      </c>
      <c r="G283" s="1">
        <v>29.9384731</v>
      </c>
      <c r="H283" s="1" t="s">
        <v>1059</v>
      </c>
    </row>
    <row r="284" spans="1:8" x14ac:dyDescent="0.45">
      <c r="A284" s="20" t="s">
        <v>8</v>
      </c>
      <c r="B284" s="20" t="s">
        <v>175</v>
      </c>
      <c r="C284" s="1" t="s">
        <v>1060</v>
      </c>
      <c r="D284" s="21" t="s">
        <v>1061</v>
      </c>
      <c r="E284" s="22" t="s">
        <v>230</v>
      </c>
      <c r="F284" s="1">
        <v>58.337468000000001</v>
      </c>
      <c r="G284" s="1">
        <v>29.0984956</v>
      </c>
      <c r="H284" s="1" t="s">
        <v>1062</v>
      </c>
    </row>
    <row r="285" spans="1:8" x14ac:dyDescent="0.45">
      <c r="A285" s="20" t="s">
        <v>8</v>
      </c>
      <c r="B285" s="20" t="s">
        <v>175</v>
      </c>
      <c r="C285" s="1" t="s">
        <v>1063</v>
      </c>
      <c r="D285" s="21" t="s">
        <v>1064</v>
      </c>
      <c r="E285" s="22" t="s">
        <v>230</v>
      </c>
      <c r="F285" s="1">
        <v>57.737156900000002</v>
      </c>
      <c r="G285" s="1">
        <v>28.6751124</v>
      </c>
      <c r="H285" s="1" t="s">
        <v>1065</v>
      </c>
    </row>
    <row r="286" spans="1:8" x14ac:dyDescent="0.45">
      <c r="A286" s="20" t="s">
        <v>8</v>
      </c>
      <c r="B286" s="20" t="s">
        <v>175</v>
      </c>
      <c r="C286" s="1" t="s">
        <v>1066</v>
      </c>
      <c r="D286" s="21" t="s">
        <v>1067</v>
      </c>
      <c r="E286" s="22" t="s">
        <v>230</v>
      </c>
      <c r="F286" s="1">
        <v>56.9126592</v>
      </c>
      <c r="G286" s="1">
        <v>29.2918594</v>
      </c>
      <c r="H286" s="1" t="s">
        <v>1068</v>
      </c>
    </row>
    <row r="287" spans="1:8" x14ac:dyDescent="0.45">
      <c r="A287" s="20" t="s">
        <v>8</v>
      </c>
      <c r="B287" s="20" t="s">
        <v>175</v>
      </c>
      <c r="C287" s="1" t="s">
        <v>1069</v>
      </c>
      <c r="D287" s="21" t="s">
        <v>1070</v>
      </c>
      <c r="E287" s="22" t="s">
        <v>230</v>
      </c>
      <c r="F287" s="1">
        <v>56.797387800000003</v>
      </c>
      <c r="G287" s="1">
        <v>31.2682228</v>
      </c>
      <c r="H287" s="1" t="s">
        <v>1071</v>
      </c>
    </row>
    <row r="288" spans="1:8" x14ac:dyDescent="0.45">
      <c r="A288" s="20" t="s">
        <v>8</v>
      </c>
      <c r="B288" s="20" t="s">
        <v>175</v>
      </c>
      <c r="C288" s="1" t="s">
        <v>1072</v>
      </c>
      <c r="D288" s="21" t="s">
        <v>1073</v>
      </c>
      <c r="E288" s="22" t="s">
        <v>229</v>
      </c>
      <c r="F288" s="1">
        <v>56.002704999999999</v>
      </c>
      <c r="G288" s="1">
        <v>30.3548893</v>
      </c>
      <c r="H288" s="1" t="s">
        <v>1074</v>
      </c>
    </row>
    <row r="289" spans="1:8" x14ac:dyDescent="0.45">
      <c r="A289" s="20" t="s">
        <v>8</v>
      </c>
      <c r="B289" s="20" t="s">
        <v>175</v>
      </c>
      <c r="C289" s="1" t="s">
        <v>1075</v>
      </c>
      <c r="D289" s="21" t="s">
        <v>1076</v>
      </c>
      <c r="E289" s="22" t="s">
        <v>230</v>
      </c>
      <c r="F289" s="1">
        <v>57.992978299999997</v>
      </c>
      <c r="G289" s="1">
        <v>28.029280700000001</v>
      </c>
      <c r="H289" s="1" t="s">
        <v>1077</v>
      </c>
    </row>
    <row r="290" spans="1:8" x14ac:dyDescent="0.45">
      <c r="A290" s="20" t="s">
        <v>8</v>
      </c>
      <c r="B290" s="20" t="s">
        <v>175</v>
      </c>
      <c r="C290" s="1" t="s">
        <v>1078</v>
      </c>
      <c r="D290" s="21" t="s">
        <v>1079</v>
      </c>
      <c r="E290" s="22" t="s">
        <v>230</v>
      </c>
      <c r="F290" s="1">
        <v>59.018103799999999</v>
      </c>
      <c r="G290" s="1">
        <v>28.6508018</v>
      </c>
      <c r="H290" s="1" t="s">
        <v>1080</v>
      </c>
    </row>
    <row r="291" spans="1:8" x14ac:dyDescent="0.45">
      <c r="A291" s="20" t="s">
        <v>8</v>
      </c>
      <c r="B291" s="20" t="s">
        <v>175</v>
      </c>
      <c r="C291" s="1" t="s">
        <v>1081</v>
      </c>
      <c r="D291" s="21" t="s">
        <v>1082</v>
      </c>
      <c r="E291" s="22" t="s">
        <v>229</v>
      </c>
      <c r="F291" s="1">
        <v>56.572859700000002</v>
      </c>
      <c r="G291" s="1">
        <v>30.816551700000002</v>
      </c>
      <c r="H291" s="1" t="s">
        <v>1083</v>
      </c>
    </row>
    <row r="292" spans="1:8" x14ac:dyDescent="0.45">
      <c r="A292" s="20" t="s">
        <v>8</v>
      </c>
      <c r="B292" s="20" t="s">
        <v>175</v>
      </c>
      <c r="C292" s="1" t="s">
        <v>1084</v>
      </c>
      <c r="D292" s="21" t="s">
        <v>1085</v>
      </c>
      <c r="E292" s="22" t="s">
        <v>230</v>
      </c>
      <c r="F292" s="1">
        <v>55.671405100000001</v>
      </c>
      <c r="G292" s="1">
        <v>29.458667599999998</v>
      </c>
      <c r="H292" s="1" t="s">
        <v>1086</v>
      </c>
    </row>
    <row r="293" spans="1:8" x14ac:dyDescent="0.45">
      <c r="A293" s="20" t="s">
        <v>8</v>
      </c>
      <c r="B293" s="20" t="s">
        <v>175</v>
      </c>
      <c r="C293" s="1" t="s">
        <v>1087</v>
      </c>
      <c r="D293" s="21" t="s">
        <v>1088</v>
      </c>
      <c r="E293" s="22" t="s">
        <v>230</v>
      </c>
      <c r="F293" s="1">
        <v>55.121030300000001</v>
      </c>
      <c r="G293" s="1">
        <v>30.117215900000001</v>
      </c>
      <c r="H293" s="1" t="s">
        <v>1089</v>
      </c>
    </row>
    <row r="294" spans="1:8" x14ac:dyDescent="0.45">
      <c r="A294" s="20" t="s">
        <v>8</v>
      </c>
      <c r="B294" s="20" t="s">
        <v>175</v>
      </c>
      <c r="C294" s="1" t="s">
        <v>1090</v>
      </c>
      <c r="D294" s="21" t="s">
        <v>1091</v>
      </c>
      <c r="E294" s="22" t="s">
        <v>230</v>
      </c>
      <c r="F294" s="1">
        <v>57.842425499999997</v>
      </c>
      <c r="G294" s="1">
        <v>28.473030000000001</v>
      </c>
      <c r="H294" s="1" t="s">
        <v>1092</v>
      </c>
    </row>
    <row r="295" spans="1:8" x14ac:dyDescent="0.45">
      <c r="A295" s="20" t="s">
        <v>8</v>
      </c>
      <c r="B295" s="20" t="s">
        <v>175</v>
      </c>
      <c r="C295" s="1" t="s">
        <v>1093</v>
      </c>
      <c r="D295" s="21" t="s">
        <v>1094</v>
      </c>
      <c r="E295" s="22" t="s">
        <v>230</v>
      </c>
      <c r="F295" s="1">
        <v>57.231052099999999</v>
      </c>
      <c r="G295" s="1">
        <v>28.0920448</v>
      </c>
      <c r="H295" s="1" t="s">
        <v>1095</v>
      </c>
    </row>
    <row r="296" spans="1:8" x14ac:dyDescent="0.45">
      <c r="A296" s="20" t="s">
        <v>8</v>
      </c>
      <c r="B296" s="20" t="s">
        <v>175</v>
      </c>
      <c r="C296" s="1" t="s">
        <v>1096</v>
      </c>
      <c r="D296" s="21" t="s">
        <v>1097</v>
      </c>
      <c r="E296" s="22" t="s">
        <v>230</v>
      </c>
      <c r="F296" s="1">
        <v>58.883380699999996</v>
      </c>
      <c r="G296" s="1">
        <v>28.944467800000002</v>
      </c>
      <c r="H296" s="1" t="s">
        <v>1098</v>
      </c>
    </row>
    <row r="297" spans="1:8" x14ac:dyDescent="0.45">
      <c r="A297" s="20" t="s">
        <v>8</v>
      </c>
      <c r="B297" s="20" t="s">
        <v>175</v>
      </c>
      <c r="C297" s="1" t="s">
        <v>1099</v>
      </c>
      <c r="D297" s="21" t="s">
        <v>1100</v>
      </c>
      <c r="E297" s="22" t="s">
        <v>230</v>
      </c>
      <c r="F297" s="1">
        <v>57.865137099999998</v>
      </c>
      <c r="G297" s="1">
        <v>27.527713200000001</v>
      </c>
      <c r="H297" s="1" t="s">
        <v>1101</v>
      </c>
    </row>
    <row r="298" spans="1:8" x14ac:dyDescent="0.45">
      <c r="A298" s="20" t="s">
        <v>8</v>
      </c>
      <c r="B298" s="20" t="s">
        <v>175</v>
      </c>
      <c r="C298" s="1" t="s">
        <v>8</v>
      </c>
      <c r="D298" s="21" t="s">
        <v>175</v>
      </c>
      <c r="E298" s="22" t="s">
        <v>229</v>
      </c>
      <c r="F298" s="1">
        <v>57.083362800000003</v>
      </c>
      <c r="G298" s="1">
        <v>30.283937900000002</v>
      </c>
      <c r="H298" s="1" t="s">
        <v>1102</v>
      </c>
    </row>
    <row r="299" spans="1:8" x14ac:dyDescent="0.45">
      <c r="A299" s="20" t="s">
        <v>8</v>
      </c>
      <c r="B299" s="20" t="s">
        <v>175</v>
      </c>
      <c r="C299" s="1" t="s">
        <v>1103</v>
      </c>
      <c r="D299" s="21" t="s">
        <v>1104</v>
      </c>
      <c r="E299" s="22" t="s">
        <v>230</v>
      </c>
      <c r="F299" s="1">
        <v>57.745955000000002</v>
      </c>
      <c r="G299" s="1">
        <v>28.025037099999999</v>
      </c>
      <c r="H299" s="1" t="s">
        <v>1105</v>
      </c>
    </row>
    <row r="300" spans="1:8" x14ac:dyDescent="0.45">
      <c r="A300" s="20" t="s">
        <v>8</v>
      </c>
      <c r="B300" s="20" t="s">
        <v>175</v>
      </c>
      <c r="C300" s="1" t="s">
        <v>1106</v>
      </c>
      <c r="D300" s="21" t="s">
        <v>1107</v>
      </c>
      <c r="E300" s="22" t="s">
        <v>230</v>
      </c>
      <c r="F300" s="1">
        <v>56.280059999999999</v>
      </c>
      <c r="G300" s="1">
        <v>31.41263</v>
      </c>
      <c r="H300" s="1" t="s">
        <v>1108</v>
      </c>
    </row>
    <row r="301" spans="1:8" x14ac:dyDescent="0.45">
      <c r="A301" s="20" t="s">
        <v>8</v>
      </c>
      <c r="B301" s="20" t="s">
        <v>175</v>
      </c>
      <c r="C301" s="1" t="s">
        <v>1109</v>
      </c>
      <c r="D301" s="21" t="s">
        <v>1110</v>
      </c>
      <c r="E301" s="22" t="s">
        <v>230</v>
      </c>
      <c r="F301" s="1">
        <v>57.505161600000001</v>
      </c>
      <c r="G301" s="1">
        <v>27.447562600000001</v>
      </c>
      <c r="H301" s="1" t="s">
        <v>1111</v>
      </c>
    </row>
    <row r="302" spans="1:8" x14ac:dyDescent="0.45">
      <c r="A302" s="20" t="s">
        <v>8</v>
      </c>
      <c r="B302" s="20" t="s">
        <v>175</v>
      </c>
      <c r="C302" s="1" t="s">
        <v>1112</v>
      </c>
      <c r="D302" s="21" t="s">
        <v>1113</v>
      </c>
      <c r="E302" s="22" t="s">
        <v>230</v>
      </c>
      <c r="F302" s="1">
        <v>58.700172100000003</v>
      </c>
      <c r="G302" s="1">
        <v>28.955053599999999</v>
      </c>
      <c r="H302" s="1" t="s">
        <v>1114</v>
      </c>
    </row>
    <row r="303" spans="1:8" x14ac:dyDescent="0.45">
      <c r="A303" s="20" t="s">
        <v>9</v>
      </c>
      <c r="B303" s="20" t="s">
        <v>176</v>
      </c>
      <c r="C303" s="1" t="s">
        <v>1115</v>
      </c>
      <c r="D303" s="21" t="s">
        <v>1116</v>
      </c>
      <c r="E303" s="22" t="s">
        <v>230</v>
      </c>
      <c r="F303" s="1">
        <v>47.596328499999998</v>
      </c>
      <c r="G303" s="1">
        <v>34.777894000000003</v>
      </c>
      <c r="H303" s="1" t="s">
        <v>1117</v>
      </c>
    </row>
    <row r="304" spans="1:8" x14ac:dyDescent="0.45">
      <c r="A304" s="20" t="s">
        <v>9</v>
      </c>
      <c r="B304" s="20" t="s">
        <v>176</v>
      </c>
      <c r="C304" s="1" t="s">
        <v>1118</v>
      </c>
      <c r="D304" s="21" t="s">
        <v>1119</v>
      </c>
      <c r="E304" s="22" t="s">
        <v>230</v>
      </c>
      <c r="F304" s="1">
        <v>45.577685899999999</v>
      </c>
      <c r="G304" s="1">
        <v>34.515903100000003</v>
      </c>
      <c r="H304" s="1" t="s">
        <v>1120</v>
      </c>
    </row>
    <row r="305" spans="1:8" x14ac:dyDescent="0.45">
      <c r="A305" s="20" t="s">
        <v>9</v>
      </c>
      <c r="B305" s="20" t="s">
        <v>176</v>
      </c>
      <c r="C305" s="1" t="s">
        <v>1121</v>
      </c>
      <c r="D305" s="21" t="s">
        <v>1122</v>
      </c>
      <c r="E305" s="22" t="s">
        <v>230</v>
      </c>
      <c r="F305" s="1">
        <v>47.604618299999998</v>
      </c>
      <c r="G305" s="1">
        <v>34.271914899999999</v>
      </c>
      <c r="H305" s="1" t="s">
        <v>1123</v>
      </c>
    </row>
    <row r="306" spans="1:8" x14ac:dyDescent="0.45">
      <c r="A306" s="20" t="s">
        <v>9</v>
      </c>
      <c r="B306" s="20" t="s">
        <v>176</v>
      </c>
      <c r="C306" s="1" t="s">
        <v>1124</v>
      </c>
      <c r="D306" s="21" t="s">
        <v>1125</v>
      </c>
      <c r="E306" s="22" t="s">
        <v>230</v>
      </c>
      <c r="F306" s="1">
        <v>46.651299799999997</v>
      </c>
      <c r="G306" s="1">
        <v>34.712089200000001</v>
      </c>
      <c r="H306" s="1" t="s">
        <v>1126</v>
      </c>
    </row>
    <row r="307" spans="1:8" x14ac:dyDescent="0.45">
      <c r="A307" s="20" t="s">
        <v>9</v>
      </c>
      <c r="B307" s="20" t="s">
        <v>176</v>
      </c>
      <c r="C307" s="1" t="s">
        <v>1127</v>
      </c>
      <c r="D307" s="21" t="s">
        <v>1128</v>
      </c>
      <c r="E307" s="22" t="s">
        <v>230</v>
      </c>
      <c r="F307" s="1">
        <v>46.2354713</v>
      </c>
      <c r="G307" s="1">
        <v>34.280700199999998</v>
      </c>
      <c r="H307" s="1" t="s">
        <v>1129</v>
      </c>
    </row>
    <row r="308" spans="1:8" x14ac:dyDescent="0.45">
      <c r="A308" s="20" t="s">
        <v>9</v>
      </c>
      <c r="B308" s="20" t="s">
        <v>176</v>
      </c>
      <c r="C308" s="1" t="s">
        <v>1130</v>
      </c>
      <c r="D308" s="21" t="s">
        <v>1131</v>
      </c>
      <c r="E308" s="22" t="s">
        <v>230</v>
      </c>
      <c r="F308" s="1">
        <v>46.492200199999999</v>
      </c>
      <c r="G308" s="1">
        <v>34.8062744</v>
      </c>
      <c r="H308" s="1" t="s">
        <v>1132</v>
      </c>
    </row>
    <row r="309" spans="1:8" x14ac:dyDescent="0.45">
      <c r="A309" s="20" t="s">
        <v>9</v>
      </c>
      <c r="B309" s="20" t="s">
        <v>176</v>
      </c>
      <c r="C309" s="1" t="s">
        <v>1133</v>
      </c>
      <c r="D309" s="21" t="s">
        <v>1134</v>
      </c>
      <c r="E309" s="22" t="s">
        <v>230</v>
      </c>
      <c r="F309" s="1">
        <v>46.149396899999999</v>
      </c>
      <c r="G309" s="1">
        <v>34.735837099999998</v>
      </c>
      <c r="H309" s="1" t="s">
        <v>1135</v>
      </c>
    </row>
    <row r="310" spans="1:8" x14ac:dyDescent="0.45">
      <c r="A310" s="20" t="s">
        <v>9</v>
      </c>
      <c r="B310" s="20" t="s">
        <v>176</v>
      </c>
      <c r="C310" s="1" t="s">
        <v>9</v>
      </c>
      <c r="D310" s="21" t="s">
        <v>176</v>
      </c>
      <c r="E310" s="22" t="s">
        <v>229</v>
      </c>
      <c r="F310" s="1">
        <v>47.077768499999998</v>
      </c>
      <c r="G310" s="1">
        <v>34.327692399999997</v>
      </c>
      <c r="H310" s="1" t="s">
        <v>1136</v>
      </c>
    </row>
    <row r="311" spans="1:8" x14ac:dyDescent="0.45">
      <c r="A311" s="20" t="s">
        <v>9</v>
      </c>
      <c r="B311" s="20" t="s">
        <v>176</v>
      </c>
      <c r="C311" s="1" t="s">
        <v>1137</v>
      </c>
      <c r="D311" s="21" t="s">
        <v>1138</v>
      </c>
      <c r="E311" s="22" t="s">
        <v>230</v>
      </c>
      <c r="F311" s="1">
        <v>46.355271299999998</v>
      </c>
      <c r="G311" s="1">
        <v>35.0430104</v>
      </c>
      <c r="H311" s="1" t="s">
        <v>1139</v>
      </c>
    </row>
    <row r="312" spans="1:8" x14ac:dyDescent="0.45">
      <c r="A312" s="20" t="s">
        <v>9</v>
      </c>
      <c r="B312" s="20" t="s">
        <v>176</v>
      </c>
      <c r="C312" s="1" t="s">
        <v>1140</v>
      </c>
      <c r="D312" s="21" t="s">
        <v>1141</v>
      </c>
      <c r="E312" s="22" t="s">
        <v>230</v>
      </c>
      <c r="F312" s="1">
        <v>47.694751199999999</v>
      </c>
      <c r="G312" s="1">
        <v>34.474036099999999</v>
      </c>
      <c r="H312" s="1" t="s">
        <v>1142</v>
      </c>
    </row>
    <row r="313" spans="1:8" x14ac:dyDescent="0.45">
      <c r="A313" s="20" t="s">
        <v>9</v>
      </c>
      <c r="B313" s="20" t="s">
        <v>176</v>
      </c>
      <c r="C313" s="1" t="s">
        <v>1143</v>
      </c>
      <c r="D313" s="21" t="s">
        <v>1144</v>
      </c>
      <c r="E313" s="22" t="s">
        <v>230</v>
      </c>
      <c r="F313" s="1">
        <v>47.9564594</v>
      </c>
      <c r="G313" s="1">
        <v>34.507092700000001</v>
      </c>
      <c r="H313" s="1" t="s">
        <v>1145</v>
      </c>
    </row>
    <row r="314" spans="1:8" x14ac:dyDescent="0.45">
      <c r="A314" s="20" t="s">
        <v>9</v>
      </c>
      <c r="B314" s="20" t="s">
        <v>176</v>
      </c>
      <c r="C314" s="1" t="s">
        <v>1146</v>
      </c>
      <c r="D314" s="21" t="s">
        <v>1147</v>
      </c>
      <c r="E314" s="22" t="s">
        <v>230</v>
      </c>
      <c r="F314" s="1">
        <v>45.920608899999998</v>
      </c>
      <c r="G314" s="1">
        <v>34.1397111</v>
      </c>
      <c r="H314" s="1" t="s">
        <v>1148</v>
      </c>
    </row>
    <row r="315" spans="1:8" x14ac:dyDescent="0.45">
      <c r="A315" s="20" t="s">
        <v>9</v>
      </c>
      <c r="B315" s="20" t="s">
        <v>176</v>
      </c>
      <c r="C315" s="1" t="s">
        <v>1149</v>
      </c>
      <c r="D315" s="21" t="s">
        <v>1150</v>
      </c>
      <c r="E315" s="22" t="s">
        <v>230</v>
      </c>
      <c r="F315" s="1">
        <v>45.861206600000003</v>
      </c>
      <c r="G315" s="1">
        <v>34.451393699999997</v>
      </c>
      <c r="H315" s="1" t="s">
        <v>1151</v>
      </c>
    </row>
    <row r="316" spans="1:8" x14ac:dyDescent="0.45">
      <c r="A316" s="20" t="s">
        <v>9</v>
      </c>
      <c r="B316" s="20" t="s">
        <v>176</v>
      </c>
      <c r="C316" s="1" t="s">
        <v>1152</v>
      </c>
      <c r="D316" s="21" t="s">
        <v>1153</v>
      </c>
      <c r="E316" s="22" t="s">
        <v>230</v>
      </c>
      <c r="F316" s="1">
        <v>46.527871500000003</v>
      </c>
      <c r="G316" s="1">
        <v>34.113184699999998</v>
      </c>
      <c r="H316" s="1" t="s">
        <v>1154</v>
      </c>
    </row>
    <row r="317" spans="1:8" x14ac:dyDescent="0.45">
      <c r="A317" s="20" t="s">
        <v>1155</v>
      </c>
      <c r="B317" s="20" t="s">
        <v>177</v>
      </c>
      <c r="C317" s="1" t="s">
        <v>1156</v>
      </c>
      <c r="D317" s="21" t="s">
        <v>1157</v>
      </c>
      <c r="E317" s="22" t="s">
        <v>229</v>
      </c>
      <c r="F317" s="1">
        <v>50.845632299999998</v>
      </c>
      <c r="G317" s="1">
        <v>30.724585999999999</v>
      </c>
      <c r="H317" s="1" t="s">
        <v>1158</v>
      </c>
    </row>
    <row r="318" spans="1:8" x14ac:dyDescent="0.45">
      <c r="A318" s="20" t="s">
        <v>1155</v>
      </c>
      <c r="B318" s="20" t="s">
        <v>177</v>
      </c>
      <c r="C318" s="1" t="s">
        <v>1159</v>
      </c>
      <c r="D318" s="21" t="s">
        <v>1160</v>
      </c>
      <c r="E318" s="22" t="s">
        <v>230</v>
      </c>
      <c r="F318" s="1">
        <v>50.845632299999998</v>
      </c>
      <c r="G318" s="1">
        <v>30.724585999999999</v>
      </c>
      <c r="H318" s="1" t="s">
        <v>1158</v>
      </c>
    </row>
    <row r="319" spans="1:8" x14ac:dyDescent="0.45">
      <c r="A319" s="20" t="s">
        <v>1155</v>
      </c>
      <c r="B319" s="20" t="s">
        <v>177</v>
      </c>
      <c r="C319" s="1" t="s">
        <v>1161</v>
      </c>
      <c r="D319" s="21" t="s">
        <v>1162</v>
      </c>
      <c r="E319" s="22" t="s">
        <v>229</v>
      </c>
      <c r="F319" s="1">
        <v>50.793630100000001</v>
      </c>
      <c r="G319" s="1">
        <v>30.365976100000001</v>
      </c>
      <c r="H319" s="1" t="s">
        <v>1163</v>
      </c>
    </row>
    <row r="320" spans="1:8" x14ac:dyDescent="0.45">
      <c r="A320" s="20" t="s">
        <v>1155</v>
      </c>
      <c r="B320" s="20" t="s">
        <v>177</v>
      </c>
      <c r="C320" s="1" t="s">
        <v>1164</v>
      </c>
      <c r="D320" s="21" t="s">
        <v>1165</v>
      </c>
      <c r="E320" s="22" t="s">
        <v>230</v>
      </c>
      <c r="F320" s="1">
        <v>51.417835099999998</v>
      </c>
      <c r="G320" s="1">
        <v>30.817869699999999</v>
      </c>
      <c r="H320" s="1" t="s">
        <v>1166</v>
      </c>
    </row>
    <row r="321" spans="1:8" x14ac:dyDescent="0.45">
      <c r="A321" s="20" t="s">
        <v>1155</v>
      </c>
      <c r="B321" s="20" t="s">
        <v>177</v>
      </c>
      <c r="C321" s="1" t="s">
        <v>1167</v>
      </c>
      <c r="D321" s="21" t="s">
        <v>1168</v>
      </c>
      <c r="E321" s="22" t="s">
        <v>230</v>
      </c>
      <c r="F321" s="1">
        <v>51.1611537</v>
      </c>
      <c r="G321" s="1">
        <v>30.361935899999999</v>
      </c>
      <c r="H321" s="1" t="s">
        <v>1169</v>
      </c>
    </row>
    <row r="322" spans="1:8" x14ac:dyDescent="0.45">
      <c r="A322" s="20" t="s">
        <v>1155</v>
      </c>
      <c r="B322" s="20" t="s">
        <v>177</v>
      </c>
      <c r="C322" s="1" t="s">
        <v>1170</v>
      </c>
      <c r="D322" s="21" t="s">
        <v>1171</v>
      </c>
      <c r="E322" s="22" t="s">
        <v>230</v>
      </c>
      <c r="F322" s="1">
        <v>50.746864700000003</v>
      </c>
      <c r="G322" s="1">
        <v>30.752250799999999</v>
      </c>
      <c r="H322" s="1" t="s">
        <v>1172</v>
      </c>
    </row>
    <row r="323" spans="1:8" x14ac:dyDescent="0.45">
      <c r="A323" s="20" t="s">
        <v>1155</v>
      </c>
      <c r="B323" s="20" t="s">
        <v>177</v>
      </c>
      <c r="C323" s="1" t="s">
        <v>1173</v>
      </c>
      <c r="D323" s="21" t="s">
        <v>1174</v>
      </c>
      <c r="E323" s="22" t="s">
        <v>230</v>
      </c>
      <c r="F323" s="1">
        <v>50.4178973</v>
      </c>
      <c r="G323" s="1">
        <v>30.978998699999998</v>
      </c>
      <c r="H323" s="1" t="s">
        <v>1175</v>
      </c>
    </row>
    <row r="324" spans="1:8" x14ac:dyDescent="0.45">
      <c r="A324" s="20" t="s">
        <v>1155</v>
      </c>
      <c r="B324" s="20" t="s">
        <v>177</v>
      </c>
      <c r="C324" s="1" t="s">
        <v>1176</v>
      </c>
      <c r="D324" s="21" t="s">
        <v>1177</v>
      </c>
      <c r="E324" s="22" t="s">
        <v>230</v>
      </c>
      <c r="F324" s="1">
        <v>50.037376100000003</v>
      </c>
      <c r="G324" s="1">
        <v>30.998741299999999</v>
      </c>
      <c r="H324" s="1" t="s">
        <v>1178</v>
      </c>
    </row>
    <row r="325" spans="1:8" x14ac:dyDescent="0.45">
      <c r="A325" s="20" t="s">
        <v>10</v>
      </c>
      <c r="B325" s="20" t="s">
        <v>178</v>
      </c>
      <c r="C325" s="1" t="s">
        <v>1179</v>
      </c>
      <c r="D325" s="21" t="s">
        <v>1180</v>
      </c>
      <c r="E325" s="22" t="s">
        <v>230</v>
      </c>
      <c r="F325" s="1">
        <v>54.076621400000001</v>
      </c>
      <c r="G325" s="1">
        <v>37.070148199999998</v>
      </c>
      <c r="H325" s="1" t="s">
        <v>1181</v>
      </c>
    </row>
    <row r="326" spans="1:8" x14ac:dyDescent="0.45">
      <c r="A326" s="20" t="s">
        <v>10</v>
      </c>
      <c r="B326" s="20" t="s">
        <v>178</v>
      </c>
      <c r="C326" s="1" t="s">
        <v>1182</v>
      </c>
      <c r="D326" s="21" t="s">
        <v>1183</v>
      </c>
      <c r="E326" s="22" t="s">
        <v>230</v>
      </c>
      <c r="F326" s="1">
        <v>54.073897899999999</v>
      </c>
      <c r="G326" s="1">
        <v>36.897998600000001</v>
      </c>
      <c r="H326" s="1" t="s">
        <v>1184</v>
      </c>
    </row>
    <row r="327" spans="1:8" x14ac:dyDescent="0.45">
      <c r="A327" s="20" t="s">
        <v>10</v>
      </c>
      <c r="B327" s="20" t="s">
        <v>178</v>
      </c>
      <c r="C327" s="1" t="s">
        <v>1185</v>
      </c>
      <c r="D327" s="21" t="s">
        <v>1186</v>
      </c>
      <c r="E327" s="22" t="s">
        <v>230</v>
      </c>
      <c r="F327" s="1">
        <v>55.372429400000001</v>
      </c>
      <c r="G327" s="1">
        <v>37.229152900000003</v>
      </c>
      <c r="H327" s="1" t="s">
        <v>1187</v>
      </c>
    </row>
    <row r="328" spans="1:8" x14ac:dyDescent="0.45">
      <c r="A328" s="20" t="s">
        <v>10</v>
      </c>
      <c r="B328" s="20" t="s">
        <v>178</v>
      </c>
      <c r="C328" s="1" t="s">
        <v>1188</v>
      </c>
      <c r="D328" s="21" t="s">
        <v>1189</v>
      </c>
      <c r="E328" s="22" t="s">
        <v>230</v>
      </c>
      <c r="F328" s="1">
        <v>54.110273999999997</v>
      </c>
      <c r="G328" s="1">
        <v>36.794142600000001</v>
      </c>
      <c r="H328" s="1" t="s">
        <v>1190</v>
      </c>
    </row>
    <row r="329" spans="1:8" x14ac:dyDescent="0.45">
      <c r="A329" s="20" t="s">
        <v>10</v>
      </c>
      <c r="B329" s="20" t="s">
        <v>178</v>
      </c>
      <c r="C329" s="1" t="s">
        <v>1191</v>
      </c>
      <c r="D329" s="21" t="s">
        <v>1192</v>
      </c>
      <c r="E329" s="22" t="s">
        <v>229</v>
      </c>
      <c r="F329" s="1">
        <v>55.1596592</v>
      </c>
      <c r="G329" s="1">
        <v>37.240667600000002</v>
      </c>
      <c r="H329" s="1" t="s">
        <v>1193</v>
      </c>
    </row>
    <row r="330" spans="1:8" x14ac:dyDescent="0.45">
      <c r="A330" s="20" t="s">
        <v>10</v>
      </c>
      <c r="B330" s="20" t="s">
        <v>178</v>
      </c>
      <c r="C330" s="1" t="s">
        <v>1194</v>
      </c>
      <c r="D330" s="21" t="s">
        <v>1195</v>
      </c>
      <c r="E330" s="22" t="s">
        <v>229</v>
      </c>
      <c r="F330" s="1">
        <v>53.946174900000003</v>
      </c>
      <c r="G330" s="1">
        <v>36.774965000000002</v>
      </c>
      <c r="H330" s="1" t="s">
        <v>1196</v>
      </c>
    </row>
    <row r="331" spans="1:8" x14ac:dyDescent="0.45">
      <c r="A331" s="20" t="s">
        <v>10</v>
      </c>
      <c r="B331" s="20" t="s">
        <v>178</v>
      </c>
      <c r="C331" s="1" t="s">
        <v>1197</v>
      </c>
      <c r="D331" s="21" t="s">
        <v>1198</v>
      </c>
      <c r="E331" s="22" t="s">
        <v>230</v>
      </c>
      <c r="F331" s="1">
        <v>54.856620700000001</v>
      </c>
      <c r="G331" s="1">
        <v>36.907386799999998</v>
      </c>
      <c r="H331" s="1" t="s">
        <v>1199</v>
      </c>
    </row>
    <row r="332" spans="1:8" x14ac:dyDescent="0.45">
      <c r="A332" s="20" t="s">
        <v>10</v>
      </c>
      <c r="B332" s="20" t="s">
        <v>178</v>
      </c>
      <c r="C332" s="1" t="s">
        <v>1200</v>
      </c>
      <c r="D332" s="21" t="s">
        <v>1201</v>
      </c>
      <c r="E332" s="22" t="s">
        <v>229</v>
      </c>
      <c r="F332" s="1">
        <v>54.439336300000001</v>
      </c>
      <c r="G332" s="1">
        <v>36.845642699999999</v>
      </c>
      <c r="H332" s="1" t="s">
        <v>1202</v>
      </c>
    </row>
    <row r="333" spans="1:8" x14ac:dyDescent="0.45">
      <c r="A333" s="20" t="s">
        <v>10</v>
      </c>
      <c r="B333" s="20" t="s">
        <v>178</v>
      </c>
      <c r="C333" s="1" t="s">
        <v>1203</v>
      </c>
      <c r="D333" s="21" t="s">
        <v>1204</v>
      </c>
      <c r="E333" s="22" t="s">
        <v>230</v>
      </c>
      <c r="F333" s="1">
        <v>54.450630400000001</v>
      </c>
      <c r="G333" s="1">
        <v>37.014136700000002</v>
      </c>
      <c r="H333" s="1" t="s">
        <v>1205</v>
      </c>
    </row>
    <row r="334" spans="1:8" x14ac:dyDescent="0.45">
      <c r="A334" s="20" t="s">
        <v>10</v>
      </c>
      <c r="B334" s="20" t="s">
        <v>178</v>
      </c>
      <c r="C334" s="1" t="s">
        <v>1206</v>
      </c>
      <c r="D334" s="21" t="s">
        <v>1207</v>
      </c>
      <c r="E334" s="22" t="s">
        <v>230</v>
      </c>
      <c r="F334" s="1">
        <v>55.170699200000001</v>
      </c>
      <c r="G334" s="1">
        <v>37.083896000000003</v>
      </c>
      <c r="H334" s="1" t="s">
        <v>1208</v>
      </c>
    </row>
    <row r="335" spans="1:8" x14ac:dyDescent="0.45">
      <c r="A335" s="20" t="s">
        <v>10</v>
      </c>
      <c r="B335" s="20" t="s">
        <v>178</v>
      </c>
      <c r="C335" s="1" t="s">
        <v>1209</v>
      </c>
      <c r="D335" s="21" t="s">
        <v>1210</v>
      </c>
      <c r="E335" s="22" t="s">
        <v>230</v>
      </c>
      <c r="F335" s="1">
        <v>55.955350000000003</v>
      </c>
      <c r="G335" s="1">
        <v>37.902206399999997</v>
      </c>
      <c r="H335" s="1" t="s">
        <v>1211</v>
      </c>
    </row>
    <row r="336" spans="1:8" x14ac:dyDescent="0.45">
      <c r="A336" s="20" t="s">
        <v>10</v>
      </c>
      <c r="B336" s="20" t="s">
        <v>178</v>
      </c>
      <c r="C336" s="1" t="s">
        <v>1212</v>
      </c>
      <c r="D336" s="21" t="s">
        <v>1213</v>
      </c>
      <c r="E336" s="22" t="s">
        <v>230</v>
      </c>
      <c r="F336" s="1">
        <v>55.140342599999997</v>
      </c>
      <c r="G336" s="1">
        <v>37.014654299999997</v>
      </c>
      <c r="H336" s="1" t="s">
        <v>1214</v>
      </c>
    </row>
    <row r="337" spans="1:8" x14ac:dyDescent="0.45">
      <c r="A337" s="20" t="s">
        <v>10</v>
      </c>
      <c r="B337" s="20" t="s">
        <v>178</v>
      </c>
      <c r="C337" s="1" t="s">
        <v>1215</v>
      </c>
      <c r="D337" s="21" t="s">
        <v>1216</v>
      </c>
      <c r="E337" s="22" t="s">
        <v>230</v>
      </c>
      <c r="F337" s="1">
        <v>55.430548600000002</v>
      </c>
      <c r="G337" s="1">
        <v>37.269722199999997</v>
      </c>
      <c r="H337" s="1" t="s">
        <v>1217</v>
      </c>
    </row>
    <row r="338" spans="1:8" x14ac:dyDescent="0.45">
      <c r="A338" s="20" t="s">
        <v>10</v>
      </c>
      <c r="B338" s="20" t="s">
        <v>178</v>
      </c>
      <c r="C338" s="1" t="s">
        <v>1218</v>
      </c>
      <c r="D338" s="21" t="s">
        <v>1219</v>
      </c>
      <c r="E338" s="22" t="s">
        <v>230</v>
      </c>
      <c r="F338" s="1">
        <v>55.502559499999997</v>
      </c>
      <c r="G338" s="1">
        <v>37.383301699999997</v>
      </c>
      <c r="H338" s="1" t="s">
        <v>1220</v>
      </c>
    </row>
    <row r="339" spans="1:8" x14ac:dyDescent="0.45">
      <c r="A339" s="20" t="s">
        <v>11</v>
      </c>
      <c r="B339" s="20" t="s">
        <v>179</v>
      </c>
      <c r="C339" s="1" t="s">
        <v>1221</v>
      </c>
      <c r="D339" s="21" t="s">
        <v>1222</v>
      </c>
      <c r="E339" s="22" t="s">
        <v>229</v>
      </c>
      <c r="F339" s="1">
        <v>48.868714900000001</v>
      </c>
      <c r="G339" s="1">
        <v>38.422456199999999</v>
      </c>
      <c r="H339" s="1" t="s">
        <v>1223</v>
      </c>
    </row>
    <row r="340" spans="1:8" x14ac:dyDescent="0.45">
      <c r="A340" s="20" t="s">
        <v>11</v>
      </c>
      <c r="B340" s="20" t="s">
        <v>179</v>
      </c>
      <c r="C340" s="1" t="s">
        <v>1224</v>
      </c>
      <c r="D340" s="21" t="s">
        <v>1225</v>
      </c>
      <c r="E340" s="22" t="s">
        <v>230</v>
      </c>
      <c r="F340" s="1">
        <v>49.943662099999997</v>
      </c>
      <c r="G340" s="1">
        <v>37.259802200000003</v>
      </c>
      <c r="H340" s="1" t="s">
        <v>1226</v>
      </c>
    </row>
    <row r="341" spans="1:8" x14ac:dyDescent="0.45">
      <c r="A341" s="20" t="s">
        <v>11</v>
      </c>
      <c r="B341" s="20" t="s">
        <v>179</v>
      </c>
      <c r="C341" s="1" t="s">
        <v>1227</v>
      </c>
      <c r="D341" s="21" t="s">
        <v>1228</v>
      </c>
      <c r="E341" s="22" t="s">
        <v>230</v>
      </c>
      <c r="F341" s="1">
        <v>50.186937700000001</v>
      </c>
      <c r="G341" s="1">
        <v>37.091633399999999</v>
      </c>
      <c r="H341" s="1" t="s">
        <v>1229</v>
      </c>
    </row>
    <row r="342" spans="1:8" x14ac:dyDescent="0.45">
      <c r="A342" s="20" t="s">
        <v>11</v>
      </c>
      <c r="B342" s="20" t="s">
        <v>179</v>
      </c>
      <c r="C342" s="1" t="s">
        <v>1230</v>
      </c>
      <c r="D342" s="21" t="s">
        <v>1231</v>
      </c>
      <c r="E342" s="22" t="s">
        <v>229</v>
      </c>
      <c r="F342" s="1">
        <v>49.4798635</v>
      </c>
      <c r="G342" s="1">
        <v>37.4639089</v>
      </c>
      <c r="H342" s="1" t="s">
        <v>1232</v>
      </c>
    </row>
    <row r="343" spans="1:8" x14ac:dyDescent="0.45">
      <c r="A343" s="20" t="s">
        <v>11</v>
      </c>
      <c r="B343" s="20" t="s">
        <v>179</v>
      </c>
      <c r="C343" s="1" t="s">
        <v>1233</v>
      </c>
      <c r="D343" s="21" t="s">
        <v>1234</v>
      </c>
      <c r="E343" s="22" t="s">
        <v>229</v>
      </c>
      <c r="F343" s="1">
        <v>48.907262000000003</v>
      </c>
      <c r="G343" s="1">
        <v>37.801632400000003</v>
      </c>
      <c r="H343" s="1" t="s">
        <v>1235</v>
      </c>
    </row>
    <row r="344" spans="1:8" x14ac:dyDescent="0.45">
      <c r="A344" s="20" t="s">
        <v>11</v>
      </c>
      <c r="B344" s="20" t="s">
        <v>179</v>
      </c>
      <c r="C344" s="1" t="s">
        <v>1236</v>
      </c>
      <c r="D344" s="21" t="s">
        <v>1237</v>
      </c>
      <c r="E344" s="22" t="s">
        <v>229</v>
      </c>
      <c r="F344" s="1">
        <v>49.589123299999997</v>
      </c>
      <c r="G344" s="1">
        <v>37.268217700000001</v>
      </c>
      <c r="H344" s="1" t="s">
        <v>1238</v>
      </c>
    </row>
    <row r="345" spans="1:8" x14ac:dyDescent="0.45">
      <c r="A345" s="20" t="s">
        <v>11</v>
      </c>
      <c r="B345" s="20" t="s">
        <v>179</v>
      </c>
      <c r="C345" s="1" t="s">
        <v>1239</v>
      </c>
      <c r="D345" s="21" t="s">
        <v>1240</v>
      </c>
      <c r="E345" s="22" t="s">
        <v>230</v>
      </c>
      <c r="F345" s="1">
        <v>49.147213899999997</v>
      </c>
      <c r="G345" s="1">
        <v>37.564662800000001</v>
      </c>
      <c r="H345" s="1" t="s">
        <v>1241</v>
      </c>
    </row>
    <row r="346" spans="1:8" x14ac:dyDescent="0.45">
      <c r="A346" s="20" t="s">
        <v>11</v>
      </c>
      <c r="B346" s="20" t="s">
        <v>179</v>
      </c>
      <c r="C346" s="1" t="s">
        <v>1242</v>
      </c>
      <c r="D346" s="21" t="s">
        <v>1243</v>
      </c>
      <c r="E346" s="22" t="s">
        <v>230</v>
      </c>
      <c r="F346" s="1">
        <v>49.416105000000002</v>
      </c>
      <c r="G346" s="1">
        <v>36.8097104</v>
      </c>
      <c r="H346" s="1" t="s">
        <v>1244</v>
      </c>
    </row>
    <row r="347" spans="1:8" x14ac:dyDescent="0.45">
      <c r="A347" s="20" t="s">
        <v>11</v>
      </c>
      <c r="B347" s="20" t="s">
        <v>179</v>
      </c>
      <c r="C347" s="1" t="s">
        <v>1245</v>
      </c>
      <c r="D347" s="21" t="s">
        <v>1246</v>
      </c>
      <c r="E347" s="22" t="s">
        <v>230</v>
      </c>
      <c r="F347" s="1">
        <v>50.283619899999998</v>
      </c>
      <c r="G347" s="1">
        <v>37.1378415</v>
      </c>
      <c r="H347" s="1" t="s">
        <v>1247</v>
      </c>
    </row>
    <row r="348" spans="1:8" x14ac:dyDescent="0.45">
      <c r="A348" s="20" t="s">
        <v>11</v>
      </c>
      <c r="B348" s="20" t="s">
        <v>179</v>
      </c>
      <c r="C348" s="1" t="s">
        <v>1248</v>
      </c>
      <c r="D348" s="21" t="s">
        <v>1249</v>
      </c>
      <c r="E348" s="22" t="s">
        <v>230</v>
      </c>
      <c r="F348" s="1">
        <v>49.8803281</v>
      </c>
      <c r="G348" s="1">
        <v>37.148230099999999</v>
      </c>
      <c r="H348" s="1" t="s">
        <v>1250</v>
      </c>
    </row>
    <row r="349" spans="1:8" x14ac:dyDescent="0.45">
      <c r="A349" s="20" t="s">
        <v>11</v>
      </c>
      <c r="B349" s="20" t="s">
        <v>179</v>
      </c>
      <c r="C349" s="1" t="s">
        <v>1251</v>
      </c>
      <c r="D349" s="21" t="s">
        <v>1252</v>
      </c>
      <c r="E349" s="22" t="s">
        <v>230</v>
      </c>
      <c r="F349" s="1">
        <v>49.401709199999999</v>
      </c>
      <c r="G349" s="1">
        <v>37.170260300000002</v>
      </c>
      <c r="H349" s="1" t="s">
        <v>1253</v>
      </c>
    </row>
    <row r="350" spans="1:8" x14ac:dyDescent="0.45">
      <c r="A350" s="20" t="s">
        <v>11</v>
      </c>
      <c r="B350" s="20" t="s">
        <v>179</v>
      </c>
      <c r="C350" s="1" t="s">
        <v>1254</v>
      </c>
      <c r="D350" s="21" t="s">
        <v>1255</v>
      </c>
      <c r="E350" s="22" t="s">
        <v>229</v>
      </c>
      <c r="F350" s="1">
        <v>49.317848400000003</v>
      </c>
      <c r="G350" s="1">
        <v>37.304885200000001</v>
      </c>
      <c r="H350" s="1" t="s">
        <v>1256</v>
      </c>
    </row>
    <row r="351" spans="1:8" x14ac:dyDescent="0.45">
      <c r="A351" s="20" t="s">
        <v>11</v>
      </c>
      <c r="B351" s="20" t="s">
        <v>179</v>
      </c>
      <c r="C351" s="1" t="s">
        <v>1257</v>
      </c>
      <c r="D351" s="21" t="s">
        <v>1258</v>
      </c>
      <c r="E351" s="22" t="s">
        <v>230</v>
      </c>
      <c r="F351" s="1">
        <v>49.309505799999997</v>
      </c>
      <c r="G351" s="1">
        <v>37.220377300000003</v>
      </c>
      <c r="H351" s="1" t="s">
        <v>1259</v>
      </c>
    </row>
    <row r="352" spans="1:8" x14ac:dyDescent="0.45">
      <c r="A352" s="20" t="s">
        <v>11</v>
      </c>
      <c r="B352" s="20" t="s">
        <v>179</v>
      </c>
      <c r="C352" s="1" t="s">
        <v>1260</v>
      </c>
      <c r="D352" s="21" t="s">
        <v>1261</v>
      </c>
      <c r="E352" s="22" t="s">
        <v>229</v>
      </c>
      <c r="F352" s="1">
        <v>50.003367699999998</v>
      </c>
      <c r="G352" s="1">
        <v>37.207073000000001</v>
      </c>
      <c r="H352" s="1" t="s">
        <v>1262</v>
      </c>
    </row>
    <row r="353" spans="1:8" x14ac:dyDescent="0.45">
      <c r="A353" s="20" t="s">
        <v>11</v>
      </c>
      <c r="B353" s="20" t="s">
        <v>179</v>
      </c>
      <c r="C353" s="1" t="s">
        <v>1263</v>
      </c>
      <c r="D353" s="21" t="s">
        <v>1264</v>
      </c>
      <c r="E353" s="22" t="s">
        <v>229</v>
      </c>
      <c r="F353" s="1">
        <v>50.157521199999998</v>
      </c>
      <c r="G353" s="1">
        <v>37.187820899999998</v>
      </c>
      <c r="H353" s="1" t="s">
        <v>1265</v>
      </c>
    </row>
    <row r="354" spans="1:8" x14ac:dyDescent="0.45">
      <c r="A354" s="20" t="s">
        <v>11</v>
      </c>
      <c r="B354" s="20" t="s">
        <v>179</v>
      </c>
      <c r="C354" s="1" t="s">
        <v>1266</v>
      </c>
      <c r="D354" s="21" t="s">
        <v>1267</v>
      </c>
      <c r="E354" s="22" t="s">
        <v>230</v>
      </c>
      <c r="F354" s="1">
        <v>49.131476900000003</v>
      </c>
      <c r="G354" s="1">
        <v>37.362118500000001</v>
      </c>
      <c r="H354" s="1" t="s">
        <v>1268</v>
      </c>
    </row>
    <row r="355" spans="1:8" x14ac:dyDescent="0.45">
      <c r="A355" s="20" t="s">
        <v>12</v>
      </c>
      <c r="B355" s="20" t="s">
        <v>180</v>
      </c>
      <c r="C355" s="1" t="s">
        <v>1269</v>
      </c>
      <c r="D355" s="21" t="s">
        <v>1270</v>
      </c>
      <c r="E355" s="22" t="s">
        <v>229</v>
      </c>
      <c r="F355" s="1">
        <v>49.0631743</v>
      </c>
      <c r="G355" s="1">
        <v>33.495502799999997</v>
      </c>
      <c r="H355" s="1" t="s">
        <v>1271</v>
      </c>
    </row>
    <row r="356" spans="1:8" x14ac:dyDescent="0.45">
      <c r="A356" s="20" t="s">
        <v>12</v>
      </c>
      <c r="B356" s="20" t="s">
        <v>180</v>
      </c>
      <c r="C356" s="1" t="s">
        <v>1272</v>
      </c>
      <c r="D356" s="21" t="s">
        <v>1273</v>
      </c>
      <c r="E356" s="22" t="s">
        <v>230</v>
      </c>
      <c r="F356" s="1">
        <v>47.572980200000003</v>
      </c>
      <c r="G356" s="1">
        <v>33.2686761</v>
      </c>
      <c r="H356" s="1" t="s">
        <v>1274</v>
      </c>
    </row>
    <row r="357" spans="1:8" x14ac:dyDescent="0.45">
      <c r="A357" s="20" t="s">
        <v>12</v>
      </c>
      <c r="B357" s="20" t="s">
        <v>180</v>
      </c>
      <c r="C357" s="1" t="s">
        <v>1275</v>
      </c>
      <c r="D357" s="21" t="s">
        <v>1276</v>
      </c>
      <c r="E357" s="22" t="s">
        <v>230</v>
      </c>
      <c r="F357" s="1">
        <v>47.976263199999998</v>
      </c>
      <c r="G357" s="1">
        <v>34.066504100000003</v>
      </c>
      <c r="H357" s="1" t="s">
        <v>1277</v>
      </c>
    </row>
    <row r="358" spans="1:8" x14ac:dyDescent="0.45">
      <c r="A358" s="20" t="s">
        <v>12</v>
      </c>
      <c r="B358" s="20" t="s">
        <v>180</v>
      </c>
      <c r="C358" s="1" t="s">
        <v>1278</v>
      </c>
      <c r="D358" s="21" t="s">
        <v>1279</v>
      </c>
      <c r="E358" s="22" t="s">
        <v>230</v>
      </c>
      <c r="F358" s="1">
        <v>49.4516846</v>
      </c>
      <c r="G358" s="1">
        <v>33.449950899999997</v>
      </c>
      <c r="H358" s="1" t="s">
        <v>1280</v>
      </c>
    </row>
    <row r="359" spans="1:8" x14ac:dyDescent="0.45">
      <c r="A359" s="20" t="s">
        <v>12</v>
      </c>
      <c r="B359" s="20" t="s">
        <v>180</v>
      </c>
      <c r="C359" s="1" t="s">
        <v>1281</v>
      </c>
      <c r="D359" s="21" t="s">
        <v>1282</v>
      </c>
      <c r="E359" s="22" t="s">
        <v>229</v>
      </c>
      <c r="F359" s="1">
        <v>49.6962428</v>
      </c>
      <c r="G359" s="1">
        <v>33.404979400000002</v>
      </c>
      <c r="H359" s="1" t="s">
        <v>1283</v>
      </c>
    </row>
    <row r="360" spans="1:8" x14ac:dyDescent="0.45">
      <c r="A360" s="20" t="s">
        <v>12</v>
      </c>
      <c r="B360" s="20" t="s">
        <v>180</v>
      </c>
      <c r="C360" s="1" t="s">
        <v>1284</v>
      </c>
      <c r="D360" s="21" t="s">
        <v>1285</v>
      </c>
      <c r="E360" s="22" t="s">
        <v>229</v>
      </c>
      <c r="F360" s="1">
        <v>48.338964400000002</v>
      </c>
      <c r="G360" s="1">
        <v>33.464683299999997</v>
      </c>
      <c r="H360" s="1" t="s">
        <v>1286</v>
      </c>
    </row>
    <row r="361" spans="1:8" x14ac:dyDescent="0.45">
      <c r="A361" s="20" t="s">
        <v>12</v>
      </c>
      <c r="B361" s="20" t="s">
        <v>180</v>
      </c>
      <c r="C361" s="1" t="s">
        <v>1287</v>
      </c>
      <c r="D361" s="21" t="s">
        <v>1288</v>
      </c>
      <c r="E361" s="22" t="s">
        <v>229</v>
      </c>
      <c r="F361" s="1">
        <v>48.767032999999998</v>
      </c>
      <c r="G361" s="1">
        <v>33.894199299999997</v>
      </c>
      <c r="H361" s="1" t="s">
        <v>1289</v>
      </c>
    </row>
    <row r="362" spans="1:8" x14ac:dyDescent="0.45">
      <c r="A362" s="20" t="s">
        <v>12</v>
      </c>
      <c r="B362" s="20" t="s">
        <v>180</v>
      </c>
      <c r="C362" s="1" t="s">
        <v>1290</v>
      </c>
      <c r="D362" s="21" t="s">
        <v>1291</v>
      </c>
      <c r="E362" s="22" t="s">
        <v>230</v>
      </c>
      <c r="F362" s="1">
        <v>48.018650000000001</v>
      </c>
      <c r="G362" s="1">
        <v>33.565601000000001</v>
      </c>
      <c r="H362" s="1" t="s">
        <v>1292</v>
      </c>
    </row>
    <row r="363" spans="1:8" x14ac:dyDescent="0.45">
      <c r="A363" s="20" t="s">
        <v>12</v>
      </c>
      <c r="B363" s="20" t="s">
        <v>180</v>
      </c>
      <c r="C363" s="1" t="s">
        <v>1293</v>
      </c>
      <c r="D363" s="21" t="s">
        <v>1294</v>
      </c>
      <c r="E363" s="22" t="s">
        <v>230</v>
      </c>
      <c r="F363" s="1">
        <v>47.7169217</v>
      </c>
      <c r="G363" s="1">
        <v>33.145440100000002</v>
      </c>
      <c r="H363" s="1" t="s">
        <v>1295</v>
      </c>
    </row>
    <row r="364" spans="1:8" x14ac:dyDescent="0.45">
      <c r="A364" s="20" t="s">
        <v>12</v>
      </c>
      <c r="B364" s="20" t="s">
        <v>180</v>
      </c>
      <c r="C364" s="1" t="s">
        <v>1296</v>
      </c>
      <c r="D364" s="21" t="s">
        <v>1297</v>
      </c>
      <c r="E364" s="22" t="s">
        <v>229</v>
      </c>
      <c r="F364" s="1">
        <v>48.2642387</v>
      </c>
      <c r="G364" s="1">
        <v>33.863988800000001</v>
      </c>
      <c r="H364" s="1" t="s">
        <v>1298</v>
      </c>
    </row>
    <row r="365" spans="1:8" x14ac:dyDescent="0.45">
      <c r="A365" s="20" t="s">
        <v>12</v>
      </c>
      <c r="B365" s="20" t="s">
        <v>180</v>
      </c>
      <c r="C365" s="1" t="s">
        <v>1299</v>
      </c>
      <c r="D365" s="21" t="s">
        <v>1300</v>
      </c>
      <c r="E365" s="22" t="s">
        <v>229</v>
      </c>
      <c r="F365" s="1">
        <v>47.611080200000004</v>
      </c>
      <c r="G365" s="1">
        <v>33.5274547</v>
      </c>
      <c r="H365" s="1" t="s">
        <v>1301</v>
      </c>
    </row>
    <row r="366" spans="1:8" x14ac:dyDescent="0.45">
      <c r="A366" s="20" t="s">
        <v>1302</v>
      </c>
      <c r="B366" s="20" t="s">
        <v>181</v>
      </c>
      <c r="C366" s="1" t="s">
        <v>1303</v>
      </c>
      <c r="D366" s="21" t="s">
        <v>1304</v>
      </c>
      <c r="E366" s="22" t="s">
        <v>230</v>
      </c>
      <c r="F366" s="1">
        <v>52.350693999999997</v>
      </c>
      <c r="G366" s="1">
        <v>36.4676264</v>
      </c>
      <c r="H366" s="1" t="s">
        <v>1305</v>
      </c>
    </row>
    <row r="367" spans="1:8" x14ac:dyDescent="0.45">
      <c r="A367" s="20" t="s">
        <v>1302</v>
      </c>
      <c r="B367" s="20" t="s">
        <v>181</v>
      </c>
      <c r="C367" s="1" t="s">
        <v>1306</v>
      </c>
      <c r="D367" s="21" t="s">
        <v>1307</v>
      </c>
      <c r="E367" s="22" t="s">
        <v>229</v>
      </c>
      <c r="F367" s="1">
        <v>52.676454300000003</v>
      </c>
      <c r="G367" s="1">
        <v>36.538662899999999</v>
      </c>
      <c r="H367" s="1" t="s">
        <v>1308</v>
      </c>
    </row>
    <row r="368" spans="1:8" x14ac:dyDescent="0.45">
      <c r="A368" s="20" t="s">
        <v>1302</v>
      </c>
      <c r="B368" s="20" t="s">
        <v>181</v>
      </c>
      <c r="C368" s="1" t="s">
        <v>1309</v>
      </c>
      <c r="D368" s="21" t="s">
        <v>1310</v>
      </c>
      <c r="E368" s="22" t="s">
        <v>230</v>
      </c>
      <c r="F368" s="1">
        <v>52.654678500000003</v>
      </c>
      <c r="G368" s="1">
        <v>36.704897199999998</v>
      </c>
      <c r="H368" s="1" t="s">
        <v>1311</v>
      </c>
    </row>
    <row r="369" spans="1:8" x14ac:dyDescent="0.45">
      <c r="A369" s="20" t="s">
        <v>1302</v>
      </c>
      <c r="B369" s="20" t="s">
        <v>181</v>
      </c>
      <c r="C369" s="1" t="s">
        <v>1312</v>
      </c>
      <c r="D369" s="21" t="s">
        <v>1313</v>
      </c>
      <c r="E369" s="22" t="s">
        <v>230</v>
      </c>
      <c r="F369" s="1">
        <v>53.536513100000001</v>
      </c>
      <c r="G369" s="1">
        <v>36.695312800000004</v>
      </c>
      <c r="H369" s="1" t="s">
        <v>1314</v>
      </c>
    </row>
    <row r="370" spans="1:8" x14ac:dyDescent="0.45">
      <c r="A370" s="20" t="s">
        <v>1302</v>
      </c>
      <c r="B370" s="20" t="s">
        <v>181</v>
      </c>
      <c r="C370" s="1" t="s">
        <v>1315</v>
      </c>
      <c r="D370" s="21" t="s">
        <v>1316</v>
      </c>
      <c r="E370" s="22" t="s">
        <v>229</v>
      </c>
      <c r="F370" s="1">
        <v>50.871649400000003</v>
      </c>
      <c r="G370" s="1">
        <v>36.815497499999999</v>
      </c>
      <c r="H370" s="1" t="s">
        <v>1317</v>
      </c>
    </row>
    <row r="371" spans="1:8" x14ac:dyDescent="0.45">
      <c r="A371" s="20" t="s">
        <v>1302</v>
      </c>
      <c r="B371" s="20" t="s">
        <v>181</v>
      </c>
      <c r="C371" s="1" t="s">
        <v>1318</v>
      </c>
      <c r="D371" s="21" t="s">
        <v>1319</v>
      </c>
      <c r="E371" s="22" t="s">
        <v>230</v>
      </c>
      <c r="F371" s="1">
        <v>52.900950199999997</v>
      </c>
      <c r="G371" s="1">
        <v>36.645420700000003</v>
      </c>
      <c r="H371" s="1" t="s">
        <v>1320</v>
      </c>
    </row>
    <row r="372" spans="1:8" x14ac:dyDescent="0.45">
      <c r="A372" s="20" t="s">
        <v>1302</v>
      </c>
      <c r="B372" s="20" t="s">
        <v>181</v>
      </c>
      <c r="C372" s="1" t="s">
        <v>1321</v>
      </c>
      <c r="D372" s="21" t="s">
        <v>1322</v>
      </c>
      <c r="E372" s="22" t="s">
        <v>230</v>
      </c>
      <c r="F372" s="1">
        <v>51.406979</v>
      </c>
      <c r="G372" s="1">
        <v>36.645917400000002</v>
      </c>
      <c r="H372" s="1" t="s">
        <v>1323</v>
      </c>
    </row>
    <row r="373" spans="1:8" x14ac:dyDescent="0.45">
      <c r="A373" s="20" t="s">
        <v>1302</v>
      </c>
      <c r="B373" s="20" t="s">
        <v>181</v>
      </c>
      <c r="C373" s="1" t="s">
        <v>1324</v>
      </c>
      <c r="D373" s="21" t="s">
        <v>1325</v>
      </c>
      <c r="E373" s="22" t="s">
        <v>230</v>
      </c>
      <c r="F373" s="1">
        <v>50.643065800000002</v>
      </c>
      <c r="G373" s="1">
        <v>36.926827400000001</v>
      </c>
      <c r="H373" s="1" t="s">
        <v>1326</v>
      </c>
    </row>
    <row r="374" spans="1:8" x14ac:dyDescent="0.45">
      <c r="A374" s="20" t="s">
        <v>1302</v>
      </c>
      <c r="B374" s="20" t="s">
        <v>181</v>
      </c>
      <c r="C374" s="1" t="s">
        <v>1327</v>
      </c>
      <c r="D374" s="21" t="s">
        <v>1328</v>
      </c>
      <c r="E374" s="22" t="s">
        <v>230</v>
      </c>
      <c r="F374" s="1">
        <v>53.058632799999998</v>
      </c>
      <c r="G374" s="1">
        <v>36.565872900000002</v>
      </c>
      <c r="H374" s="1" t="s">
        <v>1329</v>
      </c>
    </row>
    <row r="375" spans="1:8" x14ac:dyDescent="0.45">
      <c r="A375" s="20" t="s">
        <v>1302</v>
      </c>
      <c r="B375" s="20" t="s">
        <v>181</v>
      </c>
      <c r="C375" s="1" t="s">
        <v>1330</v>
      </c>
      <c r="D375" s="21" t="s">
        <v>1331</v>
      </c>
      <c r="E375" s="22" t="s">
        <v>230</v>
      </c>
      <c r="F375" s="1">
        <v>52.9731399</v>
      </c>
      <c r="G375" s="1">
        <v>36.179537199999999</v>
      </c>
      <c r="H375" s="1" t="s">
        <v>1332</v>
      </c>
    </row>
    <row r="376" spans="1:8" x14ac:dyDescent="0.45">
      <c r="A376" s="20" t="s">
        <v>1302</v>
      </c>
      <c r="B376" s="20" t="s">
        <v>181</v>
      </c>
      <c r="C376" s="1" t="s">
        <v>1333</v>
      </c>
      <c r="D376" s="21" t="s">
        <v>1334</v>
      </c>
      <c r="E376" s="22" t="s">
        <v>230</v>
      </c>
      <c r="F376" s="1">
        <v>52.853060399999997</v>
      </c>
      <c r="G376" s="1">
        <v>36.3570238</v>
      </c>
      <c r="H376" s="1" t="s">
        <v>1335</v>
      </c>
    </row>
    <row r="377" spans="1:8" x14ac:dyDescent="0.45">
      <c r="A377" s="20" t="s">
        <v>1302</v>
      </c>
      <c r="B377" s="20" t="s">
        <v>181</v>
      </c>
      <c r="C377" s="1" t="s">
        <v>1336</v>
      </c>
      <c r="D377" s="21" t="s">
        <v>1337</v>
      </c>
      <c r="E377" s="22" t="s">
        <v>230</v>
      </c>
      <c r="F377" s="1">
        <v>52.812516500000001</v>
      </c>
      <c r="G377" s="1">
        <v>36.583023799999999</v>
      </c>
      <c r="H377" s="1" t="s">
        <v>1338</v>
      </c>
    </row>
    <row r="378" spans="1:8" x14ac:dyDescent="0.45">
      <c r="A378" s="20" t="s">
        <v>1302</v>
      </c>
      <c r="B378" s="20" t="s">
        <v>181</v>
      </c>
      <c r="C378" s="1" t="s">
        <v>1339</v>
      </c>
      <c r="D378" s="21" t="s">
        <v>1340</v>
      </c>
      <c r="E378" s="22" t="s">
        <v>230</v>
      </c>
      <c r="F378" s="1">
        <v>51.114118300000001</v>
      </c>
      <c r="G378" s="1">
        <v>36.724077600000001</v>
      </c>
      <c r="H378" s="1" t="s">
        <v>1341</v>
      </c>
    </row>
    <row r="379" spans="1:8" x14ac:dyDescent="0.45">
      <c r="A379" s="20" t="s">
        <v>1302</v>
      </c>
      <c r="B379" s="20" t="s">
        <v>181</v>
      </c>
      <c r="C379" s="1" t="s">
        <v>1342</v>
      </c>
      <c r="D379" s="21" t="s">
        <v>1343</v>
      </c>
      <c r="E379" s="22" t="s">
        <v>230</v>
      </c>
      <c r="F379" s="1">
        <v>52.526525300000003</v>
      </c>
      <c r="G379" s="1">
        <v>36.685839399999999</v>
      </c>
      <c r="H379" s="1" t="s">
        <v>1344</v>
      </c>
    </row>
    <row r="380" spans="1:8" x14ac:dyDescent="0.45">
      <c r="A380" s="20" t="s">
        <v>1302</v>
      </c>
      <c r="B380" s="20" t="s">
        <v>181</v>
      </c>
      <c r="C380" s="1" t="s">
        <v>1345</v>
      </c>
      <c r="D380" s="21" t="s">
        <v>1346</v>
      </c>
      <c r="E380" s="22" t="s">
        <v>230</v>
      </c>
      <c r="F380" s="1">
        <v>52.863419700000001</v>
      </c>
      <c r="G380" s="1">
        <v>36.468374599999997</v>
      </c>
      <c r="H380" s="1" t="s">
        <v>1347</v>
      </c>
    </row>
    <row r="381" spans="1:8" x14ac:dyDescent="0.45">
      <c r="A381" s="20" t="s">
        <v>1302</v>
      </c>
      <c r="B381" s="20" t="s">
        <v>181</v>
      </c>
      <c r="C381" s="1" t="s">
        <v>1348</v>
      </c>
      <c r="D381" s="21" t="s">
        <v>1349</v>
      </c>
      <c r="E381" s="22" t="s">
        <v>230</v>
      </c>
      <c r="F381" s="1">
        <v>51.142632399999997</v>
      </c>
      <c r="G381" s="1">
        <v>36.4901962</v>
      </c>
      <c r="H381" s="1" t="s">
        <v>1350</v>
      </c>
    </row>
    <row r="382" spans="1:8" x14ac:dyDescent="0.45">
      <c r="A382" s="20" t="s">
        <v>1302</v>
      </c>
      <c r="B382" s="20" t="s">
        <v>181</v>
      </c>
      <c r="C382" s="1" t="s">
        <v>1351</v>
      </c>
      <c r="D382" s="21" t="s">
        <v>1352</v>
      </c>
      <c r="E382" s="22" t="s">
        <v>230</v>
      </c>
      <c r="F382" s="1">
        <v>53.810165900000001</v>
      </c>
      <c r="G382" s="1">
        <v>36.728402600000003</v>
      </c>
      <c r="H382" s="1" t="s">
        <v>1353</v>
      </c>
    </row>
    <row r="383" spans="1:8" x14ac:dyDescent="0.45">
      <c r="A383" s="20" t="s">
        <v>1302</v>
      </c>
      <c r="B383" s="20" t="s">
        <v>181</v>
      </c>
      <c r="C383" s="1" t="s">
        <v>1354</v>
      </c>
      <c r="D383" s="21" t="s">
        <v>1355</v>
      </c>
      <c r="E383" s="22" t="s">
        <v>230</v>
      </c>
      <c r="F383" s="1">
        <v>52.266656699999999</v>
      </c>
      <c r="G383" s="1">
        <v>36.632876000000003</v>
      </c>
      <c r="H383" s="1" t="s">
        <v>1356</v>
      </c>
    </row>
    <row r="384" spans="1:8" x14ac:dyDescent="0.45">
      <c r="A384" s="20" t="s">
        <v>1302</v>
      </c>
      <c r="B384" s="20" t="s">
        <v>181</v>
      </c>
      <c r="C384" s="1" t="s">
        <v>1357</v>
      </c>
      <c r="D384" s="21" t="s">
        <v>1358</v>
      </c>
      <c r="E384" s="22" t="s">
        <v>230</v>
      </c>
      <c r="F384" s="1">
        <v>53.2099707</v>
      </c>
      <c r="G384" s="1">
        <v>36.595457000000003</v>
      </c>
      <c r="H384" s="1" t="s">
        <v>1359</v>
      </c>
    </row>
    <row r="385" spans="1:8" x14ac:dyDescent="0.45">
      <c r="A385" s="20" t="s">
        <v>1302</v>
      </c>
      <c r="B385" s="20" t="s">
        <v>181</v>
      </c>
      <c r="C385" s="1" t="s">
        <v>1360</v>
      </c>
      <c r="D385" s="21" t="s">
        <v>1361</v>
      </c>
      <c r="E385" s="22" t="s">
        <v>230</v>
      </c>
      <c r="F385" s="1">
        <v>53.298886199999998</v>
      </c>
      <c r="G385" s="1">
        <v>36.6483043</v>
      </c>
      <c r="H385" s="1" t="s">
        <v>1362</v>
      </c>
    </row>
    <row r="386" spans="1:8" x14ac:dyDescent="0.45">
      <c r="A386" s="20" t="s">
        <v>1302</v>
      </c>
      <c r="B386" s="20" t="s">
        <v>181</v>
      </c>
      <c r="C386" s="1" t="s">
        <v>1363</v>
      </c>
      <c r="D386" s="21" t="s">
        <v>1364</v>
      </c>
      <c r="E386" s="22" t="s">
        <v>230</v>
      </c>
      <c r="F386" s="1">
        <v>52.026837999999998</v>
      </c>
      <c r="G386" s="1">
        <v>36.575037299999998</v>
      </c>
      <c r="H386" s="1" t="s">
        <v>1365</v>
      </c>
    </row>
    <row r="387" spans="1:8" x14ac:dyDescent="0.45">
      <c r="A387" s="20" t="s">
        <v>1302</v>
      </c>
      <c r="B387" s="20" t="s">
        <v>181</v>
      </c>
      <c r="C387" s="1" t="s">
        <v>1366</v>
      </c>
      <c r="D387" s="21" t="s">
        <v>1367</v>
      </c>
      <c r="E387" s="22" t="s">
        <v>229</v>
      </c>
      <c r="F387" s="1">
        <v>51.488730699999998</v>
      </c>
      <c r="G387" s="1">
        <v>36.649363999999998</v>
      </c>
      <c r="H387" s="1" t="s">
        <v>1368</v>
      </c>
    </row>
    <row r="388" spans="1:8" x14ac:dyDescent="0.45">
      <c r="A388" s="20" t="s">
        <v>13</v>
      </c>
      <c r="B388" s="20" t="s">
        <v>182</v>
      </c>
      <c r="C388" s="1" t="s">
        <v>1369</v>
      </c>
      <c r="D388" s="21" t="s">
        <v>1370</v>
      </c>
      <c r="E388" s="22" t="s">
        <v>229</v>
      </c>
      <c r="F388" s="1">
        <v>49.701348600000003</v>
      </c>
      <c r="G388" s="1">
        <v>34.095355300000001</v>
      </c>
      <c r="H388" s="1" t="s">
        <v>1371</v>
      </c>
    </row>
    <row r="389" spans="1:8" x14ac:dyDescent="0.45">
      <c r="A389" s="20" t="s">
        <v>13</v>
      </c>
      <c r="B389" s="20" t="s">
        <v>182</v>
      </c>
      <c r="C389" s="1" t="s">
        <v>1372</v>
      </c>
      <c r="D389" s="21" t="s">
        <v>1373</v>
      </c>
      <c r="E389" s="22" t="s">
        <v>229</v>
      </c>
      <c r="F389" s="1">
        <v>50.4552616</v>
      </c>
      <c r="G389" s="1">
        <v>33.908574799999997</v>
      </c>
      <c r="H389" s="1" t="s">
        <v>1374</v>
      </c>
    </row>
    <row r="390" spans="1:8" x14ac:dyDescent="0.45">
      <c r="A390" s="20" t="s">
        <v>13</v>
      </c>
      <c r="B390" s="20" t="s">
        <v>182</v>
      </c>
      <c r="C390" s="1" t="s">
        <v>1375</v>
      </c>
      <c r="D390" s="21" t="s">
        <v>1376</v>
      </c>
      <c r="E390" s="22" t="s">
        <v>229</v>
      </c>
      <c r="F390" s="1">
        <v>49.334862100000002</v>
      </c>
      <c r="G390" s="1">
        <v>34.711239800000001</v>
      </c>
      <c r="H390" s="1" t="s">
        <v>1377</v>
      </c>
    </row>
    <row r="391" spans="1:8" x14ac:dyDescent="0.45">
      <c r="A391" s="20" t="s">
        <v>13</v>
      </c>
      <c r="B391" s="20" t="s">
        <v>182</v>
      </c>
      <c r="C391" s="1" t="s">
        <v>1378</v>
      </c>
      <c r="D391" s="21" t="s">
        <v>1379</v>
      </c>
      <c r="E391" s="22" t="s">
        <v>229</v>
      </c>
      <c r="F391" s="1">
        <v>49.854726599999999</v>
      </c>
      <c r="G391" s="1">
        <v>34.612304999999999</v>
      </c>
      <c r="H391" s="1" t="s">
        <v>1380</v>
      </c>
    </row>
    <row r="392" spans="1:8" x14ac:dyDescent="0.45">
      <c r="A392" s="20" t="s">
        <v>13</v>
      </c>
      <c r="B392" s="20" t="s">
        <v>182</v>
      </c>
      <c r="C392" s="1" t="s">
        <v>1381</v>
      </c>
      <c r="D392" s="21" t="s">
        <v>1382</v>
      </c>
      <c r="E392" s="22" t="s">
        <v>229</v>
      </c>
      <c r="F392" s="1">
        <v>50.358506499999997</v>
      </c>
      <c r="G392" s="1">
        <v>35.023610699999999</v>
      </c>
      <c r="H392" s="1" t="s">
        <v>1383</v>
      </c>
    </row>
    <row r="393" spans="1:8" x14ac:dyDescent="0.45">
      <c r="A393" s="20" t="s">
        <v>13</v>
      </c>
      <c r="B393" s="20" t="s">
        <v>182</v>
      </c>
      <c r="C393" s="1" t="s">
        <v>1384</v>
      </c>
      <c r="D393" s="21" t="s">
        <v>1385</v>
      </c>
      <c r="E393" s="22" t="s">
        <v>229</v>
      </c>
      <c r="F393" s="1">
        <v>50.515399600000002</v>
      </c>
      <c r="G393" s="1">
        <v>35.3036405</v>
      </c>
      <c r="H393" s="1" t="s">
        <v>1386</v>
      </c>
    </row>
    <row r="394" spans="1:8" x14ac:dyDescent="0.45">
      <c r="A394" s="20" t="s">
        <v>13</v>
      </c>
      <c r="B394" s="20" t="s">
        <v>182</v>
      </c>
      <c r="C394" s="1" t="s">
        <v>1387</v>
      </c>
      <c r="D394" s="21" t="s">
        <v>1388</v>
      </c>
      <c r="E394" s="22" t="s">
        <v>229</v>
      </c>
      <c r="F394" s="1">
        <v>50.684564799999997</v>
      </c>
      <c r="G394" s="1">
        <v>33.992303900000003</v>
      </c>
      <c r="H394" s="1" t="s">
        <v>1389</v>
      </c>
    </row>
    <row r="395" spans="1:8" x14ac:dyDescent="0.45">
      <c r="A395" s="20" t="s">
        <v>13</v>
      </c>
      <c r="B395" s="20" t="s">
        <v>182</v>
      </c>
      <c r="C395" s="1" t="s">
        <v>1390</v>
      </c>
      <c r="D395" s="21" t="s">
        <v>1391</v>
      </c>
      <c r="E395" s="22" t="s">
        <v>229</v>
      </c>
      <c r="F395" s="1">
        <v>49.1904301</v>
      </c>
      <c r="G395" s="1">
        <v>34.391745999999998</v>
      </c>
      <c r="H395" s="1" t="s">
        <v>1392</v>
      </c>
    </row>
    <row r="396" spans="1:8" x14ac:dyDescent="0.45">
      <c r="A396" s="20" t="s">
        <v>13</v>
      </c>
      <c r="B396" s="20" t="s">
        <v>182</v>
      </c>
      <c r="C396" s="1" t="s">
        <v>1393</v>
      </c>
      <c r="D396" s="21" t="s">
        <v>1394</v>
      </c>
      <c r="E396" s="22" t="s">
        <v>229</v>
      </c>
      <c r="F396" s="1">
        <v>50.013632299999998</v>
      </c>
      <c r="G396" s="1">
        <v>34.698073399999998</v>
      </c>
      <c r="H396" s="1" t="s">
        <v>1395</v>
      </c>
    </row>
    <row r="397" spans="1:8" x14ac:dyDescent="0.45">
      <c r="A397" s="20" t="s">
        <v>13</v>
      </c>
      <c r="B397" s="20" t="s">
        <v>182</v>
      </c>
      <c r="C397" s="1" t="s">
        <v>1396</v>
      </c>
      <c r="D397" s="21" t="s">
        <v>1397</v>
      </c>
      <c r="E397" s="22" t="s">
        <v>229</v>
      </c>
      <c r="F397" s="1">
        <v>50.0059337</v>
      </c>
      <c r="G397" s="1">
        <v>34.520446999999997</v>
      </c>
      <c r="H397" s="1" t="s">
        <v>1398</v>
      </c>
    </row>
    <row r="398" spans="1:8" x14ac:dyDescent="0.45">
      <c r="A398" s="20" t="s">
        <v>13</v>
      </c>
      <c r="B398" s="20" t="s">
        <v>182</v>
      </c>
      <c r="C398" s="1" t="s">
        <v>1399</v>
      </c>
      <c r="D398" s="21" t="s">
        <v>1400</v>
      </c>
      <c r="E398" s="22" t="s">
        <v>229</v>
      </c>
      <c r="F398" s="1">
        <v>50.077112499999998</v>
      </c>
      <c r="G398" s="1">
        <v>33.640614800000002</v>
      </c>
      <c r="H398" s="1" t="s">
        <v>1401</v>
      </c>
    </row>
    <row r="399" spans="1:8" x14ac:dyDescent="0.45">
      <c r="A399" s="20" t="s">
        <v>13</v>
      </c>
      <c r="B399" s="20" t="s">
        <v>182</v>
      </c>
      <c r="C399" s="1" t="s">
        <v>1402</v>
      </c>
      <c r="D399" s="21" t="s">
        <v>1403</v>
      </c>
      <c r="E399" s="22" t="s">
        <v>229</v>
      </c>
      <c r="F399" s="1">
        <v>49.400863299999997</v>
      </c>
      <c r="G399" s="1">
        <v>33.934590399999998</v>
      </c>
      <c r="H399" s="1" t="s">
        <v>1404</v>
      </c>
    </row>
    <row r="400" spans="1:8" x14ac:dyDescent="0.45">
      <c r="A400" s="20" t="s">
        <v>14</v>
      </c>
      <c r="B400" s="20" t="s">
        <v>183</v>
      </c>
      <c r="C400" s="1" t="s">
        <v>1405</v>
      </c>
      <c r="D400" s="21" t="s">
        <v>1406</v>
      </c>
      <c r="E400" s="22" t="s">
        <v>230</v>
      </c>
      <c r="F400" s="1">
        <v>55.024251900000003</v>
      </c>
      <c r="G400" s="1">
        <v>25.867345</v>
      </c>
      <c r="H400" s="1" t="s">
        <v>1407</v>
      </c>
    </row>
    <row r="401" spans="1:8" x14ac:dyDescent="0.45">
      <c r="A401" s="20" t="s">
        <v>14</v>
      </c>
      <c r="B401" s="20" t="s">
        <v>183</v>
      </c>
      <c r="C401" s="1" t="s">
        <v>1408</v>
      </c>
      <c r="D401" s="21" t="s">
        <v>1409</v>
      </c>
      <c r="E401" s="22" t="s">
        <v>230</v>
      </c>
      <c r="F401" s="1">
        <v>54.366601199999998</v>
      </c>
      <c r="G401" s="1">
        <v>27.198639</v>
      </c>
      <c r="H401" s="1" t="s">
        <v>1410</v>
      </c>
    </row>
    <row r="402" spans="1:8" x14ac:dyDescent="0.45">
      <c r="A402" s="20" t="s">
        <v>14</v>
      </c>
      <c r="B402" s="20" t="s">
        <v>183</v>
      </c>
      <c r="C402" s="1" t="s">
        <v>1411</v>
      </c>
      <c r="D402" s="21" t="s">
        <v>1412</v>
      </c>
      <c r="E402" s="22" t="s">
        <v>230</v>
      </c>
      <c r="F402" s="1">
        <v>57.902053500000001</v>
      </c>
      <c r="G402" s="1">
        <v>26.458079000000001</v>
      </c>
      <c r="H402" s="1" t="s">
        <v>1413</v>
      </c>
    </row>
    <row r="403" spans="1:8" x14ac:dyDescent="0.45">
      <c r="A403" s="20" t="s">
        <v>14</v>
      </c>
      <c r="B403" s="20" t="s">
        <v>183</v>
      </c>
      <c r="C403" s="1" t="s">
        <v>1414</v>
      </c>
      <c r="D403" s="21" t="s">
        <v>1415</v>
      </c>
      <c r="E403" s="22" t="s">
        <v>229</v>
      </c>
      <c r="F403" s="1">
        <v>56.266645500000003</v>
      </c>
      <c r="G403" s="1">
        <v>27.1832216</v>
      </c>
      <c r="H403" s="1" t="s">
        <v>1416</v>
      </c>
    </row>
    <row r="404" spans="1:8" x14ac:dyDescent="0.45">
      <c r="A404" s="20" t="s">
        <v>14</v>
      </c>
      <c r="B404" s="20" t="s">
        <v>183</v>
      </c>
      <c r="C404" s="1" t="s">
        <v>1417</v>
      </c>
      <c r="D404" s="21" t="s">
        <v>1418</v>
      </c>
      <c r="E404" s="22" t="s">
        <v>230</v>
      </c>
      <c r="F404" s="1">
        <v>54.888679000000003</v>
      </c>
      <c r="G404" s="1">
        <v>26.5627867</v>
      </c>
      <c r="H404" s="1" t="s">
        <v>1419</v>
      </c>
    </row>
    <row r="405" spans="1:8" x14ac:dyDescent="0.45">
      <c r="A405" s="20" t="s">
        <v>14</v>
      </c>
      <c r="B405" s="20" t="s">
        <v>183</v>
      </c>
      <c r="C405" s="1" t="s">
        <v>1420</v>
      </c>
      <c r="D405" s="21" t="s">
        <v>1421</v>
      </c>
      <c r="E405" s="22" t="s">
        <v>230</v>
      </c>
      <c r="F405" s="1">
        <v>55.585722400000002</v>
      </c>
      <c r="G405" s="1">
        <v>26.950084100000002</v>
      </c>
      <c r="H405" s="1" t="s">
        <v>1422</v>
      </c>
    </row>
    <row r="406" spans="1:8" x14ac:dyDescent="0.45">
      <c r="A406" s="20" t="s">
        <v>14</v>
      </c>
      <c r="B406" s="20" t="s">
        <v>183</v>
      </c>
      <c r="C406" s="1" t="s">
        <v>1423</v>
      </c>
      <c r="D406" s="21" t="s">
        <v>1424</v>
      </c>
      <c r="E406" s="22" t="s">
        <v>229</v>
      </c>
      <c r="F406" s="1">
        <v>53.040519600000003</v>
      </c>
      <c r="G406" s="1">
        <v>27.2087957</v>
      </c>
      <c r="H406" s="1" t="s">
        <v>1425</v>
      </c>
    </row>
    <row r="407" spans="1:8" x14ac:dyDescent="0.45">
      <c r="A407" s="20" t="s">
        <v>14</v>
      </c>
      <c r="B407" s="20" t="s">
        <v>183</v>
      </c>
      <c r="C407" s="1" t="s">
        <v>1426</v>
      </c>
      <c r="D407" s="21" t="s">
        <v>1427</v>
      </c>
      <c r="E407" s="22" t="s">
        <v>229</v>
      </c>
      <c r="F407" s="1">
        <v>57.191550399999997</v>
      </c>
      <c r="G407" s="1">
        <v>27.618269399999999</v>
      </c>
      <c r="H407" s="1" t="s">
        <v>1428</v>
      </c>
    </row>
    <row r="408" spans="1:8" x14ac:dyDescent="0.45">
      <c r="A408" s="20" t="s">
        <v>14</v>
      </c>
      <c r="B408" s="20" t="s">
        <v>183</v>
      </c>
      <c r="C408" s="1" t="s">
        <v>1429</v>
      </c>
      <c r="D408" s="21" t="s">
        <v>1430</v>
      </c>
      <c r="E408" s="22" t="s">
        <v>229</v>
      </c>
      <c r="F408" s="1">
        <v>57.785667699999998</v>
      </c>
      <c r="G408" s="1">
        <v>25.657700599999998</v>
      </c>
      <c r="H408" s="1" t="s">
        <v>1431</v>
      </c>
    </row>
    <row r="409" spans="1:8" x14ac:dyDescent="0.45">
      <c r="A409" s="20" t="s">
        <v>14</v>
      </c>
      <c r="B409" s="20" t="s">
        <v>183</v>
      </c>
      <c r="C409" s="1" t="s">
        <v>1432</v>
      </c>
      <c r="D409" s="21" t="s">
        <v>1433</v>
      </c>
      <c r="E409" s="22" t="s">
        <v>230</v>
      </c>
      <c r="F409" s="1">
        <v>55.902453000000001</v>
      </c>
      <c r="G409" s="1">
        <v>28.310998300000001</v>
      </c>
      <c r="H409" s="1" t="s">
        <v>1434</v>
      </c>
    </row>
    <row r="410" spans="1:8" x14ac:dyDescent="0.45">
      <c r="A410" s="20" t="s">
        <v>14</v>
      </c>
      <c r="B410" s="20" t="s">
        <v>183</v>
      </c>
      <c r="C410" s="1" t="s">
        <v>1435</v>
      </c>
      <c r="D410" s="21" t="s">
        <v>1436</v>
      </c>
      <c r="E410" s="22" t="s">
        <v>230</v>
      </c>
      <c r="F410" s="1">
        <v>57.107167199999999</v>
      </c>
      <c r="G410" s="1">
        <v>26.520099099999999</v>
      </c>
      <c r="H410" s="1" t="s">
        <v>1437</v>
      </c>
    </row>
    <row r="411" spans="1:8" x14ac:dyDescent="0.45">
      <c r="A411" s="20" t="s">
        <v>14</v>
      </c>
      <c r="B411" s="20" t="s">
        <v>183</v>
      </c>
      <c r="C411" s="1" t="s">
        <v>1438</v>
      </c>
      <c r="D411" s="21" t="s">
        <v>1439</v>
      </c>
      <c r="E411" s="22" t="s">
        <v>229</v>
      </c>
      <c r="F411" s="1">
        <v>56.220294600000003</v>
      </c>
      <c r="G411" s="1">
        <v>26.978891900000001</v>
      </c>
      <c r="H411" s="1" t="s">
        <v>1440</v>
      </c>
    </row>
    <row r="412" spans="1:8" x14ac:dyDescent="0.45">
      <c r="A412" s="20" t="s">
        <v>14</v>
      </c>
      <c r="B412" s="20" t="s">
        <v>183</v>
      </c>
      <c r="C412" s="1" t="s">
        <v>1441</v>
      </c>
      <c r="D412" s="21" t="s">
        <v>1442</v>
      </c>
      <c r="E412" s="22" t="s">
        <v>230</v>
      </c>
      <c r="F412" s="1">
        <v>57.0675028</v>
      </c>
      <c r="G412" s="1">
        <v>27.137221100000001</v>
      </c>
      <c r="H412" s="1" t="s">
        <v>1443</v>
      </c>
    </row>
    <row r="413" spans="1:8" x14ac:dyDescent="0.45">
      <c r="A413" s="20" t="s">
        <v>15</v>
      </c>
      <c r="B413" s="20" t="s">
        <v>184</v>
      </c>
      <c r="C413" s="1" t="s">
        <v>1444</v>
      </c>
      <c r="D413" s="21" t="s">
        <v>184</v>
      </c>
      <c r="E413" s="22" t="s">
        <v>230</v>
      </c>
      <c r="F413" s="1">
        <v>48.515022500000001</v>
      </c>
      <c r="G413" s="1">
        <v>34.798857499999997</v>
      </c>
      <c r="H413" s="1" t="s">
        <v>1445</v>
      </c>
    </row>
    <row r="414" spans="1:8" x14ac:dyDescent="0.45">
      <c r="A414" s="20" t="s">
        <v>15</v>
      </c>
      <c r="B414" s="20" t="s">
        <v>184</v>
      </c>
      <c r="C414" s="1" t="s">
        <v>1446</v>
      </c>
      <c r="D414" s="21" t="s">
        <v>1447</v>
      </c>
      <c r="E414" s="22" t="s">
        <v>230</v>
      </c>
      <c r="F414" s="1">
        <v>48.814594300000003</v>
      </c>
      <c r="G414" s="1">
        <v>34.302000100000001</v>
      </c>
      <c r="H414" s="1" t="s">
        <v>1448</v>
      </c>
    </row>
    <row r="415" spans="1:8" x14ac:dyDescent="0.45">
      <c r="A415" s="20" t="s">
        <v>15</v>
      </c>
      <c r="B415" s="20" t="s">
        <v>184</v>
      </c>
      <c r="C415" s="1" t="s">
        <v>1449</v>
      </c>
      <c r="D415" s="21" t="s">
        <v>1450</v>
      </c>
      <c r="E415" s="22" t="s">
        <v>230</v>
      </c>
      <c r="F415" s="1">
        <v>48.368883400000001</v>
      </c>
      <c r="G415" s="1">
        <v>34.188318000000002</v>
      </c>
      <c r="H415" s="1" t="s">
        <v>1451</v>
      </c>
    </row>
    <row r="416" spans="1:8" x14ac:dyDescent="0.45">
      <c r="A416" s="20" t="s">
        <v>15</v>
      </c>
      <c r="B416" s="20" t="s">
        <v>184</v>
      </c>
      <c r="C416" s="1" t="s">
        <v>1452</v>
      </c>
      <c r="D416" s="21" t="s">
        <v>1453</v>
      </c>
      <c r="E416" s="22" t="s">
        <v>230</v>
      </c>
      <c r="F416" s="1">
        <v>48.453742400000003</v>
      </c>
      <c r="G416" s="1">
        <v>34.549796100000002</v>
      </c>
      <c r="H416" s="1" t="s">
        <v>1454</v>
      </c>
    </row>
    <row r="417" spans="1:8" x14ac:dyDescent="0.45">
      <c r="A417" s="20" t="s">
        <v>15</v>
      </c>
      <c r="B417" s="20" t="s">
        <v>184</v>
      </c>
      <c r="C417" s="1" t="s">
        <v>1455</v>
      </c>
      <c r="D417" s="21" t="s">
        <v>1456</v>
      </c>
      <c r="E417" s="22" t="s">
        <v>230</v>
      </c>
      <c r="F417" s="1">
        <v>48.439272899999999</v>
      </c>
      <c r="G417" s="1">
        <v>34.9083252</v>
      </c>
      <c r="H417" s="1" t="s">
        <v>1457</v>
      </c>
    </row>
    <row r="418" spans="1:8" x14ac:dyDescent="0.45">
      <c r="A418" s="20" t="s">
        <v>15</v>
      </c>
      <c r="B418" s="20" t="s">
        <v>184</v>
      </c>
      <c r="C418" s="1" t="s">
        <v>1458</v>
      </c>
      <c r="D418" s="21" t="s">
        <v>1459</v>
      </c>
      <c r="E418" s="22" t="s">
        <v>230</v>
      </c>
      <c r="F418" s="1">
        <v>48.125024500000002</v>
      </c>
      <c r="G418" s="1">
        <v>34.778937200000001</v>
      </c>
      <c r="H418" s="1" t="s">
        <v>1460</v>
      </c>
    </row>
    <row r="419" spans="1:8" x14ac:dyDescent="0.45">
      <c r="A419" s="20" t="s">
        <v>15</v>
      </c>
      <c r="B419" s="20" t="s">
        <v>184</v>
      </c>
      <c r="C419" s="1" t="s">
        <v>1461</v>
      </c>
      <c r="D419" s="21" t="s">
        <v>1462</v>
      </c>
      <c r="E419" s="22" t="s">
        <v>230</v>
      </c>
      <c r="F419" s="1">
        <v>49.033740100000003</v>
      </c>
      <c r="G419" s="1">
        <v>35.3913832</v>
      </c>
      <c r="H419" s="1" t="s">
        <v>1463</v>
      </c>
    </row>
    <row r="420" spans="1:8" x14ac:dyDescent="0.45">
      <c r="A420" s="20" t="s">
        <v>15</v>
      </c>
      <c r="B420" s="20" t="s">
        <v>184</v>
      </c>
      <c r="C420" s="1" t="s">
        <v>1464</v>
      </c>
      <c r="D420" s="21" t="s">
        <v>1465</v>
      </c>
      <c r="E420" s="22" t="s">
        <v>230</v>
      </c>
      <c r="F420" s="1">
        <v>48.724162100000001</v>
      </c>
      <c r="G420" s="1">
        <v>35.211338300000001</v>
      </c>
      <c r="H420" s="1" t="s">
        <v>1466</v>
      </c>
    </row>
    <row r="421" spans="1:8" x14ac:dyDescent="0.45">
      <c r="A421" s="20" t="s">
        <v>15</v>
      </c>
      <c r="B421" s="20" t="s">
        <v>184</v>
      </c>
      <c r="C421" s="1" t="s">
        <v>1467</v>
      </c>
      <c r="D421" s="21" t="s">
        <v>1468</v>
      </c>
      <c r="E421" s="22" t="s">
        <v>230</v>
      </c>
      <c r="F421" s="1">
        <v>48.975722500000003</v>
      </c>
      <c r="G421" s="1">
        <v>35.113398500000002</v>
      </c>
      <c r="H421" s="1" t="s">
        <v>1469</v>
      </c>
    </row>
    <row r="422" spans="1:8" x14ac:dyDescent="0.45">
      <c r="A422" s="20" t="s">
        <v>16</v>
      </c>
      <c r="B422" s="20" t="s">
        <v>185</v>
      </c>
      <c r="C422" s="1" t="s">
        <v>1470</v>
      </c>
      <c r="D422" s="21" t="s">
        <v>1471</v>
      </c>
      <c r="E422" s="22" t="s">
        <v>230</v>
      </c>
      <c r="F422" s="1">
        <v>53.250373600000003</v>
      </c>
      <c r="G422" s="1">
        <v>31.130403600000001</v>
      </c>
      <c r="H422" s="1" t="s">
        <v>1472</v>
      </c>
    </row>
    <row r="423" spans="1:8" x14ac:dyDescent="0.45">
      <c r="A423" s="20" t="s">
        <v>16</v>
      </c>
      <c r="B423" s="20" t="s">
        <v>185</v>
      </c>
      <c r="C423" s="1" t="s">
        <v>1473</v>
      </c>
      <c r="D423" s="21" t="s">
        <v>1474</v>
      </c>
      <c r="E423" s="22" t="s">
        <v>229</v>
      </c>
      <c r="F423" s="1">
        <v>54.0085616</v>
      </c>
      <c r="G423" s="1">
        <v>32.308221199999998</v>
      </c>
      <c r="H423" s="1" t="s">
        <v>1475</v>
      </c>
    </row>
    <row r="424" spans="1:8" x14ac:dyDescent="0.45">
      <c r="A424" s="20" t="s">
        <v>16</v>
      </c>
      <c r="B424" s="20" t="s">
        <v>185</v>
      </c>
      <c r="C424" s="1" t="s">
        <v>1476</v>
      </c>
      <c r="D424" s="21" t="s">
        <v>1477</v>
      </c>
      <c r="E424" s="22" t="s">
        <v>230</v>
      </c>
      <c r="F424" s="1">
        <v>54.207461299999999</v>
      </c>
      <c r="G424" s="1">
        <v>32.000171999999999</v>
      </c>
      <c r="H424" s="1" t="s">
        <v>1478</v>
      </c>
    </row>
    <row r="425" spans="1:8" x14ac:dyDescent="0.45">
      <c r="A425" s="20" t="s">
        <v>16</v>
      </c>
      <c r="B425" s="20" t="s">
        <v>185</v>
      </c>
      <c r="C425" s="1" t="s">
        <v>1479</v>
      </c>
      <c r="D425" s="21" t="s">
        <v>1480</v>
      </c>
      <c r="E425" s="22" t="s">
        <v>230</v>
      </c>
      <c r="F425" s="1">
        <v>55.413939200000002</v>
      </c>
      <c r="G425" s="1">
        <v>31.6216425</v>
      </c>
      <c r="H425" s="1" t="s">
        <v>1481</v>
      </c>
    </row>
    <row r="426" spans="1:8" x14ac:dyDescent="0.45">
      <c r="A426" s="20" t="s">
        <v>16</v>
      </c>
      <c r="B426" s="20" t="s">
        <v>185</v>
      </c>
      <c r="C426" s="1" t="s">
        <v>1482</v>
      </c>
      <c r="D426" s="21" t="s">
        <v>1483</v>
      </c>
      <c r="E426" s="22" t="s">
        <v>230</v>
      </c>
      <c r="F426" s="1">
        <v>56.019424399999998</v>
      </c>
      <c r="G426" s="1">
        <v>31.871594999999999</v>
      </c>
      <c r="H426" s="1" t="s">
        <v>1484</v>
      </c>
    </row>
    <row r="427" spans="1:8" x14ac:dyDescent="0.45">
      <c r="A427" s="20" t="s">
        <v>16</v>
      </c>
      <c r="B427" s="20" t="s">
        <v>185</v>
      </c>
      <c r="C427" s="1" t="s">
        <v>1485</v>
      </c>
      <c r="D427" s="21" t="s">
        <v>1486</v>
      </c>
      <c r="E427" s="22" t="s">
        <v>230</v>
      </c>
      <c r="F427" s="1">
        <v>54.3003505</v>
      </c>
      <c r="G427" s="1">
        <v>31.831728600000002</v>
      </c>
      <c r="H427" s="1" t="s">
        <v>1487</v>
      </c>
    </row>
    <row r="428" spans="1:8" x14ac:dyDescent="0.45">
      <c r="A428" s="20" t="s">
        <v>16</v>
      </c>
      <c r="B428" s="20" t="s">
        <v>185</v>
      </c>
      <c r="C428" s="1" t="s">
        <v>1488</v>
      </c>
      <c r="D428" s="21" t="s">
        <v>1489</v>
      </c>
      <c r="E428" s="22" t="s">
        <v>230</v>
      </c>
      <c r="F428" s="1">
        <v>54.3076413</v>
      </c>
      <c r="G428" s="1">
        <v>31.9336023</v>
      </c>
      <c r="H428" s="1" t="s">
        <v>1490</v>
      </c>
    </row>
    <row r="429" spans="1:8" x14ac:dyDescent="0.45">
      <c r="A429" s="20" t="s">
        <v>16</v>
      </c>
      <c r="B429" s="20" t="s">
        <v>185</v>
      </c>
      <c r="C429" s="1" t="s">
        <v>1491</v>
      </c>
      <c r="D429" s="21" t="s">
        <v>1492</v>
      </c>
      <c r="E429" s="22" t="s">
        <v>230</v>
      </c>
      <c r="F429" s="1">
        <v>54.445157799999997</v>
      </c>
      <c r="G429" s="1">
        <v>31.5778137</v>
      </c>
      <c r="H429" s="1" t="s">
        <v>1493</v>
      </c>
    </row>
    <row r="430" spans="1:8" x14ac:dyDescent="0.45">
      <c r="A430" s="20" t="s">
        <v>16</v>
      </c>
      <c r="B430" s="20" t="s">
        <v>185</v>
      </c>
      <c r="C430" s="1" t="s">
        <v>1494</v>
      </c>
      <c r="D430" s="21" t="s">
        <v>1495</v>
      </c>
      <c r="E430" s="22" t="s">
        <v>229</v>
      </c>
      <c r="F430" s="1">
        <v>54.0079341</v>
      </c>
      <c r="G430" s="1">
        <v>32.248722600000001</v>
      </c>
      <c r="H430" s="1" t="s">
        <v>1496</v>
      </c>
    </row>
    <row r="431" spans="1:8" x14ac:dyDescent="0.45">
      <c r="A431" s="20" t="s">
        <v>16</v>
      </c>
      <c r="B431" s="20" t="s">
        <v>185</v>
      </c>
      <c r="C431" s="1" t="s">
        <v>16</v>
      </c>
      <c r="D431" s="21" t="s">
        <v>185</v>
      </c>
      <c r="E431" s="22" t="s">
        <v>229</v>
      </c>
      <c r="F431" s="1">
        <v>54.356856200000003</v>
      </c>
      <c r="G431" s="1">
        <v>31.897423199999999</v>
      </c>
      <c r="H431" s="1" t="s">
        <v>1497</v>
      </c>
    </row>
  </sheetData>
  <autoFilter ref="A1:V431" xr:uid="{A165418E-7906-4F9B-A92C-43A9B409E15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78B7-35E4-4546-92C1-070BCB4BEE5B}">
  <dimension ref="A1:D23"/>
  <sheetViews>
    <sheetView workbookViewId="0"/>
  </sheetViews>
  <sheetFormatPr defaultRowHeight="14.25" x14ac:dyDescent="0.45"/>
  <cols>
    <col min="1" max="1" width="9.06640625" style="28"/>
    <col min="2" max="2" width="9.06640625" style="29"/>
    <col min="3" max="16384" width="9.06640625" style="1"/>
  </cols>
  <sheetData>
    <row r="1" spans="1:4" x14ac:dyDescent="0.45">
      <c r="A1" s="15" t="s">
        <v>1501</v>
      </c>
      <c r="B1" s="15" t="s">
        <v>1546</v>
      </c>
      <c r="C1" s="15" t="s">
        <v>1547</v>
      </c>
      <c r="D1" s="15" t="s">
        <v>1521</v>
      </c>
    </row>
    <row r="2" spans="1:4" x14ac:dyDescent="0.45">
      <c r="A2" s="28" t="s">
        <v>1502</v>
      </c>
      <c r="B2" s="29" t="s">
        <v>1522</v>
      </c>
      <c r="C2" s="27">
        <v>1</v>
      </c>
      <c r="D2" s="1" t="s">
        <v>229</v>
      </c>
    </row>
    <row r="3" spans="1:4" x14ac:dyDescent="0.45">
      <c r="A3" s="28" t="s">
        <v>1548</v>
      </c>
      <c r="B3" s="29" t="s">
        <v>1523</v>
      </c>
      <c r="C3" s="27">
        <v>2</v>
      </c>
      <c r="D3" s="1" t="s">
        <v>229</v>
      </c>
    </row>
    <row r="4" spans="1:4" x14ac:dyDescent="0.45">
      <c r="A4" s="28" t="s">
        <v>1503</v>
      </c>
      <c r="B4" s="29" t="s">
        <v>1524</v>
      </c>
      <c r="C4" s="27">
        <v>2</v>
      </c>
      <c r="D4" s="1" t="s">
        <v>229</v>
      </c>
    </row>
    <row r="5" spans="1:4" x14ac:dyDescent="0.45">
      <c r="A5" s="28" t="s">
        <v>1504</v>
      </c>
      <c r="B5" s="29" t="s">
        <v>1525</v>
      </c>
      <c r="C5" s="27">
        <v>1</v>
      </c>
      <c r="D5" s="1" t="s">
        <v>229</v>
      </c>
    </row>
    <row r="6" spans="1:4" x14ac:dyDescent="0.45">
      <c r="A6" s="28" t="s">
        <v>1505</v>
      </c>
      <c r="B6" s="29" t="s">
        <v>1526</v>
      </c>
      <c r="C6" s="27">
        <v>1</v>
      </c>
      <c r="D6" s="1" t="s">
        <v>229</v>
      </c>
    </row>
    <row r="7" spans="1:4" x14ac:dyDescent="0.45">
      <c r="A7" s="28" t="s">
        <v>1506</v>
      </c>
      <c r="B7" s="29" t="s">
        <v>1527</v>
      </c>
      <c r="C7" s="27">
        <v>1</v>
      </c>
      <c r="D7" s="1" t="s">
        <v>229</v>
      </c>
    </row>
    <row r="8" spans="1:4" x14ac:dyDescent="0.45">
      <c r="A8" s="28" t="s">
        <v>1507</v>
      </c>
      <c r="B8" s="29" t="s">
        <v>1528</v>
      </c>
      <c r="C8" s="27">
        <v>1</v>
      </c>
      <c r="D8" s="1" t="s">
        <v>229</v>
      </c>
    </row>
    <row r="9" spans="1:4" x14ac:dyDescent="0.45">
      <c r="A9" s="28" t="s">
        <v>1508</v>
      </c>
      <c r="B9" s="29" t="s">
        <v>1529</v>
      </c>
      <c r="C9" s="27">
        <v>1</v>
      </c>
      <c r="D9" s="1" t="s">
        <v>229</v>
      </c>
    </row>
    <row r="10" spans="1:4" x14ac:dyDescent="0.45">
      <c r="A10" s="28" t="s">
        <v>1509</v>
      </c>
      <c r="B10" s="29" t="s">
        <v>1530</v>
      </c>
      <c r="C10" s="27">
        <v>1</v>
      </c>
      <c r="D10" s="1" t="s">
        <v>229</v>
      </c>
    </row>
    <row r="11" spans="1:4" x14ac:dyDescent="0.45">
      <c r="A11" s="28" t="s">
        <v>1510</v>
      </c>
      <c r="B11" s="29" t="s">
        <v>1531</v>
      </c>
      <c r="C11" s="27">
        <v>1</v>
      </c>
      <c r="D11" s="1" t="s">
        <v>229</v>
      </c>
    </row>
    <row r="12" spans="1:4" x14ac:dyDescent="0.45">
      <c r="A12" s="28" t="s">
        <v>1511</v>
      </c>
      <c r="B12" s="29" t="s">
        <v>1532</v>
      </c>
      <c r="C12" s="27">
        <v>1</v>
      </c>
      <c r="D12" s="1" t="s">
        <v>229</v>
      </c>
    </row>
    <row r="13" spans="1:4" x14ac:dyDescent="0.45">
      <c r="A13" s="28" t="s">
        <v>1533</v>
      </c>
      <c r="B13" s="29" t="s">
        <v>1534</v>
      </c>
      <c r="C13" s="27">
        <v>1</v>
      </c>
      <c r="D13" s="1" t="s">
        <v>229</v>
      </c>
    </row>
    <row r="14" spans="1:4" x14ac:dyDescent="0.45">
      <c r="A14" s="28" t="s">
        <v>1512</v>
      </c>
      <c r="B14" s="29" t="s">
        <v>1535</v>
      </c>
      <c r="C14" s="27">
        <v>2</v>
      </c>
      <c r="D14" s="1" t="s">
        <v>229</v>
      </c>
    </row>
    <row r="15" spans="1:4" x14ac:dyDescent="0.45">
      <c r="A15" s="28" t="s">
        <v>1513</v>
      </c>
      <c r="B15" s="29" t="s">
        <v>1536</v>
      </c>
      <c r="C15" s="27">
        <v>1</v>
      </c>
      <c r="D15" s="1" t="s">
        <v>229</v>
      </c>
    </row>
    <row r="16" spans="1:4" x14ac:dyDescent="0.45">
      <c r="A16" s="28" t="s">
        <v>1537</v>
      </c>
      <c r="B16" s="29" t="s">
        <v>1538</v>
      </c>
      <c r="C16" s="27">
        <v>1</v>
      </c>
      <c r="D16" s="1" t="s">
        <v>229</v>
      </c>
    </row>
    <row r="17" spans="1:4" x14ac:dyDescent="0.45">
      <c r="A17" s="28" t="s">
        <v>1514</v>
      </c>
      <c r="B17" s="29" t="s">
        <v>1539</v>
      </c>
      <c r="C17" s="27">
        <v>1</v>
      </c>
      <c r="D17" s="1" t="s">
        <v>229</v>
      </c>
    </row>
    <row r="18" spans="1:4" x14ac:dyDescent="0.45">
      <c r="A18" s="28" t="s">
        <v>1515</v>
      </c>
      <c r="B18" s="29" t="s">
        <v>1540</v>
      </c>
      <c r="C18" s="27">
        <v>1</v>
      </c>
      <c r="D18" s="1" t="s">
        <v>229</v>
      </c>
    </row>
    <row r="19" spans="1:4" x14ac:dyDescent="0.45">
      <c r="A19" s="28" t="s">
        <v>1516</v>
      </c>
      <c r="B19" s="29" t="s">
        <v>1541</v>
      </c>
      <c r="C19" s="27">
        <v>1</v>
      </c>
      <c r="D19" s="1" t="s">
        <v>229</v>
      </c>
    </row>
    <row r="20" spans="1:4" x14ac:dyDescent="0.45">
      <c r="A20" s="28" t="s">
        <v>1517</v>
      </c>
      <c r="B20" s="29" t="s">
        <v>1542</v>
      </c>
      <c r="C20" s="27">
        <v>1</v>
      </c>
      <c r="D20" s="1" t="s">
        <v>229</v>
      </c>
    </row>
    <row r="21" spans="1:4" x14ac:dyDescent="0.45">
      <c r="A21" s="28" t="s">
        <v>1518</v>
      </c>
      <c r="B21" s="29" t="s">
        <v>1543</v>
      </c>
      <c r="C21" s="27">
        <v>1</v>
      </c>
      <c r="D21" s="1" t="s">
        <v>229</v>
      </c>
    </row>
    <row r="22" spans="1:4" x14ac:dyDescent="0.45">
      <c r="A22" s="28" t="s">
        <v>1519</v>
      </c>
      <c r="B22" s="29" t="s">
        <v>1544</v>
      </c>
      <c r="C22" s="27">
        <v>1</v>
      </c>
      <c r="D22" s="1" t="s">
        <v>229</v>
      </c>
    </row>
    <row r="23" spans="1:4" x14ac:dyDescent="0.45">
      <c r="A23" s="28" t="s">
        <v>1520</v>
      </c>
      <c r="B23" s="29" t="s">
        <v>1545</v>
      </c>
      <c r="C23" s="27">
        <v>1</v>
      </c>
      <c r="D23" s="1" t="s">
        <v>229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903E-2D81-48AF-AA4B-6BECDC76D994}">
  <dimension ref="A1:AH39"/>
  <sheetViews>
    <sheetView topLeftCell="A9" workbookViewId="0">
      <selection activeCell="M40" sqref="M40"/>
    </sheetView>
  </sheetViews>
  <sheetFormatPr defaultRowHeight="14.25" x14ac:dyDescent="0.45"/>
  <cols>
    <col min="1" max="1" width="13.53125" style="16" customWidth="1"/>
    <col min="2" max="3" width="11.6640625" style="16" customWidth="1"/>
    <col min="4" max="16384" width="9.06640625" style="16"/>
  </cols>
  <sheetData>
    <row r="1" spans="1:34" ht="34.9" customHeight="1" x14ac:dyDescent="0.45">
      <c r="A1" s="15" t="s">
        <v>192</v>
      </c>
      <c r="B1" s="15" t="s">
        <v>193</v>
      </c>
      <c r="C1" s="15" t="s">
        <v>215</v>
      </c>
      <c r="D1" s="59" t="s">
        <v>1670</v>
      </c>
      <c r="E1" s="59" t="s">
        <v>1671</v>
      </c>
      <c r="F1" s="59" t="s">
        <v>157</v>
      </c>
      <c r="G1" s="59" t="s">
        <v>158</v>
      </c>
      <c r="H1" s="59" t="s">
        <v>438</v>
      </c>
      <c r="I1" s="59" t="s">
        <v>160</v>
      </c>
      <c r="J1" s="59" t="s">
        <v>161</v>
      </c>
      <c r="K1" s="59" t="s">
        <v>162</v>
      </c>
      <c r="L1" s="59" t="s">
        <v>1672</v>
      </c>
      <c r="M1" s="59" t="s">
        <v>1673</v>
      </c>
      <c r="N1" s="59" t="s">
        <v>1674</v>
      </c>
      <c r="O1" s="59" t="s">
        <v>1675</v>
      </c>
      <c r="P1" s="59" t="s">
        <v>167</v>
      </c>
      <c r="Q1" s="59" t="s">
        <v>168</v>
      </c>
      <c r="R1" s="59" t="s">
        <v>169</v>
      </c>
      <c r="S1" s="59" t="s">
        <v>1676</v>
      </c>
      <c r="T1" s="59" t="s">
        <v>171</v>
      </c>
      <c r="U1" s="59" t="s">
        <v>172</v>
      </c>
      <c r="V1" s="59" t="s">
        <v>173</v>
      </c>
      <c r="W1" s="59" t="s">
        <v>174</v>
      </c>
      <c r="X1" s="59" t="s">
        <v>175</v>
      </c>
      <c r="Y1" s="59" t="s">
        <v>176</v>
      </c>
      <c r="Z1" s="59" t="s">
        <v>1160</v>
      </c>
      <c r="AA1" s="59" t="s">
        <v>178</v>
      </c>
      <c r="AB1" s="59" t="s">
        <v>179</v>
      </c>
      <c r="AC1" s="59" t="s">
        <v>180</v>
      </c>
      <c r="AD1" s="59" t="s">
        <v>181</v>
      </c>
      <c r="AE1" s="59" t="s">
        <v>182</v>
      </c>
      <c r="AF1" s="59" t="s">
        <v>183</v>
      </c>
      <c r="AG1" s="59" t="s">
        <v>184</v>
      </c>
      <c r="AH1" s="59" t="s">
        <v>185</v>
      </c>
    </row>
    <row r="2" spans="1:34" x14ac:dyDescent="0.45">
      <c r="A2" s="17">
        <v>43881</v>
      </c>
      <c r="B2" s="17" t="s">
        <v>194</v>
      </c>
      <c r="C2" s="18">
        <v>1</v>
      </c>
      <c r="D2" s="60">
        <v>0</v>
      </c>
      <c r="E2" s="60">
        <v>0</v>
      </c>
      <c r="F2" s="60">
        <v>0</v>
      </c>
      <c r="G2" s="60">
        <v>0</v>
      </c>
      <c r="H2" s="60">
        <v>0</v>
      </c>
      <c r="I2" s="60">
        <v>0</v>
      </c>
      <c r="J2" s="60">
        <v>0</v>
      </c>
      <c r="K2" s="60">
        <v>0</v>
      </c>
      <c r="L2" s="60">
        <v>0</v>
      </c>
      <c r="M2" s="60">
        <v>0</v>
      </c>
      <c r="N2" s="60">
        <v>0</v>
      </c>
      <c r="O2" s="60">
        <v>0</v>
      </c>
      <c r="P2" s="60">
        <v>0</v>
      </c>
      <c r="Q2" s="60">
        <v>0</v>
      </c>
      <c r="R2" s="60">
        <v>0</v>
      </c>
      <c r="S2" s="60">
        <v>0</v>
      </c>
      <c r="T2" s="60">
        <v>0</v>
      </c>
      <c r="U2" s="60">
        <v>0</v>
      </c>
      <c r="V2" s="60">
        <v>4</v>
      </c>
      <c r="W2" s="60">
        <v>0</v>
      </c>
      <c r="X2" s="60">
        <v>0</v>
      </c>
      <c r="Y2" s="60">
        <v>0</v>
      </c>
      <c r="Z2" s="60">
        <v>0</v>
      </c>
      <c r="AA2" s="60">
        <v>0</v>
      </c>
      <c r="AB2" s="60">
        <v>0</v>
      </c>
      <c r="AC2" s="60">
        <v>0</v>
      </c>
      <c r="AD2" s="60">
        <v>0</v>
      </c>
      <c r="AE2" s="60">
        <v>1</v>
      </c>
      <c r="AF2" s="60">
        <v>0</v>
      </c>
      <c r="AG2" s="60">
        <v>0</v>
      </c>
      <c r="AH2" s="60">
        <v>0</v>
      </c>
    </row>
    <row r="3" spans="1:34" x14ac:dyDescent="0.45">
      <c r="A3" s="17">
        <v>43882</v>
      </c>
      <c r="B3" s="17" t="s">
        <v>195</v>
      </c>
      <c r="C3" s="18">
        <v>2</v>
      </c>
      <c r="D3" s="60">
        <v>0</v>
      </c>
      <c r="E3" s="60">
        <v>0</v>
      </c>
      <c r="F3" s="60">
        <v>0</v>
      </c>
      <c r="G3" s="60">
        <v>0</v>
      </c>
      <c r="H3" s="60">
        <v>0</v>
      </c>
      <c r="I3" s="60">
        <v>0</v>
      </c>
      <c r="J3" s="60">
        <v>0</v>
      </c>
      <c r="K3" s="60">
        <v>4</v>
      </c>
      <c r="L3" s="60">
        <v>0</v>
      </c>
      <c r="M3" s="60">
        <v>0</v>
      </c>
      <c r="N3" s="60">
        <v>0</v>
      </c>
      <c r="O3" s="60">
        <v>0</v>
      </c>
      <c r="P3" s="60">
        <v>0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11</v>
      </c>
      <c r="W3" s="60">
        <v>0</v>
      </c>
      <c r="X3" s="60">
        <v>0</v>
      </c>
      <c r="Y3" s="60">
        <v>0</v>
      </c>
      <c r="Z3" s="60">
        <v>0</v>
      </c>
      <c r="AA3" s="60">
        <v>0</v>
      </c>
      <c r="AB3" s="60">
        <v>2</v>
      </c>
      <c r="AC3" s="60">
        <v>0</v>
      </c>
      <c r="AD3" s="60">
        <v>0</v>
      </c>
      <c r="AE3" s="60">
        <v>1</v>
      </c>
      <c r="AF3" s="60">
        <v>0</v>
      </c>
      <c r="AG3" s="60">
        <v>0</v>
      </c>
      <c r="AH3" s="60">
        <v>0</v>
      </c>
    </row>
    <row r="4" spans="1:34" x14ac:dyDescent="0.45">
      <c r="A4" s="17">
        <v>43883</v>
      </c>
      <c r="B4" s="17" t="s">
        <v>196</v>
      </c>
      <c r="C4" s="18">
        <v>3</v>
      </c>
      <c r="D4" s="60">
        <v>0</v>
      </c>
      <c r="E4" s="60">
        <v>0</v>
      </c>
      <c r="F4" s="60">
        <v>0</v>
      </c>
      <c r="G4" s="60">
        <v>0</v>
      </c>
      <c r="H4" s="60">
        <v>0</v>
      </c>
      <c r="I4" s="60">
        <v>0</v>
      </c>
      <c r="J4" s="60">
        <v>0</v>
      </c>
      <c r="K4" s="60">
        <v>6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0</v>
      </c>
      <c r="U4" s="60">
        <v>0</v>
      </c>
      <c r="V4" s="60">
        <v>19</v>
      </c>
      <c r="W4" s="60">
        <v>0</v>
      </c>
      <c r="X4" s="60">
        <v>0</v>
      </c>
      <c r="Y4" s="60">
        <v>0</v>
      </c>
      <c r="Z4" s="60">
        <v>0</v>
      </c>
      <c r="AA4" s="60">
        <v>0</v>
      </c>
      <c r="AB4" s="60">
        <v>2</v>
      </c>
      <c r="AC4" s="60">
        <v>0</v>
      </c>
      <c r="AD4" s="60">
        <v>0</v>
      </c>
      <c r="AE4" s="60">
        <v>1</v>
      </c>
      <c r="AF4" s="60">
        <v>0</v>
      </c>
      <c r="AG4" s="60">
        <v>0</v>
      </c>
      <c r="AH4" s="60">
        <v>0</v>
      </c>
    </row>
    <row r="5" spans="1:34" x14ac:dyDescent="0.45">
      <c r="A5" s="17">
        <v>43884</v>
      </c>
      <c r="B5" s="17" t="s">
        <v>197</v>
      </c>
      <c r="C5" s="18">
        <v>4</v>
      </c>
      <c r="D5" s="60">
        <v>0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10</v>
      </c>
      <c r="L5" s="60">
        <v>0</v>
      </c>
      <c r="M5" s="60">
        <v>0</v>
      </c>
      <c r="N5" s="60">
        <v>0</v>
      </c>
      <c r="O5" s="60">
        <v>0</v>
      </c>
      <c r="P5" s="60">
        <v>0</v>
      </c>
      <c r="Q5" s="60">
        <v>0</v>
      </c>
      <c r="R5" s="60">
        <v>0</v>
      </c>
      <c r="S5" s="60">
        <v>0</v>
      </c>
      <c r="T5" s="60">
        <v>0</v>
      </c>
      <c r="U5" s="60">
        <v>0</v>
      </c>
      <c r="V5" s="60">
        <v>26</v>
      </c>
      <c r="W5" s="60">
        <v>0</v>
      </c>
      <c r="X5" s="60">
        <v>0</v>
      </c>
      <c r="Y5" s="60">
        <v>0</v>
      </c>
      <c r="Z5" s="60">
        <v>0</v>
      </c>
      <c r="AA5" s="60">
        <v>0</v>
      </c>
      <c r="AB5" s="60">
        <v>4</v>
      </c>
      <c r="AC5" s="60">
        <v>0</v>
      </c>
      <c r="AD5" s="60">
        <v>1</v>
      </c>
      <c r="AE5" s="60">
        <v>2</v>
      </c>
      <c r="AF5" s="60">
        <v>0</v>
      </c>
      <c r="AG5" s="60">
        <v>0</v>
      </c>
      <c r="AH5" s="60">
        <v>0</v>
      </c>
    </row>
    <row r="6" spans="1:34" x14ac:dyDescent="0.45">
      <c r="A6" s="17">
        <v>43885</v>
      </c>
      <c r="B6" s="17" t="s">
        <v>198</v>
      </c>
      <c r="C6" s="18">
        <v>5</v>
      </c>
      <c r="D6" s="60">
        <v>0</v>
      </c>
      <c r="E6" s="60">
        <v>0</v>
      </c>
      <c r="F6" s="60">
        <v>0</v>
      </c>
      <c r="G6" s="60">
        <v>2</v>
      </c>
      <c r="H6" s="60">
        <v>0</v>
      </c>
      <c r="I6" s="60">
        <v>0</v>
      </c>
      <c r="J6" s="60">
        <v>0</v>
      </c>
      <c r="K6" s="60">
        <v>13</v>
      </c>
      <c r="L6" s="60">
        <v>0</v>
      </c>
      <c r="M6" s="60">
        <v>0</v>
      </c>
      <c r="N6" s="60">
        <v>0</v>
      </c>
      <c r="O6" s="60">
        <v>0</v>
      </c>
      <c r="P6" s="60">
        <v>0</v>
      </c>
      <c r="Q6" s="60">
        <v>0</v>
      </c>
      <c r="R6" s="60">
        <v>0</v>
      </c>
      <c r="S6" s="60">
        <v>0</v>
      </c>
      <c r="T6" s="60">
        <v>0</v>
      </c>
      <c r="U6" s="60">
        <v>0</v>
      </c>
      <c r="V6" s="60">
        <v>34</v>
      </c>
      <c r="W6" s="60">
        <v>0</v>
      </c>
      <c r="X6" s="60">
        <v>0</v>
      </c>
      <c r="Y6" s="60">
        <v>0</v>
      </c>
      <c r="Z6" s="60">
        <v>0</v>
      </c>
      <c r="AA6" s="60">
        <v>0</v>
      </c>
      <c r="AB6" s="60">
        <v>6</v>
      </c>
      <c r="AC6" s="60">
        <v>0</v>
      </c>
      <c r="AD6" s="60">
        <v>1</v>
      </c>
      <c r="AE6" s="60">
        <v>4</v>
      </c>
      <c r="AF6" s="60">
        <v>0</v>
      </c>
      <c r="AG6" s="60">
        <v>1</v>
      </c>
      <c r="AH6" s="60">
        <v>0</v>
      </c>
    </row>
    <row r="7" spans="1:34" x14ac:dyDescent="0.45">
      <c r="A7" s="17">
        <v>43886</v>
      </c>
      <c r="B7" s="17" t="s">
        <v>199</v>
      </c>
      <c r="C7" s="18">
        <v>6</v>
      </c>
      <c r="D7" s="60">
        <v>0</v>
      </c>
      <c r="E7" s="60">
        <v>0</v>
      </c>
      <c r="F7" s="60">
        <v>0</v>
      </c>
      <c r="G7" s="60">
        <v>2</v>
      </c>
      <c r="H7" s="60">
        <v>2</v>
      </c>
      <c r="I7" s="60">
        <v>0</v>
      </c>
      <c r="J7" s="60">
        <v>0</v>
      </c>
      <c r="K7" s="60">
        <v>22</v>
      </c>
      <c r="L7" s="60">
        <v>0</v>
      </c>
      <c r="M7" s="60">
        <v>0</v>
      </c>
      <c r="N7" s="60">
        <v>1</v>
      </c>
      <c r="O7" s="60">
        <v>0</v>
      </c>
      <c r="P7" s="60">
        <v>0</v>
      </c>
      <c r="Q7" s="60">
        <v>0</v>
      </c>
      <c r="R7" s="60">
        <v>1</v>
      </c>
      <c r="S7" s="60">
        <v>0</v>
      </c>
      <c r="T7" s="60">
        <v>1</v>
      </c>
      <c r="U7" s="60">
        <v>0</v>
      </c>
      <c r="V7" s="60">
        <v>48</v>
      </c>
      <c r="W7" s="60">
        <v>0</v>
      </c>
      <c r="X7" s="60">
        <v>0</v>
      </c>
      <c r="Y7" s="60">
        <v>1</v>
      </c>
      <c r="Z7" s="60">
        <v>0</v>
      </c>
      <c r="AA7" s="60">
        <v>0</v>
      </c>
      <c r="AB7" s="60">
        <v>8</v>
      </c>
      <c r="AC7" s="60">
        <v>0</v>
      </c>
      <c r="AD7" s="60">
        <v>3</v>
      </c>
      <c r="AE7" s="60">
        <v>4</v>
      </c>
      <c r="AF7" s="60">
        <v>1</v>
      </c>
      <c r="AG7" s="60">
        <v>1</v>
      </c>
      <c r="AH7" s="60">
        <v>0</v>
      </c>
    </row>
    <row r="8" spans="1:34" x14ac:dyDescent="0.45">
      <c r="A8" s="17">
        <v>43887</v>
      </c>
      <c r="B8" s="17" t="s">
        <v>200</v>
      </c>
      <c r="C8" s="18">
        <v>7</v>
      </c>
      <c r="D8" s="60">
        <v>0</v>
      </c>
      <c r="E8" s="60">
        <v>0</v>
      </c>
      <c r="F8" s="60">
        <v>1</v>
      </c>
      <c r="G8" s="60">
        <v>2</v>
      </c>
      <c r="H8" s="60">
        <v>3</v>
      </c>
      <c r="I8" s="60">
        <v>0</v>
      </c>
      <c r="J8" s="60">
        <v>0</v>
      </c>
      <c r="K8" s="60">
        <v>26</v>
      </c>
      <c r="L8" s="60">
        <v>0</v>
      </c>
      <c r="M8" s="60">
        <v>0</v>
      </c>
      <c r="N8" s="60">
        <v>1</v>
      </c>
      <c r="O8" s="60">
        <v>0</v>
      </c>
      <c r="P8" s="60">
        <v>3</v>
      </c>
      <c r="Q8" s="60">
        <v>0</v>
      </c>
      <c r="R8" s="60">
        <v>2</v>
      </c>
      <c r="S8" s="60">
        <v>2</v>
      </c>
      <c r="T8" s="60">
        <v>3</v>
      </c>
      <c r="U8" s="60">
        <v>0</v>
      </c>
      <c r="V8" s="60">
        <v>63</v>
      </c>
      <c r="W8" s="60">
        <v>0</v>
      </c>
      <c r="X8" s="60">
        <v>0</v>
      </c>
      <c r="Y8" s="60">
        <v>2</v>
      </c>
      <c r="Z8" s="60">
        <v>1</v>
      </c>
      <c r="AA8" s="60">
        <v>0</v>
      </c>
      <c r="AB8" s="60">
        <v>17</v>
      </c>
      <c r="AC8" s="60">
        <v>1</v>
      </c>
      <c r="AD8" s="60">
        <v>4</v>
      </c>
      <c r="AE8" s="60">
        <v>5</v>
      </c>
      <c r="AF8" s="60">
        <v>2</v>
      </c>
      <c r="AG8" s="60">
        <v>1</v>
      </c>
      <c r="AH8" s="60">
        <v>0</v>
      </c>
    </row>
    <row r="9" spans="1:34" x14ac:dyDescent="0.45">
      <c r="A9" s="17">
        <v>43888</v>
      </c>
      <c r="B9" s="17" t="s">
        <v>201</v>
      </c>
      <c r="C9" s="18">
        <v>8</v>
      </c>
      <c r="D9" s="60">
        <v>2</v>
      </c>
      <c r="E9" s="60">
        <v>1</v>
      </c>
      <c r="F9" s="60">
        <v>6</v>
      </c>
      <c r="G9" s="60">
        <v>10</v>
      </c>
      <c r="H9" s="60">
        <v>5</v>
      </c>
      <c r="I9" s="60">
        <v>0</v>
      </c>
      <c r="J9" s="60">
        <v>0</v>
      </c>
      <c r="K9" s="60">
        <v>64</v>
      </c>
      <c r="L9" s="60">
        <v>0</v>
      </c>
      <c r="M9" s="60">
        <v>0</v>
      </c>
      <c r="N9" s="60">
        <v>2</v>
      </c>
      <c r="O9" s="60">
        <v>0</v>
      </c>
      <c r="P9" s="60">
        <v>3</v>
      </c>
      <c r="Q9" s="60">
        <v>0</v>
      </c>
      <c r="R9" s="60">
        <v>4</v>
      </c>
      <c r="S9" s="60">
        <v>2</v>
      </c>
      <c r="T9" s="60">
        <v>3</v>
      </c>
      <c r="U9" s="60">
        <v>0</v>
      </c>
      <c r="V9" s="60">
        <v>72</v>
      </c>
      <c r="W9" s="60">
        <v>1</v>
      </c>
      <c r="X9" s="60">
        <v>0</v>
      </c>
      <c r="Y9" s="60">
        <v>3</v>
      </c>
      <c r="Z9" s="60">
        <v>2</v>
      </c>
      <c r="AA9" s="60">
        <v>0</v>
      </c>
      <c r="AB9" s="60">
        <v>40</v>
      </c>
      <c r="AC9" s="60">
        <v>4</v>
      </c>
      <c r="AD9" s="60">
        <v>11</v>
      </c>
      <c r="AE9" s="60">
        <v>5</v>
      </c>
      <c r="AF9" s="60">
        <v>2</v>
      </c>
      <c r="AG9" s="60">
        <v>2</v>
      </c>
      <c r="AH9" s="60">
        <v>1</v>
      </c>
    </row>
    <row r="10" spans="1:34" x14ac:dyDescent="0.45">
      <c r="A10" s="17">
        <v>43889</v>
      </c>
      <c r="B10" s="17" t="s">
        <v>202</v>
      </c>
      <c r="C10" s="18">
        <v>9</v>
      </c>
      <c r="D10" s="60">
        <v>6</v>
      </c>
      <c r="E10" s="60">
        <v>1</v>
      </c>
      <c r="F10" s="60">
        <v>7</v>
      </c>
      <c r="G10" s="60">
        <v>20</v>
      </c>
      <c r="H10" s="60">
        <v>8</v>
      </c>
      <c r="I10" s="60">
        <v>0</v>
      </c>
      <c r="J10" s="60">
        <v>0</v>
      </c>
      <c r="K10" s="60">
        <v>128</v>
      </c>
      <c r="L10" s="60">
        <v>0</v>
      </c>
      <c r="M10" s="60">
        <v>0</v>
      </c>
      <c r="N10" s="60">
        <v>2</v>
      </c>
      <c r="O10" s="60">
        <v>0</v>
      </c>
      <c r="P10" s="60">
        <v>6</v>
      </c>
      <c r="Q10" s="60">
        <v>0</v>
      </c>
      <c r="R10" s="60">
        <v>6</v>
      </c>
      <c r="S10" s="60">
        <v>2</v>
      </c>
      <c r="T10" s="60">
        <v>3</v>
      </c>
      <c r="U10" s="60">
        <v>2</v>
      </c>
      <c r="V10" s="60">
        <v>88</v>
      </c>
      <c r="W10" s="60">
        <v>3</v>
      </c>
      <c r="X10" s="60">
        <v>0</v>
      </c>
      <c r="Y10" s="60">
        <v>3</v>
      </c>
      <c r="Z10" s="60">
        <v>2</v>
      </c>
      <c r="AA10" s="60">
        <v>2</v>
      </c>
      <c r="AB10" s="60">
        <v>65</v>
      </c>
      <c r="AC10" s="60">
        <v>4</v>
      </c>
      <c r="AD10" s="60">
        <v>20</v>
      </c>
      <c r="AE10" s="60">
        <v>5</v>
      </c>
      <c r="AF10" s="60">
        <v>2</v>
      </c>
      <c r="AG10" s="60">
        <v>2</v>
      </c>
      <c r="AH10" s="60">
        <v>1</v>
      </c>
    </row>
    <row r="11" spans="1:34" x14ac:dyDescent="0.45">
      <c r="A11" s="17">
        <v>43890</v>
      </c>
      <c r="B11" s="17" t="s">
        <v>203</v>
      </c>
      <c r="C11" s="18">
        <v>10</v>
      </c>
      <c r="D11" s="60">
        <v>12</v>
      </c>
      <c r="E11" s="60">
        <v>1</v>
      </c>
      <c r="F11" s="60">
        <v>10</v>
      </c>
      <c r="G11" s="60">
        <v>32</v>
      </c>
      <c r="H11" s="60">
        <v>16</v>
      </c>
      <c r="I11" s="60">
        <v>1</v>
      </c>
      <c r="J11" s="60">
        <v>0</v>
      </c>
      <c r="K11" s="60">
        <v>180</v>
      </c>
      <c r="L11" s="60">
        <v>0</v>
      </c>
      <c r="M11" s="60">
        <v>1</v>
      </c>
      <c r="N11" s="60">
        <v>2</v>
      </c>
      <c r="O11" s="60">
        <v>0</v>
      </c>
      <c r="P11" s="60">
        <v>10</v>
      </c>
      <c r="Q11" s="60">
        <v>0</v>
      </c>
      <c r="R11" s="60">
        <v>10</v>
      </c>
      <c r="S11" s="60">
        <v>3</v>
      </c>
      <c r="T11" s="60">
        <v>11</v>
      </c>
      <c r="U11" s="60">
        <v>8</v>
      </c>
      <c r="V11" s="60">
        <v>109</v>
      </c>
      <c r="W11" s="60">
        <v>8</v>
      </c>
      <c r="X11" s="60">
        <v>0</v>
      </c>
      <c r="Y11" s="60">
        <v>3</v>
      </c>
      <c r="Z11" s="60">
        <v>2</v>
      </c>
      <c r="AA11" s="60">
        <v>24</v>
      </c>
      <c r="AB11" s="60">
        <v>82</v>
      </c>
      <c r="AC11" s="60">
        <v>4</v>
      </c>
      <c r="AD11" s="60">
        <v>32</v>
      </c>
      <c r="AE11" s="60">
        <v>23</v>
      </c>
      <c r="AF11" s="60">
        <v>2</v>
      </c>
      <c r="AG11" s="60">
        <v>2</v>
      </c>
      <c r="AH11" s="60">
        <v>5</v>
      </c>
    </row>
    <row r="12" spans="1:34" x14ac:dyDescent="0.45">
      <c r="A12" s="17">
        <v>43891</v>
      </c>
      <c r="B12" s="17" t="s">
        <v>204</v>
      </c>
      <c r="C12" s="18">
        <v>11</v>
      </c>
      <c r="D12" s="60">
        <v>12</v>
      </c>
      <c r="E12" s="60">
        <v>1</v>
      </c>
      <c r="F12" s="60">
        <v>10</v>
      </c>
      <c r="G12" s="60">
        <v>45</v>
      </c>
      <c r="H12" s="60">
        <v>47</v>
      </c>
      <c r="I12" s="60">
        <v>2</v>
      </c>
      <c r="J12" s="60">
        <v>0</v>
      </c>
      <c r="K12" s="60">
        <v>350</v>
      </c>
      <c r="L12" s="60">
        <v>0</v>
      </c>
      <c r="M12" s="60">
        <v>3</v>
      </c>
      <c r="N12" s="60">
        <v>19</v>
      </c>
      <c r="O12" s="60">
        <v>0</v>
      </c>
      <c r="P12" s="60">
        <v>19</v>
      </c>
      <c r="Q12" s="60">
        <v>0</v>
      </c>
      <c r="R12" s="60">
        <v>13</v>
      </c>
      <c r="S12" s="60">
        <v>4</v>
      </c>
      <c r="T12" s="60">
        <v>19</v>
      </c>
      <c r="U12" s="60">
        <v>8</v>
      </c>
      <c r="V12" s="60">
        <v>139</v>
      </c>
      <c r="W12" s="60">
        <v>8</v>
      </c>
      <c r="X12" s="60">
        <v>2</v>
      </c>
      <c r="Y12" s="60">
        <v>5</v>
      </c>
      <c r="Z12" s="60">
        <v>2</v>
      </c>
      <c r="AA12" s="60">
        <v>24</v>
      </c>
      <c r="AB12" s="60">
        <v>110</v>
      </c>
      <c r="AC12" s="60">
        <v>12</v>
      </c>
      <c r="AD12" s="60">
        <v>43</v>
      </c>
      <c r="AE12" s="60">
        <v>67</v>
      </c>
      <c r="AF12" s="60">
        <v>4</v>
      </c>
      <c r="AG12" s="60">
        <v>5</v>
      </c>
      <c r="AH12" s="60">
        <v>5</v>
      </c>
    </row>
    <row r="13" spans="1:34" x14ac:dyDescent="0.45">
      <c r="A13" s="17">
        <v>43892</v>
      </c>
      <c r="B13" s="17" t="s">
        <v>205</v>
      </c>
      <c r="C13" s="18">
        <v>12</v>
      </c>
      <c r="D13" s="60">
        <v>12</v>
      </c>
      <c r="E13" s="60">
        <v>5</v>
      </c>
      <c r="F13" s="60">
        <v>10</v>
      </c>
      <c r="G13" s="60">
        <v>68</v>
      </c>
      <c r="H13" s="60">
        <v>57</v>
      </c>
      <c r="I13" s="60">
        <v>4</v>
      </c>
      <c r="J13" s="60">
        <v>0</v>
      </c>
      <c r="K13" s="60">
        <v>575</v>
      </c>
      <c r="L13" s="60">
        <v>0</v>
      </c>
      <c r="M13" s="60">
        <v>6</v>
      </c>
      <c r="N13" s="60">
        <v>25</v>
      </c>
      <c r="O13" s="60">
        <v>0</v>
      </c>
      <c r="P13" s="60">
        <v>31</v>
      </c>
      <c r="Q13" s="60">
        <v>0</v>
      </c>
      <c r="R13" s="60">
        <v>13</v>
      </c>
      <c r="S13" s="60">
        <v>5</v>
      </c>
      <c r="T13" s="60">
        <v>27</v>
      </c>
      <c r="U13" s="60">
        <v>26</v>
      </c>
      <c r="V13" s="60">
        <v>201</v>
      </c>
      <c r="W13" s="60">
        <v>8</v>
      </c>
      <c r="X13" s="60">
        <v>4</v>
      </c>
      <c r="Y13" s="60">
        <v>6</v>
      </c>
      <c r="Z13" s="60">
        <v>2</v>
      </c>
      <c r="AA13" s="60">
        <v>24</v>
      </c>
      <c r="AB13" s="60">
        <v>163</v>
      </c>
      <c r="AC13" s="60">
        <v>12</v>
      </c>
      <c r="AD13" s="60">
        <v>55</v>
      </c>
      <c r="AE13" s="60">
        <v>85</v>
      </c>
      <c r="AF13" s="60">
        <v>11</v>
      </c>
      <c r="AG13" s="60">
        <v>5</v>
      </c>
      <c r="AH13" s="60">
        <v>6</v>
      </c>
    </row>
    <row r="14" spans="1:34" x14ac:dyDescent="0.45">
      <c r="A14" s="17">
        <v>43893</v>
      </c>
      <c r="B14" s="17" t="s">
        <v>206</v>
      </c>
      <c r="C14" s="18">
        <v>13</v>
      </c>
      <c r="D14" s="60">
        <v>46</v>
      </c>
      <c r="E14" s="60">
        <v>5</v>
      </c>
      <c r="F14" s="60">
        <v>12</v>
      </c>
      <c r="G14" s="60">
        <v>120</v>
      </c>
      <c r="H14" s="60">
        <v>93</v>
      </c>
      <c r="I14" s="60">
        <v>4</v>
      </c>
      <c r="J14" s="60">
        <v>0</v>
      </c>
      <c r="K14" s="60">
        <v>1043</v>
      </c>
      <c r="L14" s="60">
        <v>0</v>
      </c>
      <c r="M14" s="60">
        <v>6</v>
      </c>
      <c r="N14" s="60">
        <v>28</v>
      </c>
      <c r="O14" s="60">
        <v>0</v>
      </c>
      <c r="P14" s="60">
        <v>35</v>
      </c>
      <c r="Q14" s="60">
        <v>2</v>
      </c>
      <c r="R14" s="60">
        <v>30</v>
      </c>
      <c r="S14" s="60">
        <v>6</v>
      </c>
      <c r="T14" s="60">
        <v>35</v>
      </c>
      <c r="U14" s="60">
        <v>55</v>
      </c>
      <c r="V14" s="60">
        <v>253</v>
      </c>
      <c r="W14" s="60">
        <v>8</v>
      </c>
      <c r="X14" s="60">
        <v>4</v>
      </c>
      <c r="Y14" s="60">
        <v>7</v>
      </c>
      <c r="Z14" s="60">
        <v>2</v>
      </c>
      <c r="AA14" s="60">
        <v>24</v>
      </c>
      <c r="AB14" s="60">
        <v>218</v>
      </c>
      <c r="AC14" s="60">
        <v>14</v>
      </c>
      <c r="AD14" s="60">
        <v>62</v>
      </c>
      <c r="AE14" s="60">
        <v>141</v>
      </c>
      <c r="AF14" s="60">
        <v>11</v>
      </c>
      <c r="AG14" s="60">
        <v>10</v>
      </c>
      <c r="AH14" s="60">
        <v>7</v>
      </c>
    </row>
    <row r="15" spans="1:34" x14ac:dyDescent="0.45">
      <c r="A15" s="17">
        <v>43894</v>
      </c>
      <c r="B15" s="17" t="s">
        <v>207</v>
      </c>
      <c r="C15" s="18">
        <v>14</v>
      </c>
      <c r="D15" s="60">
        <v>55</v>
      </c>
      <c r="E15" s="60">
        <v>5</v>
      </c>
      <c r="F15" s="60">
        <v>12</v>
      </c>
      <c r="G15" s="60">
        <v>120</v>
      </c>
      <c r="H15" s="60">
        <v>112</v>
      </c>
      <c r="I15" s="60">
        <v>11</v>
      </c>
      <c r="J15" s="60">
        <v>0</v>
      </c>
      <c r="K15" s="60">
        <v>1296</v>
      </c>
      <c r="L15" s="60">
        <v>1</v>
      </c>
      <c r="M15" s="60">
        <v>6</v>
      </c>
      <c r="N15" s="60">
        <v>36</v>
      </c>
      <c r="O15" s="60">
        <v>1</v>
      </c>
      <c r="P15" s="60">
        <v>62</v>
      </c>
      <c r="Q15" s="60">
        <v>8</v>
      </c>
      <c r="R15" s="60">
        <v>38</v>
      </c>
      <c r="S15" s="60">
        <v>14</v>
      </c>
      <c r="T15" s="60">
        <v>49</v>
      </c>
      <c r="U15" s="60">
        <v>80</v>
      </c>
      <c r="V15" s="60">
        <v>354</v>
      </c>
      <c r="W15" s="60">
        <v>12</v>
      </c>
      <c r="X15" s="60">
        <v>18</v>
      </c>
      <c r="Y15" s="60">
        <v>22</v>
      </c>
      <c r="Z15" s="60">
        <v>2</v>
      </c>
      <c r="AA15" s="60">
        <v>33</v>
      </c>
      <c r="AB15" s="60">
        <v>253</v>
      </c>
      <c r="AC15" s="60">
        <v>19</v>
      </c>
      <c r="AD15" s="60">
        <v>71</v>
      </c>
      <c r="AE15" s="60">
        <v>149</v>
      </c>
      <c r="AF15" s="60">
        <v>11</v>
      </c>
      <c r="AG15" s="60">
        <v>10</v>
      </c>
      <c r="AH15" s="60">
        <v>7</v>
      </c>
    </row>
    <row r="16" spans="1:34" x14ac:dyDescent="0.45">
      <c r="A16" s="17">
        <v>43895</v>
      </c>
      <c r="B16" s="17" t="s">
        <v>208</v>
      </c>
      <c r="C16" s="18">
        <v>15</v>
      </c>
      <c r="D16" s="60">
        <v>65</v>
      </c>
      <c r="E16" s="60">
        <v>10</v>
      </c>
      <c r="F16" s="60">
        <v>26</v>
      </c>
      <c r="G16" s="60">
        <v>238</v>
      </c>
      <c r="H16" s="60">
        <v>173</v>
      </c>
      <c r="I16" s="60">
        <v>11</v>
      </c>
      <c r="J16" s="60">
        <v>3</v>
      </c>
      <c r="K16" s="60">
        <v>1352</v>
      </c>
      <c r="L16" s="60">
        <v>9</v>
      </c>
      <c r="M16" s="60">
        <v>15</v>
      </c>
      <c r="N16" s="60">
        <v>89</v>
      </c>
      <c r="O16" s="60">
        <v>3</v>
      </c>
      <c r="P16" s="60">
        <v>63</v>
      </c>
      <c r="Q16" s="60">
        <v>15</v>
      </c>
      <c r="R16" s="60">
        <v>60</v>
      </c>
      <c r="S16" s="60">
        <v>19</v>
      </c>
      <c r="T16" s="60">
        <v>68</v>
      </c>
      <c r="U16" s="60">
        <v>111</v>
      </c>
      <c r="V16" s="60">
        <v>386</v>
      </c>
      <c r="W16" s="60">
        <v>18</v>
      </c>
      <c r="X16" s="60">
        <v>18</v>
      </c>
      <c r="Y16" s="60">
        <v>22</v>
      </c>
      <c r="Z16" s="60">
        <v>2</v>
      </c>
      <c r="AA16" s="60">
        <v>37</v>
      </c>
      <c r="AB16" s="60">
        <v>333</v>
      </c>
      <c r="AC16" s="60">
        <v>30</v>
      </c>
      <c r="AD16" s="60">
        <v>121</v>
      </c>
      <c r="AE16" s="60">
        <v>180</v>
      </c>
      <c r="AF16" s="60">
        <v>13</v>
      </c>
      <c r="AG16" s="60">
        <v>16</v>
      </c>
      <c r="AH16" s="60">
        <v>7</v>
      </c>
    </row>
    <row r="17" spans="1:34" x14ac:dyDescent="0.45">
      <c r="A17" s="17">
        <v>43896</v>
      </c>
      <c r="B17" s="17" t="s">
        <v>209</v>
      </c>
      <c r="C17" s="18">
        <v>16</v>
      </c>
      <c r="D17" s="60">
        <v>75</v>
      </c>
      <c r="E17" s="60">
        <v>11</v>
      </c>
      <c r="F17" s="60">
        <v>40</v>
      </c>
      <c r="G17" s="60">
        <v>388</v>
      </c>
      <c r="H17" s="60">
        <v>302</v>
      </c>
      <c r="I17" s="60">
        <v>13</v>
      </c>
      <c r="J17" s="60">
        <v>5</v>
      </c>
      <c r="K17" s="60">
        <v>1413</v>
      </c>
      <c r="L17" s="60">
        <v>14</v>
      </c>
      <c r="M17" s="60">
        <v>18</v>
      </c>
      <c r="N17" s="60">
        <v>89</v>
      </c>
      <c r="O17" s="60">
        <v>15</v>
      </c>
      <c r="P17" s="60">
        <v>63</v>
      </c>
      <c r="Q17" s="60">
        <v>50</v>
      </c>
      <c r="R17" s="60">
        <v>114</v>
      </c>
      <c r="S17" s="60">
        <v>21</v>
      </c>
      <c r="T17" s="60">
        <v>81</v>
      </c>
      <c r="U17" s="60">
        <v>176</v>
      </c>
      <c r="V17" s="60">
        <v>523</v>
      </c>
      <c r="W17" s="60">
        <v>42</v>
      </c>
      <c r="X17" s="60">
        <v>25</v>
      </c>
      <c r="Y17" s="60">
        <v>27</v>
      </c>
      <c r="Z17" s="60">
        <v>6</v>
      </c>
      <c r="AA17" s="60">
        <v>104</v>
      </c>
      <c r="AB17" s="60">
        <v>424</v>
      </c>
      <c r="AC17" s="60">
        <v>80</v>
      </c>
      <c r="AD17" s="60">
        <v>301</v>
      </c>
      <c r="AE17" s="60">
        <v>228</v>
      </c>
      <c r="AF17" s="60">
        <v>19</v>
      </c>
      <c r="AG17" s="60">
        <v>23</v>
      </c>
      <c r="AH17" s="60">
        <v>57</v>
      </c>
    </row>
    <row r="18" spans="1:34" x14ac:dyDescent="0.45">
      <c r="A18" s="17">
        <v>43897</v>
      </c>
      <c r="B18" s="17" t="s">
        <v>210</v>
      </c>
      <c r="C18" s="18">
        <v>17</v>
      </c>
      <c r="D18" s="60">
        <v>77</v>
      </c>
      <c r="E18" s="60">
        <v>33</v>
      </c>
      <c r="F18" s="60">
        <v>41</v>
      </c>
      <c r="G18" s="60">
        <v>484</v>
      </c>
      <c r="H18" s="60">
        <v>305</v>
      </c>
      <c r="I18" s="60">
        <v>15</v>
      </c>
      <c r="J18" s="60">
        <v>8</v>
      </c>
      <c r="K18" s="60">
        <v>1539</v>
      </c>
      <c r="L18" s="60">
        <v>16</v>
      </c>
      <c r="M18" s="60">
        <v>18</v>
      </c>
      <c r="N18" s="60">
        <v>135</v>
      </c>
      <c r="O18" s="60">
        <v>23</v>
      </c>
      <c r="P18" s="60">
        <v>64</v>
      </c>
      <c r="Q18" s="60">
        <v>52</v>
      </c>
      <c r="R18" s="60">
        <v>138</v>
      </c>
      <c r="S18" s="60">
        <v>34</v>
      </c>
      <c r="T18" s="60">
        <v>95</v>
      </c>
      <c r="U18" s="60">
        <v>178</v>
      </c>
      <c r="V18" s="60">
        <v>668</v>
      </c>
      <c r="W18" s="60">
        <v>44</v>
      </c>
      <c r="X18" s="60">
        <v>40</v>
      </c>
      <c r="Y18" s="60">
        <v>31</v>
      </c>
      <c r="Z18" s="60">
        <v>6</v>
      </c>
      <c r="AA18" s="60">
        <v>162</v>
      </c>
      <c r="AB18" s="60">
        <v>494</v>
      </c>
      <c r="AC18" s="60">
        <v>107</v>
      </c>
      <c r="AD18" s="60">
        <v>606</v>
      </c>
      <c r="AE18" s="60">
        <v>265</v>
      </c>
      <c r="AF18" s="60">
        <v>30</v>
      </c>
      <c r="AG18" s="60">
        <v>34</v>
      </c>
      <c r="AH18" s="60">
        <v>81</v>
      </c>
    </row>
    <row r="19" spans="1:34" x14ac:dyDescent="0.45">
      <c r="A19" s="17">
        <v>43898</v>
      </c>
      <c r="B19" s="17" t="s">
        <v>211</v>
      </c>
      <c r="C19" s="18">
        <v>18</v>
      </c>
      <c r="D19" s="60">
        <v>107</v>
      </c>
      <c r="E19" s="60">
        <v>40</v>
      </c>
      <c r="F19" s="60">
        <v>50</v>
      </c>
      <c r="G19" s="60">
        <v>564</v>
      </c>
      <c r="H19" s="60">
        <v>307</v>
      </c>
      <c r="I19" s="60">
        <v>15</v>
      </c>
      <c r="J19" s="60">
        <v>10</v>
      </c>
      <c r="K19" s="60">
        <v>1805</v>
      </c>
      <c r="L19" s="60">
        <v>21</v>
      </c>
      <c r="M19" s="60">
        <v>44</v>
      </c>
      <c r="N19" s="60">
        <v>154</v>
      </c>
      <c r="O19" s="60">
        <v>24</v>
      </c>
      <c r="P19" s="60">
        <v>69</v>
      </c>
      <c r="Q19" s="60">
        <v>53</v>
      </c>
      <c r="R19" s="60">
        <v>175</v>
      </c>
      <c r="S19" s="60">
        <v>34</v>
      </c>
      <c r="T19" s="60">
        <v>104</v>
      </c>
      <c r="U19" s="60">
        <v>207</v>
      </c>
      <c r="V19" s="60">
        <v>685</v>
      </c>
      <c r="W19" s="60">
        <v>63</v>
      </c>
      <c r="X19" s="60">
        <v>41</v>
      </c>
      <c r="Y19" s="60">
        <v>33</v>
      </c>
      <c r="Z19" s="60">
        <v>9</v>
      </c>
      <c r="AA19" s="60">
        <v>175</v>
      </c>
      <c r="AB19" s="60">
        <v>496</v>
      </c>
      <c r="AC19" s="60">
        <v>144</v>
      </c>
      <c r="AD19" s="60">
        <v>620</v>
      </c>
      <c r="AE19" s="60">
        <v>335</v>
      </c>
      <c r="AF19" s="60">
        <v>35</v>
      </c>
      <c r="AG19" s="60">
        <v>60</v>
      </c>
      <c r="AH19" s="60">
        <v>87</v>
      </c>
    </row>
    <row r="20" spans="1:34" x14ac:dyDescent="0.45">
      <c r="A20" s="17">
        <v>43899</v>
      </c>
      <c r="B20" s="17" t="s">
        <v>212</v>
      </c>
      <c r="C20" s="18">
        <v>19</v>
      </c>
      <c r="D20" s="60">
        <v>129</v>
      </c>
      <c r="E20" s="60">
        <v>69</v>
      </c>
      <c r="F20" s="60">
        <v>72</v>
      </c>
      <c r="G20" s="60">
        <v>601</v>
      </c>
      <c r="H20" s="60">
        <v>307</v>
      </c>
      <c r="I20" s="60">
        <v>31</v>
      </c>
      <c r="J20" s="60">
        <v>11</v>
      </c>
      <c r="K20" s="60">
        <v>1945</v>
      </c>
      <c r="L20" s="60">
        <v>26</v>
      </c>
      <c r="M20" s="60">
        <v>47</v>
      </c>
      <c r="N20" s="60">
        <v>183</v>
      </c>
      <c r="O20" s="60">
        <v>34</v>
      </c>
      <c r="P20" s="60">
        <v>73</v>
      </c>
      <c r="Q20" s="60">
        <v>68</v>
      </c>
      <c r="R20" s="60">
        <v>220</v>
      </c>
      <c r="S20" s="60">
        <v>34</v>
      </c>
      <c r="T20" s="60">
        <v>133</v>
      </c>
      <c r="U20" s="60">
        <v>247</v>
      </c>
      <c r="V20" s="60">
        <v>712</v>
      </c>
      <c r="W20" s="60">
        <v>66</v>
      </c>
      <c r="X20" s="60">
        <v>46</v>
      </c>
      <c r="Y20" s="60">
        <v>44</v>
      </c>
      <c r="Z20" s="60">
        <v>9</v>
      </c>
      <c r="AA20" s="60">
        <v>175</v>
      </c>
      <c r="AB20" s="60">
        <v>524</v>
      </c>
      <c r="AC20" s="60">
        <v>151</v>
      </c>
      <c r="AD20" s="60">
        <v>633</v>
      </c>
      <c r="AE20" s="60">
        <v>389</v>
      </c>
      <c r="AF20" s="60">
        <v>52</v>
      </c>
      <c r="AG20" s="60">
        <v>60</v>
      </c>
      <c r="AH20" s="60">
        <v>90</v>
      </c>
    </row>
    <row r="21" spans="1:34" x14ac:dyDescent="0.45">
      <c r="A21" s="17">
        <v>43900</v>
      </c>
      <c r="B21" s="17" t="s">
        <v>213</v>
      </c>
      <c r="C21" s="18">
        <v>20</v>
      </c>
      <c r="D21" s="60">
        <v>146</v>
      </c>
      <c r="E21" s="60">
        <v>73</v>
      </c>
      <c r="F21" s="60">
        <v>91</v>
      </c>
      <c r="G21" s="60">
        <v>618</v>
      </c>
      <c r="H21" s="60">
        <v>339</v>
      </c>
      <c r="I21" s="60">
        <v>56</v>
      </c>
      <c r="J21" s="60">
        <v>18</v>
      </c>
      <c r="K21" s="60">
        <v>2114</v>
      </c>
      <c r="L21" s="60">
        <v>37</v>
      </c>
      <c r="M21" s="60">
        <v>51</v>
      </c>
      <c r="N21" s="60">
        <v>222</v>
      </c>
      <c r="O21" s="60">
        <v>34</v>
      </c>
      <c r="P21" s="60">
        <v>110</v>
      </c>
      <c r="Q21" s="60">
        <v>79</v>
      </c>
      <c r="R21" s="60">
        <v>221</v>
      </c>
      <c r="S21" s="60">
        <v>40</v>
      </c>
      <c r="T21" s="60">
        <v>151</v>
      </c>
      <c r="U21" s="60">
        <v>257</v>
      </c>
      <c r="V21" s="60">
        <v>751</v>
      </c>
      <c r="W21" s="60">
        <v>78</v>
      </c>
      <c r="X21" s="60">
        <v>50</v>
      </c>
      <c r="Y21" s="60">
        <v>51</v>
      </c>
      <c r="Z21" s="60">
        <v>11</v>
      </c>
      <c r="AA21" s="60">
        <v>179</v>
      </c>
      <c r="AB21" s="60">
        <v>524</v>
      </c>
      <c r="AC21" s="60">
        <v>176</v>
      </c>
      <c r="AD21" s="60">
        <v>886</v>
      </c>
      <c r="AE21" s="60">
        <v>416</v>
      </c>
      <c r="AF21" s="60">
        <v>69</v>
      </c>
      <c r="AG21" s="60">
        <v>77</v>
      </c>
      <c r="AH21" s="60">
        <v>127</v>
      </c>
    </row>
    <row r="22" spans="1:34" x14ac:dyDescent="0.45">
      <c r="A22" s="17">
        <v>43901</v>
      </c>
      <c r="B22" s="17" t="s">
        <v>214</v>
      </c>
      <c r="C22" s="18">
        <v>21</v>
      </c>
      <c r="D22" s="60">
        <v>175</v>
      </c>
      <c r="E22" s="60">
        <v>100</v>
      </c>
      <c r="F22" s="60">
        <v>92</v>
      </c>
      <c r="G22" s="60">
        <v>788</v>
      </c>
      <c r="H22" s="60">
        <v>384</v>
      </c>
      <c r="I22" s="60">
        <v>62</v>
      </c>
      <c r="J22" s="60">
        <v>18</v>
      </c>
      <c r="K22" s="60">
        <v>2370</v>
      </c>
      <c r="L22" s="60">
        <v>38</v>
      </c>
      <c r="M22" s="60">
        <v>66</v>
      </c>
      <c r="N22" s="60">
        <v>256</v>
      </c>
      <c r="O22" s="60">
        <v>45</v>
      </c>
      <c r="P22" s="60">
        <v>127</v>
      </c>
      <c r="Q22" s="60">
        <v>101</v>
      </c>
      <c r="R22" s="60">
        <v>284</v>
      </c>
      <c r="S22" s="60">
        <v>44</v>
      </c>
      <c r="T22" s="60">
        <v>170</v>
      </c>
      <c r="U22" s="60">
        <v>284</v>
      </c>
      <c r="V22" s="60">
        <v>804</v>
      </c>
      <c r="W22" s="60">
        <v>84</v>
      </c>
      <c r="X22" s="60">
        <v>58</v>
      </c>
      <c r="Y22" s="60">
        <v>59</v>
      </c>
      <c r="Z22" s="60">
        <v>11</v>
      </c>
      <c r="AA22" s="60">
        <v>188</v>
      </c>
      <c r="AB22" s="60">
        <v>529</v>
      </c>
      <c r="AC22" s="60">
        <v>185</v>
      </c>
      <c r="AD22" s="60">
        <v>918</v>
      </c>
      <c r="AE22" s="60">
        <v>447</v>
      </c>
      <c r="AF22" s="60">
        <v>79</v>
      </c>
      <c r="AG22" s="60">
        <v>84</v>
      </c>
      <c r="AH22" s="60">
        <v>150</v>
      </c>
    </row>
    <row r="23" spans="1:34" x14ac:dyDescent="0.45">
      <c r="A23" s="17">
        <v>43902</v>
      </c>
      <c r="B23" s="17" t="s">
        <v>1563</v>
      </c>
      <c r="C23" s="18">
        <v>22</v>
      </c>
      <c r="D23" s="60">
        <v>182</v>
      </c>
      <c r="E23" s="60">
        <v>119</v>
      </c>
      <c r="F23" s="60">
        <v>106</v>
      </c>
      <c r="G23" s="60">
        <v>792</v>
      </c>
      <c r="H23" s="60">
        <v>458</v>
      </c>
      <c r="I23" s="60">
        <v>69</v>
      </c>
      <c r="J23" s="60">
        <v>21</v>
      </c>
      <c r="K23" s="60">
        <v>2673</v>
      </c>
      <c r="L23" s="60">
        <v>49</v>
      </c>
      <c r="M23" s="60">
        <v>78</v>
      </c>
      <c r="N23" s="60">
        <v>285</v>
      </c>
      <c r="O23" s="60">
        <v>45</v>
      </c>
      <c r="P23" s="60">
        <v>158</v>
      </c>
      <c r="Q23" s="60">
        <v>118</v>
      </c>
      <c r="R23" s="60">
        <v>324</v>
      </c>
      <c r="S23" s="60">
        <v>50</v>
      </c>
      <c r="T23" s="60">
        <v>199</v>
      </c>
      <c r="U23" s="60">
        <v>326</v>
      </c>
      <c r="V23" s="60">
        <v>846</v>
      </c>
      <c r="W23" s="60">
        <v>93</v>
      </c>
      <c r="X23" s="60">
        <v>65</v>
      </c>
      <c r="Y23" s="60">
        <v>79</v>
      </c>
      <c r="Z23" s="60">
        <v>26</v>
      </c>
      <c r="AA23" s="60">
        <v>213</v>
      </c>
      <c r="AB23" s="60">
        <v>613</v>
      </c>
      <c r="AC23" s="60">
        <v>210</v>
      </c>
      <c r="AD23" s="60">
        <v>997</v>
      </c>
      <c r="AE23" s="60">
        <v>535</v>
      </c>
      <c r="AF23" s="60">
        <v>79</v>
      </c>
      <c r="AG23" s="60">
        <v>96</v>
      </c>
      <c r="AH23" s="60">
        <v>171</v>
      </c>
    </row>
    <row r="24" spans="1:34" x14ac:dyDescent="0.45">
      <c r="A24" s="17">
        <v>43903</v>
      </c>
      <c r="B24" s="17" t="s">
        <v>1564</v>
      </c>
      <c r="C24" s="18">
        <v>23</v>
      </c>
      <c r="D24" s="60">
        <v>279</v>
      </c>
      <c r="E24" s="60">
        <v>144</v>
      </c>
      <c r="F24" s="60">
        <v>121</v>
      </c>
      <c r="G24" s="60">
        <v>902</v>
      </c>
      <c r="H24" s="60">
        <v>464</v>
      </c>
      <c r="I24" s="60">
        <v>77</v>
      </c>
      <c r="J24" s="60">
        <v>21</v>
      </c>
      <c r="K24" s="60">
        <v>2976</v>
      </c>
      <c r="L24" s="60">
        <v>49</v>
      </c>
      <c r="M24" s="60">
        <v>78</v>
      </c>
      <c r="N24" s="60">
        <v>395</v>
      </c>
      <c r="O24" s="60">
        <v>45</v>
      </c>
      <c r="P24" s="60">
        <v>173</v>
      </c>
      <c r="Q24" s="60">
        <v>138</v>
      </c>
      <c r="R24" s="60">
        <v>362</v>
      </c>
      <c r="S24" s="60">
        <v>52</v>
      </c>
      <c r="T24" s="60">
        <v>232</v>
      </c>
      <c r="U24" s="60">
        <v>338</v>
      </c>
      <c r="V24" s="60">
        <v>888</v>
      </c>
      <c r="W24" s="60">
        <v>102</v>
      </c>
      <c r="X24" s="60">
        <v>77</v>
      </c>
      <c r="Y24" s="60">
        <v>94</v>
      </c>
      <c r="Z24" s="60">
        <v>26</v>
      </c>
      <c r="AA24" s="60">
        <v>234</v>
      </c>
      <c r="AB24" s="60">
        <v>684</v>
      </c>
      <c r="AC24" s="60">
        <v>235</v>
      </c>
      <c r="AD24" s="60">
        <v>1189</v>
      </c>
      <c r="AE24" s="60">
        <v>583</v>
      </c>
      <c r="AF24" s="60">
        <v>83</v>
      </c>
      <c r="AG24" s="60">
        <v>106</v>
      </c>
      <c r="AH24" s="60">
        <v>217</v>
      </c>
    </row>
    <row r="25" spans="1:34" x14ac:dyDescent="0.45">
      <c r="A25" s="17">
        <v>43904</v>
      </c>
      <c r="B25" s="16" t="s">
        <v>1570</v>
      </c>
      <c r="C25" s="16">
        <v>24</v>
      </c>
      <c r="D25" s="60">
        <v>338</v>
      </c>
      <c r="E25" s="60">
        <v>175</v>
      </c>
      <c r="F25" s="60">
        <v>154</v>
      </c>
      <c r="G25" s="60">
        <v>1057</v>
      </c>
      <c r="H25" s="60">
        <v>598</v>
      </c>
      <c r="I25" s="60">
        <v>83</v>
      </c>
      <c r="J25" s="60">
        <v>28</v>
      </c>
      <c r="K25" s="60">
        <v>3323</v>
      </c>
      <c r="L25" s="60">
        <v>49</v>
      </c>
      <c r="M25" s="60">
        <v>82</v>
      </c>
      <c r="N25" s="60">
        <v>425</v>
      </c>
      <c r="O25" s="60">
        <v>46</v>
      </c>
      <c r="P25" s="60">
        <v>221</v>
      </c>
      <c r="Q25" s="60">
        <v>169</v>
      </c>
      <c r="R25" s="60">
        <v>409</v>
      </c>
      <c r="S25" s="60">
        <v>54</v>
      </c>
      <c r="T25" s="60">
        <v>243</v>
      </c>
      <c r="U25" s="60">
        <v>385</v>
      </c>
      <c r="V25" s="60">
        <v>920</v>
      </c>
      <c r="W25" s="60">
        <v>107</v>
      </c>
      <c r="X25" s="60">
        <v>77</v>
      </c>
      <c r="Y25" s="60">
        <v>102</v>
      </c>
      <c r="Z25" s="60">
        <v>26</v>
      </c>
      <c r="AA25" s="60">
        <v>234</v>
      </c>
      <c r="AB25" s="60">
        <v>797</v>
      </c>
      <c r="AC25" s="60">
        <v>237</v>
      </c>
      <c r="AD25" s="60">
        <v>1206</v>
      </c>
      <c r="AE25" s="60">
        <v>698</v>
      </c>
      <c r="AF25" s="60">
        <v>83</v>
      </c>
      <c r="AG25" s="60">
        <v>113</v>
      </c>
      <c r="AH25" s="60">
        <v>290</v>
      </c>
    </row>
    <row r="26" spans="1:34" x14ac:dyDescent="0.45">
      <c r="A26" s="17">
        <v>43905</v>
      </c>
      <c r="B26" s="16" t="s">
        <v>1573</v>
      </c>
      <c r="C26" s="16">
        <v>25</v>
      </c>
      <c r="D26" s="60">
        <v>374</v>
      </c>
      <c r="E26" s="60">
        <v>193</v>
      </c>
      <c r="F26" s="60">
        <v>154</v>
      </c>
      <c r="G26" s="60">
        <v>1183</v>
      </c>
      <c r="H26" s="60">
        <v>665</v>
      </c>
      <c r="I26" s="60">
        <v>101</v>
      </c>
      <c r="J26" s="60">
        <v>34</v>
      </c>
      <c r="K26" s="60">
        <v>3574</v>
      </c>
      <c r="L26" s="60">
        <v>49</v>
      </c>
      <c r="M26" s="60">
        <v>100</v>
      </c>
      <c r="N26" s="60">
        <v>568</v>
      </c>
      <c r="O26" s="60">
        <v>52</v>
      </c>
      <c r="P26" s="60">
        <v>253</v>
      </c>
      <c r="Q26" s="60">
        <v>201</v>
      </c>
      <c r="R26" s="60">
        <v>450</v>
      </c>
      <c r="S26" s="60">
        <v>60</v>
      </c>
      <c r="T26" s="60">
        <v>252</v>
      </c>
      <c r="U26" s="60">
        <v>407</v>
      </c>
      <c r="V26" s="60">
        <v>1004</v>
      </c>
      <c r="W26" s="60">
        <v>134</v>
      </c>
      <c r="X26" s="60">
        <v>84</v>
      </c>
      <c r="Y26" s="60">
        <v>115</v>
      </c>
      <c r="Z26" s="60">
        <v>27</v>
      </c>
      <c r="AA26" s="60">
        <v>259</v>
      </c>
      <c r="AB26" s="60">
        <v>840</v>
      </c>
      <c r="AC26" s="60">
        <v>289</v>
      </c>
      <c r="AD26" s="60">
        <v>1278</v>
      </c>
      <c r="AE26" s="60">
        <v>698</v>
      </c>
      <c r="AF26" s="60">
        <v>90</v>
      </c>
      <c r="AG26" s="60">
        <v>124</v>
      </c>
      <c r="AH26" s="60">
        <v>326</v>
      </c>
    </row>
    <row r="27" spans="1:34" x14ac:dyDescent="0.45">
      <c r="A27" s="17">
        <v>43906</v>
      </c>
      <c r="B27" s="16" t="s">
        <v>1595</v>
      </c>
      <c r="C27" s="16">
        <v>26</v>
      </c>
      <c r="D27" s="60">
        <v>409</v>
      </c>
      <c r="E27" s="60">
        <v>224</v>
      </c>
      <c r="F27" s="60">
        <v>184</v>
      </c>
      <c r="G27" s="60">
        <v>1301</v>
      </c>
      <c r="H27" s="60">
        <v>714</v>
      </c>
      <c r="I27" s="60">
        <v>103</v>
      </c>
      <c r="J27" s="60">
        <v>38</v>
      </c>
      <c r="K27" s="60">
        <v>3774</v>
      </c>
      <c r="L27" s="60">
        <v>52</v>
      </c>
      <c r="M27" s="60">
        <v>107</v>
      </c>
      <c r="N27" s="60">
        <v>568</v>
      </c>
      <c r="O27" s="60">
        <v>97</v>
      </c>
      <c r="P27" s="60">
        <v>306</v>
      </c>
      <c r="Q27" s="60">
        <v>216</v>
      </c>
      <c r="R27" s="60">
        <v>484</v>
      </c>
      <c r="S27" s="60">
        <v>71</v>
      </c>
      <c r="T27" s="60">
        <v>295</v>
      </c>
      <c r="U27" s="60">
        <v>447</v>
      </c>
      <c r="V27" s="60">
        <v>1023</v>
      </c>
      <c r="W27" s="60">
        <v>165</v>
      </c>
      <c r="X27" s="60">
        <v>97</v>
      </c>
      <c r="Y27" s="60">
        <v>136</v>
      </c>
      <c r="Z27" s="60">
        <v>32</v>
      </c>
      <c r="AA27" s="60">
        <v>301</v>
      </c>
      <c r="AB27" s="60">
        <v>858</v>
      </c>
      <c r="AC27" s="60">
        <v>289</v>
      </c>
      <c r="AD27" s="60">
        <v>1374</v>
      </c>
      <c r="AE27" s="60">
        <v>712</v>
      </c>
      <c r="AF27" s="60">
        <v>106</v>
      </c>
      <c r="AG27" s="60">
        <v>131</v>
      </c>
      <c r="AH27" s="60">
        <v>377</v>
      </c>
    </row>
    <row r="28" spans="1:34" x14ac:dyDescent="0.45">
      <c r="A28" s="17">
        <v>43907</v>
      </c>
      <c r="B28" s="16" t="s">
        <v>1600</v>
      </c>
      <c r="C28" s="16">
        <v>27</v>
      </c>
      <c r="D28" s="60">
        <v>487</v>
      </c>
      <c r="E28" s="60">
        <v>258</v>
      </c>
      <c r="F28" s="60">
        <v>203</v>
      </c>
      <c r="G28" s="60">
        <v>1376</v>
      </c>
      <c r="H28" s="60">
        <v>830</v>
      </c>
      <c r="I28" s="60">
        <v>110</v>
      </c>
      <c r="J28" s="60">
        <v>42</v>
      </c>
      <c r="K28" s="60">
        <v>4047</v>
      </c>
      <c r="L28" s="60">
        <v>54</v>
      </c>
      <c r="M28" s="60">
        <v>119</v>
      </c>
      <c r="N28" s="60">
        <v>631</v>
      </c>
      <c r="O28" s="60">
        <v>100</v>
      </c>
      <c r="P28" s="60">
        <v>331</v>
      </c>
      <c r="Q28" s="60">
        <v>241</v>
      </c>
      <c r="R28" s="60">
        <v>517</v>
      </c>
      <c r="S28" s="60">
        <v>82</v>
      </c>
      <c r="T28" s="60">
        <v>326</v>
      </c>
      <c r="U28" s="60">
        <v>473</v>
      </c>
      <c r="V28" s="60">
        <v>1052</v>
      </c>
      <c r="W28" s="60">
        <v>167</v>
      </c>
      <c r="X28" s="60">
        <v>116</v>
      </c>
      <c r="Y28" s="60">
        <v>145</v>
      </c>
      <c r="Z28" s="60">
        <v>32</v>
      </c>
      <c r="AA28" s="60">
        <v>331</v>
      </c>
      <c r="AB28" s="60">
        <v>903</v>
      </c>
      <c r="AC28" s="60">
        <v>324</v>
      </c>
      <c r="AD28" s="60">
        <v>1433</v>
      </c>
      <c r="AE28" s="60">
        <v>759</v>
      </c>
      <c r="AF28" s="60">
        <v>112</v>
      </c>
      <c r="AG28" s="60">
        <v>142</v>
      </c>
      <c r="AH28" s="60">
        <v>426</v>
      </c>
    </row>
    <row r="29" spans="1:34" x14ac:dyDescent="0.45">
      <c r="A29" s="17">
        <v>43908</v>
      </c>
      <c r="B29" s="16" t="s">
        <v>1605</v>
      </c>
      <c r="C29" s="16">
        <v>28</v>
      </c>
      <c r="D29" s="60">
        <v>571</v>
      </c>
      <c r="E29" s="60">
        <v>300</v>
      </c>
      <c r="F29" s="60">
        <v>213</v>
      </c>
      <c r="G29" s="60">
        <v>1538</v>
      </c>
      <c r="H29" s="60">
        <v>906</v>
      </c>
      <c r="I29" s="60">
        <v>120</v>
      </c>
      <c r="J29" s="60">
        <v>46</v>
      </c>
      <c r="K29" s="60">
        <v>4260</v>
      </c>
      <c r="L29" s="60">
        <v>58</v>
      </c>
      <c r="M29" s="60">
        <v>140</v>
      </c>
      <c r="N29" s="60">
        <v>661</v>
      </c>
      <c r="O29" s="60">
        <v>100</v>
      </c>
      <c r="P29" s="60">
        <v>359</v>
      </c>
      <c r="Q29" s="60">
        <v>261</v>
      </c>
      <c r="R29" s="60">
        <v>577</v>
      </c>
      <c r="S29" s="60">
        <v>88</v>
      </c>
      <c r="T29" s="60">
        <v>386</v>
      </c>
      <c r="U29" s="60">
        <v>526</v>
      </c>
      <c r="V29" s="60">
        <v>1074</v>
      </c>
      <c r="W29" s="60">
        <v>189</v>
      </c>
      <c r="X29" s="60">
        <v>127</v>
      </c>
      <c r="Y29" s="60">
        <v>152</v>
      </c>
      <c r="Z29" s="60">
        <v>45</v>
      </c>
      <c r="AA29" s="60">
        <v>351</v>
      </c>
      <c r="AB29" s="60">
        <v>924</v>
      </c>
      <c r="AC29" s="60">
        <v>363</v>
      </c>
      <c r="AD29" s="60">
        <v>1494</v>
      </c>
      <c r="AE29" s="60">
        <v>782</v>
      </c>
      <c r="AF29" s="60">
        <v>124</v>
      </c>
      <c r="AG29" s="60">
        <v>155</v>
      </c>
      <c r="AH29" s="60">
        <v>471</v>
      </c>
    </row>
    <row r="30" spans="1:34" x14ac:dyDescent="0.45">
      <c r="A30" s="17">
        <v>43909</v>
      </c>
      <c r="B30" s="16" t="s">
        <v>1610</v>
      </c>
      <c r="C30" s="16">
        <v>29</v>
      </c>
      <c r="D30" s="60">
        <v>629</v>
      </c>
      <c r="E30" s="60">
        <v>326</v>
      </c>
      <c r="F30" s="60">
        <v>229</v>
      </c>
      <c r="G30" s="60">
        <v>1646</v>
      </c>
      <c r="H30" s="60">
        <v>967</v>
      </c>
      <c r="I30" s="60">
        <v>128</v>
      </c>
      <c r="J30" s="60">
        <v>54</v>
      </c>
      <c r="K30" s="60">
        <v>4397</v>
      </c>
      <c r="L30" s="60">
        <v>61</v>
      </c>
      <c r="M30" s="60">
        <v>145</v>
      </c>
      <c r="N30" s="60">
        <v>711</v>
      </c>
      <c r="O30" s="60">
        <v>121</v>
      </c>
      <c r="P30" s="60">
        <v>381</v>
      </c>
      <c r="Q30" s="60">
        <v>287</v>
      </c>
      <c r="R30" s="60">
        <v>593</v>
      </c>
      <c r="S30" s="60">
        <v>106</v>
      </c>
      <c r="T30" s="60">
        <v>407</v>
      </c>
      <c r="U30" s="60">
        <v>573</v>
      </c>
      <c r="V30" s="60">
        <v>1105</v>
      </c>
      <c r="W30" s="60">
        <v>200</v>
      </c>
      <c r="X30" s="60">
        <v>141</v>
      </c>
      <c r="Y30" s="60">
        <v>158</v>
      </c>
      <c r="Z30" s="60">
        <v>60</v>
      </c>
      <c r="AA30" s="60">
        <v>360</v>
      </c>
      <c r="AB30" s="60">
        <v>997</v>
      </c>
      <c r="AC30" s="60">
        <v>400</v>
      </c>
      <c r="AD30" s="60">
        <v>1552</v>
      </c>
      <c r="AE30" s="60">
        <v>829</v>
      </c>
      <c r="AF30" s="60">
        <v>129</v>
      </c>
      <c r="AG30" s="60">
        <v>175</v>
      </c>
      <c r="AH30" s="60">
        <v>540</v>
      </c>
    </row>
    <row r="31" spans="1:34" x14ac:dyDescent="0.45">
      <c r="A31" s="17">
        <v>43910</v>
      </c>
      <c r="B31" s="16" t="s">
        <v>1619</v>
      </c>
      <c r="C31" s="16">
        <v>30</v>
      </c>
      <c r="D31" s="60">
        <v>684</v>
      </c>
      <c r="E31" s="60">
        <v>353</v>
      </c>
      <c r="F31" s="60">
        <v>264</v>
      </c>
      <c r="G31" s="60">
        <v>1791</v>
      </c>
      <c r="H31" s="60">
        <v>1062</v>
      </c>
      <c r="I31" s="60">
        <v>148</v>
      </c>
      <c r="J31" s="60">
        <v>55</v>
      </c>
      <c r="K31" s="60">
        <v>4617</v>
      </c>
      <c r="L31" s="60">
        <v>64</v>
      </c>
      <c r="M31" s="60">
        <v>163</v>
      </c>
      <c r="N31" s="60">
        <v>759</v>
      </c>
      <c r="O31" s="60">
        <v>138</v>
      </c>
      <c r="P31" s="60">
        <v>391</v>
      </c>
      <c r="Q31" s="60">
        <v>331</v>
      </c>
      <c r="R31" s="60">
        <v>645</v>
      </c>
      <c r="S31" s="60">
        <v>114</v>
      </c>
      <c r="T31" s="60">
        <v>457</v>
      </c>
      <c r="U31" s="60">
        <v>581</v>
      </c>
      <c r="V31" s="60">
        <v>1141</v>
      </c>
      <c r="W31" s="60">
        <v>215</v>
      </c>
      <c r="X31" s="60">
        <v>153</v>
      </c>
      <c r="Y31" s="60">
        <v>163</v>
      </c>
      <c r="Z31" s="60">
        <v>61</v>
      </c>
      <c r="AA31" s="60">
        <v>375</v>
      </c>
      <c r="AB31" s="60">
        <v>1096</v>
      </c>
      <c r="AC31" s="60">
        <v>409</v>
      </c>
      <c r="AD31" s="60">
        <v>1636</v>
      </c>
      <c r="AE31" s="60">
        <v>846</v>
      </c>
      <c r="AF31" s="60">
        <v>146</v>
      </c>
      <c r="AG31" s="60">
        <v>197</v>
      </c>
      <c r="AH31" s="60">
        <v>589</v>
      </c>
    </row>
    <row r="32" spans="1:34" x14ac:dyDescent="0.45">
      <c r="A32" s="17">
        <v>43911</v>
      </c>
      <c r="B32" s="16" t="s">
        <v>1662</v>
      </c>
      <c r="C32" s="16">
        <v>31</v>
      </c>
      <c r="D32" s="60">
        <v>756</v>
      </c>
      <c r="E32" s="60">
        <v>367</v>
      </c>
      <c r="F32" s="60">
        <v>270</v>
      </c>
      <c r="G32" s="60">
        <v>1892</v>
      </c>
      <c r="H32" s="60">
        <v>1117</v>
      </c>
      <c r="I32" s="60">
        <v>166</v>
      </c>
      <c r="J32" s="60">
        <v>55</v>
      </c>
      <c r="K32" s="60">
        <v>4849</v>
      </c>
      <c r="L32" s="60">
        <v>66</v>
      </c>
      <c r="M32" s="60">
        <v>163</v>
      </c>
      <c r="N32" s="60">
        <v>816</v>
      </c>
      <c r="O32" s="60">
        <v>139</v>
      </c>
      <c r="P32" s="60">
        <v>422</v>
      </c>
      <c r="Q32" s="60">
        <v>366</v>
      </c>
      <c r="R32" s="60">
        <v>645</v>
      </c>
      <c r="S32" s="60">
        <v>119</v>
      </c>
      <c r="T32" s="60">
        <v>479</v>
      </c>
      <c r="U32" s="60">
        <v>640</v>
      </c>
      <c r="V32" s="60">
        <v>1161</v>
      </c>
      <c r="W32" s="60">
        <v>222</v>
      </c>
      <c r="X32" s="60">
        <v>161</v>
      </c>
      <c r="Y32" s="60">
        <v>168</v>
      </c>
      <c r="Z32" s="60">
        <v>73</v>
      </c>
      <c r="AA32" s="60">
        <v>381</v>
      </c>
      <c r="AB32" s="60">
        <v>1153</v>
      </c>
      <c r="AC32" s="60">
        <v>443</v>
      </c>
      <c r="AD32" s="60">
        <v>1664</v>
      </c>
      <c r="AE32" s="60">
        <v>846</v>
      </c>
      <c r="AF32" s="60">
        <v>146</v>
      </c>
      <c r="AG32" s="60">
        <v>224</v>
      </c>
      <c r="AH32" s="60">
        <v>641</v>
      </c>
    </row>
    <row r="33" spans="1:34" x14ac:dyDescent="0.45">
      <c r="A33" s="17">
        <v>43912</v>
      </c>
      <c r="B33" s="16" t="s">
        <v>1669</v>
      </c>
      <c r="C33" s="16">
        <v>32</v>
      </c>
      <c r="D33" s="60">
        <v>813</v>
      </c>
      <c r="E33" s="60">
        <v>395</v>
      </c>
      <c r="F33" s="60">
        <v>289</v>
      </c>
      <c r="G33" s="60">
        <v>1979</v>
      </c>
      <c r="H33" s="60">
        <v>1177</v>
      </c>
      <c r="I33" s="60">
        <v>183</v>
      </c>
      <c r="J33" s="60">
        <v>55</v>
      </c>
      <c r="K33" s="60">
        <v>5098</v>
      </c>
      <c r="L33" s="60">
        <v>68</v>
      </c>
      <c r="M33" s="60">
        <v>178</v>
      </c>
      <c r="N33" s="60">
        <v>858</v>
      </c>
      <c r="O33" s="60">
        <v>165</v>
      </c>
      <c r="P33" s="60">
        <v>444</v>
      </c>
      <c r="Q33" s="60">
        <v>394</v>
      </c>
      <c r="R33" s="60">
        <v>645</v>
      </c>
      <c r="S33" s="60">
        <v>134</v>
      </c>
      <c r="T33" s="60">
        <v>505</v>
      </c>
      <c r="U33" s="60">
        <v>669</v>
      </c>
      <c r="V33" s="60">
        <v>1178</v>
      </c>
      <c r="W33" s="60">
        <v>238</v>
      </c>
      <c r="X33" s="60">
        <v>169</v>
      </c>
      <c r="Y33" s="60">
        <v>175</v>
      </c>
      <c r="Z33" s="60">
        <v>73</v>
      </c>
      <c r="AA33" s="60">
        <v>391</v>
      </c>
      <c r="AB33" s="60">
        <v>1191</v>
      </c>
      <c r="AC33" s="60">
        <v>476</v>
      </c>
      <c r="AD33" s="60">
        <v>1700</v>
      </c>
      <c r="AE33" s="60">
        <v>882</v>
      </c>
      <c r="AF33" s="60">
        <v>148</v>
      </c>
      <c r="AG33" s="60">
        <v>243</v>
      </c>
      <c r="AH33" s="60">
        <v>725</v>
      </c>
    </row>
    <row r="34" spans="1:34" x14ac:dyDescent="0.45">
      <c r="A34" s="17">
        <v>43913</v>
      </c>
      <c r="B34" s="16" t="s">
        <v>1679</v>
      </c>
      <c r="C34" s="16">
        <v>33</v>
      </c>
      <c r="D34" s="60">
        <v>903.20982142857144</v>
      </c>
      <c r="E34" s="60">
        <v>431.4728260869565</v>
      </c>
      <c r="F34" s="60">
        <v>312.17158385093165</v>
      </c>
      <c r="G34" s="60">
        <v>2150.404891304348</v>
      </c>
      <c r="H34" s="60">
        <v>1260.6164596273293</v>
      </c>
      <c r="I34" s="60">
        <v>198.83540372670808</v>
      </c>
      <c r="J34" s="60">
        <v>58.159355590062113</v>
      </c>
      <c r="K34" s="60">
        <v>5320.8354037267081</v>
      </c>
      <c r="L34" s="60">
        <v>72.077833850931682</v>
      </c>
      <c r="M34" s="60">
        <v>190.88198757763976</v>
      </c>
      <c r="N34" s="60">
        <v>958.38664596273293</v>
      </c>
      <c r="O34" s="60">
        <v>177.95768633540374</v>
      </c>
      <c r="P34" s="60">
        <v>470.24572981366458</v>
      </c>
      <c r="Q34" s="60">
        <v>429.48447204968943</v>
      </c>
      <c r="R34" s="60">
        <v>682.50252329192551</v>
      </c>
      <c r="S34" s="60">
        <v>145.1498447204969</v>
      </c>
      <c r="T34" s="60">
        <v>542.820652173913</v>
      </c>
      <c r="U34" s="60">
        <v>711.83074534161494</v>
      </c>
      <c r="V34" s="60">
        <v>1215.381405279503</v>
      </c>
      <c r="W34" s="60">
        <v>259.97729037267078</v>
      </c>
      <c r="X34" s="60">
        <v>179</v>
      </c>
      <c r="Y34" s="60">
        <v>182.92857142857142</v>
      </c>
      <c r="Z34" s="60">
        <v>78.539984472049696</v>
      </c>
      <c r="AA34" s="60">
        <v>451.35636645962734</v>
      </c>
      <c r="AB34" s="60">
        <v>1230.2940605590063</v>
      </c>
      <c r="AC34" s="60">
        <v>512.49825310559004</v>
      </c>
      <c r="AD34" s="60">
        <v>1792.99825310559</v>
      </c>
      <c r="AE34" s="60">
        <v>916.63121118012418</v>
      </c>
      <c r="AF34" s="60">
        <v>150</v>
      </c>
      <c r="AG34" s="60">
        <v>264.94817546583852</v>
      </c>
      <c r="AH34" s="60">
        <v>785.39984472049684</v>
      </c>
    </row>
    <row r="35" spans="1:34" x14ac:dyDescent="0.45">
      <c r="A35" s="17">
        <v>43914</v>
      </c>
      <c r="B35" s="16" t="s">
        <v>1687</v>
      </c>
      <c r="C35" s="16">
        <v>34</v>
      </c>
      <c r="D35" s="60">
        <v>937</v>
      </c>
      <c r="E35" s="60">
        <v>497</v>
      </c>
      <c r="F35" s="60">
        <v>344.28933271491178</v>
      </c>
      <c r="G35" s="60">
        <v>2357.4233442295131</v>
      </c>
      <c r="H35" s="60">
        <v>1374.1114244188957</v>
      </c>
      <c r="I35" s="60">
        <v>223.67478726424244</v>
      </c>
      <c r="J35" s="60">
        <v>67</v>
      </c>
      <c r="K35" s="60">
        <v>5677.5935451628866</v>
      </c>
      <c r="L35" s="60">
        <v>75</v>
      </c>
      <c r="M35" s="60">
        <v>217</v>
      </c>
      <c r="N35" s="60">
        <v>1043.0083988717763</v>
      </c>
      <c r="O35" s="60">
        <v>203</v>
      </c>
      <c r="P35" s="60">
        <v>506.95492966753721</v>
      </c>
      <c r="Q35" s="60">
        <v>478.4694749961123</v>
      </c>
      <c r="R35" s="60">
        <v>728.33674300236135</v>
      </c>
      <c r="S35" s="60">
        <v>150</v>
      </c>
      <c r="T35" s="60">
        <v>566</v>
      </c>
      <c r="U35" s="60">
        <v>769.9115137565575</v>
      </c>
      <c r="V35" s="60">
        <v>1287.8886316503672</v>
      </c>
      <c r="W35" s="60">
        <v>278</v>
      </c>
      <c r="X35" s="60">
        <v>179</v>
      </c>
      <c r="Y35" s="60">
        <v>196.50882877294336</v>
      </c>
      <c r="Z35" s="60">
        <v>96</v>
      </c>
      <c r="AA35" s="60">
        <v>498.83010380824084</v>
      </c>
      <c r="AB35" s="60">
        <v>1327.1903974049558</v>
      </c>
      <c r="AC35" s="60">
        <v>541</v>
      </c>
      <c r="AD35" s="60">
        <v>1934.8561602259037</v>
      </c>
      <c r="AE35" s="60">
        <v>940</v>
      </c>
      <c r="AF35" s="60">
        <v>150</v>
      </c>
      <c r="AG35" s="60">
        <v>296.27484953459151</v>
      </c>
      <c r="AH35" s="60">
        <v>869.67753451820568</v>
      </c>
    </row>
    <row r="39" spans="1:34" x14ac:dyDescent="0.45">
      <c r="D39" s="79" t="s">
        <v>1707</v>
      </c>
      <c r="E39" s="79"/>
      <c r="F39" s="79"/>
      <c r="G39" s="79"/>
      <c r="H39" s="79"/>
    </row>
  </sheetData>
  <mergeCells count="1">
    <mergeCell ref="D39:H39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BECD-4563-4511-8BAD-278864A0EE7C}">
  <dimension ref="A1:AJ47"/>
  <sheetViews>
    <sheetView workbookViewId="0">
      <pane ySplit="1" topLeftCell="A16" activePane="bottomLeft" state="frozen"/>
      <selection activeCell="C1" sqref="C1"/>
      <selection pane="bottomLeft" activeCell="D37" sqref="D37"/>
    </sheetView>
  </sheetViews>
  <sheetFormatPr defaultRowHeight="14.25" x14ac:dyDescent="0.45"/>
  <cols>
    <col min="1" max="2" width="13.53125" style="16" customWidth="1"/>
    <col min="3" max="3" width="17.9296875" style="16" customWidth="1"/>
    <col min="4" max="16384" width="9.06640625" style="16"/>
  </cols>
  <sheetData>
    <row r="1" spans="1:34" ht="34.9" customHeight="1" x14ac:dyDescent="0.45">
      <c r="A1" s="15" t="s">
        <v>192</v>
      </c>
      <c r="B1" s="15" t="s">
        <v>190</v>
      </c>
      <c r="C1" s="15" t="s">
        <v>193</v>
      </c>
      <c r="D1" s="59" t="s">
        <v>1670</v>
      </c>
      <c r="E1" s="59" t="s">
        <v>1671</v>
      </c>
      <c r="F1" s="59" t="s">
        <v>157</v>
      </c>
      <c r="G1" s="59" t="s">
        <v>158</v>
      </c>
      <c r="H1" s="59" t="s">
        <v>438</v>
      </c>
      <c r="I1" s="59" t="s">
        <v>160</v>
      </c>
      <c r="J1" s="59" t="s">
        <v>161</v>
      </c>
      <c r="K1" s="59" t="s">
        <v>162</v>
      </c>
      <c r="L1" s="59" t="s">
        <v>1672</v>
      </c>
      <c r="M1" s="59" t="s">
        <v>1673</v>
      </c>
      <c r="N1" s="59" t="s">
        <v>1674</v>
      </c>
      <c r="O1" s="59" t="s">
        <v>1675</v>
      </c>
      <c r="P1" s="59" t="s">
        <v>167</v>
      </c>
      <c r="Q1" s="59" t="s">
        <v>168</v>
      </c>
      <c r="R1" s="59" t="s">
        <v>169</v>
      </c>
      <c r="S1" s="59" t="s">
        <v>1676</v>
      </c>
      <c r="T1" s="59" t="s">
        <v>171</v>
      </c>
      <c r="U1" s="59" t="s">
        <v>172</v>
      </c>
      <c r="V1" s="59" t="s">
        <v>173</v>
      </c>
      <c r="W1" s="59" t="s">
        <v>174</v>
      </c>
      <c r="X1" s="59" t="s">
        <v>175</v>
      </c>
      <c r="Y1" s="59" t="s">
        <v>176</v>
      </c>
      <c r="Z1" s="59" t="s">
        <v>1160</v>
      </c>
      <c r="AA1" s="59" t="s">
        <v>178</v>
      </c>
      <c r="AB1" s="59" t="s">
        <v>179</v>
      </c>
      <c r="AC1" s="59" t="s">
        <v>180</v>
      </c>
      <c r="AD1" s="59" t="s">
        <v>181</v>
      </c>
      <c r="AE1" s="59" t="s">
        <v>182</v>
      </c>
      <c r="AF1" s="59" t="s">
        <v>183</v>
      </c>
      <c r="AG1" s="59" t="s">
        <v>184</v>
      </c>
      <c r="AH1" s="59" t="s">
        <v>185</v>
      </c>
    </row>
    <row r="2" spans="1:34" x14ac:dyDescent="0.45">
      <c r="A2" s="17">
        <v>43881</v>
      </c>
      <c r="B2" s="18">
        <v>5</v>
      </c>
      <c r="C2" s="17" t="s">
        <v>194</v>
      </c>
      <c r="D2" s="60">
        <v>0</v>
      </c>
      <c r="E2" s="60">
        <v>0</v>
      </c>
      <c r="F2" s="60">
        <v>0</v>
      </c>
      <c r="G2" s="60">
        <v>0</v>
      </c>
      <c r="H2" s="60">
        <v>0</v>
      </c>
      <c r="I2" s="60">
        <v>0</v>
      </c>
      <c r="J2" s="60">
        <v>0</v>
      </c>
      <c r="K2" s="60">
        <v>0</v>
      </c>
      <c r="L2" s="60">
        <v>0</v>
      </c>
      <c r="M2" s="60">
        <v>0</v>
      </c>
      <c r="N2" s="60">
        <v>0</v>
      </c>
      <c r="O2" s="60">
        <v>0</v>
      </c>
      <c r="P2" s="60">
        <v>0</v>
      </c>
      <c r="Q2" s="60">
        <v>0</v>
      </c>
      <c r="R2" s="60">
        <v>0</v>
      </c>
      <c r="S2" s="60">
        <v>0</v>
      </c>
      <c r="T2" s="60">
        <v>0</v>
      </c>
      <c r="U2" s="60">
        <v>0</v>
      </c>
      <c r="V2" s="60">
        <v>4</v>
      </c>
      <c r="W2" s="60">
        <v>0</v>
      </c>
      <c r="X2" s="60">
        <v>0</v>
      </c>
      <c r="Y2" s="60">
        <v>0</v>
      </c>
      <c r="Z2" s="60">
        <v>0</v>
      </c>
      <c r="AA2" s="60">
        <v>0</v>
      </c>
      <c r="AB2" s="60">
        <v>0</v>
      </c>
      <c r="AC2" s="60">
        <v>0</v>
      </c>
      <c r="AD2" s="60">
        <v>0</v>
      </c>
      <c r="AE2" s="60">
        <v>1</v>
      </c>
      <c r="AF2" s="60">
        <v>0</v>
      </c>
      <c r="AG2" s="60">
        <v>0</v>
      </c>
      <c r="AH2" s="60">
        <v>0</v>
      </c>
    </row>
    <row r="3" spans="1:34" x14ac:dyDescent="0.45">
      <c r="A3" s="17">
        <v>43882</v>
      </c>
      <c r="B3" s="18">
        <v>18</v>
      </c>
      <c r="C3" s="17" t="s">
        <v>195</v>
      </c>
      <c r="D3" s="60">
        <v>0</v>
      </c>
      <c r="E3" s="60">
        <v>0</v>
      </c>
      <c r="F3" s="60">
        <v>0</v>
      </c>
      <c r="G3" s="60">
        <v>0</v>
      </c>
      <c r="H3" s="60">
        <v>0</v>
      </c>
      <c r="I3" s="60">
        <v>0</v>
      </c>
      <c r="J3" s="60">
        <v>0</v>
      </c>
      <c r="K3" s="60">
        <v>4</v>
      </c>
      <c r="L3" s="60">
        <v>0</v>
      </c>
      <c r="M3" s="60">
        <v>0</v>
      </c>
      <c r="N3" s="60">
        <v>0</v>
      </c>
      <c r="O3" s="60">
        <v>0</v>
      </c>
      <c r="P3" s="60">
        <v>0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11</v>
      </c>
      <c r="W3" s="60">
        <v>0</v>
      </c>
      <c r="X3" s="60">
        <v>0</v>
      </c>
      <c r="Y3" s="60">
        <v>0</v>
      </c>
      <c r="Z3" s="60">
        <v>0</v>
      </c>
      <c r="AA3" s="60">
        <v>0</v>
      </c>
      <c r="AB3" s="60">
        <v>2</v>
      </c>
      <c r="AC3" s="60">
        <v>0</v>
      </c>
      <c r="AD3" s="60">
        <v>0</v>
      </c>
      <c r="AE3" s="60">
        <v>1</v>
      </c>
      <c r="AF3" s="60">
        <v>0</v>
      </c>
      <c r="AG3" s="60">
        <v>0</v>
      </c>
      <c r="AH3" s="60">
        <v>0</v>
      </c>
    </row>
    <row r="4" spans="1:34" x14ac:dyDescent="0.45">
      <c r="A4" s="17">
        <v>43883</v>
      </c>
      <c r="B4" s="18">
        <v>28</v>
      </c>
      <c r="C4" s="17" t="s">
        <v>196</v>
      </c>
      <c r="D4" s="60">
        <v>0</v>
      </c>
      <c r="E4" s="60">
        <v>0</v>
      </c>
      <c r="F4" s="60">
        <v>0</v>
      </c>
      <c r="G4" s="60">
        <v>0</v>
      </c>
      <c r="H4" s="60">
        <v>0</v>
      </c>
      <c r="I4" s="60">
        <v>0</v>
      </c>
      <c r="J4" s="60">
        <v>0</v>
      </c>
      <c r="K4" s="60">
        <v>6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0</v>
      </c>
      <c r="U4" s="60">
        <v>0</v>
      </c>
      <c r="V4" s="60">
        <v>19</v>
      </c>
      <c r="W4" s="60">
        <v>0</v>
      </c>
      <c r="X4" s="60">
        <v>0</v>
      </c>
      <c r="Y4" s="60">
        <v>0</v>
      </c>
      <c r="Z4" s="60">
        <v>0</v>
      </c>
      <c r="AA4" s="60">
        <v>0</v>
      </c>
      <c r="AB4" s="60">
        <v>2</v>
      </c>
      <c r="AC4" s="60">
        <v>0</v>
      </c>
      <c r="AD4" s="60">
        <v>0</v>
      </c>
      <c r="AE4" s="60">
        <v>1</v>
      </c>
      <c r="AF4" s="60">
        <v>0</v>
      </c>
      <c r="AG4" s="60">
        <v>0</v>
      </c>
      <c r="AH4" s="60">
        <v>0</v>
      </c>
    </row>
    <row r="5" spans="1:34" x14ac:dyDescent="0.45">
      <c r="A5" s="17">
        <v>43884</v>
      </c>
      <c r="B5" s="18">
        <v>43</v>
      </c>
      <c r="C5" s="17" t="s">
        <v>197</v>
      </c>
      <c r="D5" s="60">
        <v>0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10</v>
      </c>
      <c r="L5" s="60">
        <v>0</v>
      </c>
      <c r="M5" s="60">
        <v>0</v>
      </c>
      <c r="N5" s="60">
        <v>0</v>
      </c>
      <c r="O5" s="60">
        <v>0</v>
      </c>
      <c r="P5" s="60">
        <v>0</v>
      </c>
      <c r="Q5" s="60">
        <v>0</v>
      </c>
      <c r="R5" s="60">
        <v>0</v>
      </c>
      <c r="S5" s="60">
        <v>0</v>
      </c>
      <c r="T5" s="60">
        <v>0</v>
      </c>
      <c r="U5" s="60">
        <v>0</v>
      </c>
      <c r="V5" s="60">
        <v>26</v>
      </c>
      <c r="W5" s="60">
        <v>0</v>
      </c>
      <c r="X5" s="60">
        <v>0</v>
      </c>
      <c r="Y5" s="60">
        <v>0</v>
      </c>
      <c r="Z5" s="60">
        <v>0</v>
      </c>
      <c r="AA5" s="60">
        <v>0</v>
      </c>
      <c r="AB5" s="60">
        <v>4</v>
      </c>
      <c r="AC5" s="60">
        <v>0</v>
      </c>
      <c r="AD5" s="60">
        <v>1</v>
      </c>
      <c r="AE5" s="60">
        <v>2</v>
      </c>
      <c r="AF5" s="60">
        <v>0</v>
      </c>
      <c r="AG5" s="60">
        <v>0</v>
      </c>
      <c r="AH5" s="60">
        <v>0</v>
      </c>
    </row>
    <row r="6" spans="1:34" x14ac:dyDescent="0.45">
      <c r="A6" s="17">
        <v>43885</v>
      </c>
      <c r="B6" s="18">
        <v>61</v>
      </c>
      <c r="C6" s="17" t="s">
        <v>198</v>
      </c>
      <c r="D6" s="60">
        <v>0</v>
      </c>
      <c r="E6" s="60">
        <v>0</v>
      </c>
      <c r="F6" s="60">
        <v>0</v>
      </c>
      <c r="G6" s="60">
        <v>2</v>
      </c>
      <c r="H6" s="60">
        <v>0</v>
      </c>
      <c r="I6" s="60">
        <v>0</v>
      </c>
      <c r="J6" s="60">
        <v>0</v>
      </c>
      <c r="K6" s="60">
        <v>13</v>
      </c>
      <c r="L6" s="60">
        <v>0</v>
      </c>
      <c r="M6" s="60">
        <v>0</v>
      </c>
      <c r="N6" s="60">
        <v>0</v>
      </c>
      <c r="O6" s="60">
        <v>0</v>
      </c>
      <c r="P6" s="60">
        <v>0</v>
      </c>
      <c r="Q6" s="60">
        <v>0</v>
      </c>
      <c r="R6" s="60">
        <v>0</v>
      </c>
      <c r="S6" s="60">
        <v>0</v>
      </c>
      <c r="T6" s="60">
        <v>0</v>
      </c>
      <c r="U6" s="60">
        <v>0</v>
      </c>
      <c r="V6" s="60">
        <v>34</v>
      </c>
      <c r="W6" s="60">
        <v>0</v>
      </c>
      <c r="X6" s="60">
        <v>0</v>
      </c>
      <c r="Y6" s="60">
        <v>0</v>
      </c>
      <c r="Z6" s="60">
        <v>0</v>
      </c>
      <c r="AA6" s="60">
        <v>0</v>
      </c>
      <c r="AB6" s="60">
        <v>6</v>
      </c>
      <c r="AC6" s="60">
        <v>0</v>
      </c>
      <c r="AD6" s="60">
        <v>1</v>
      </c>
      <c r="AE6" s="60">
        <v>4</v>
      </c>
      <c r="AF6" s="60">
        <v>0</v>
      </c>
      <c r="AG6" s="60">
        <v>1</v>
      </c>
      <c r="AH6" s="60">
        <v>0</v>
      </c>
    </row>
    <row r="7" spans="1:34" x14ac:dyDescent="0.45">
      <c r="A7" s="17">
        <v>43886</v>
      </c>
      <c r="B7" s="18">
        <v>95</v>
      </c>
      <c r="C7" s="17" t="s">
        <v>199</v>
      </c>
      <c r="D7" s="60">
        <v>0</v>
      </c>
      <c r="E7" s="60">
        <v>0</v>
      </c>
      <c r="F7" s="60">
        <v>0</v>
      </c>
      <c r="G7" s="60">
        <v>2</v>
      </c>
      <c r="H7" s="60">
        <v>2</v>
      </c>
      <c r="I7" s="60">
        <v>0</v>
      </c>
      <c r="J7" s="60">
        <v>0</v>
      </c>
      <c r="K7" s="60">
        <v>22</v>
      </c>
      <c r="L7" s="60">
        <v>0</v>
      </c>
      <c r="M7" s="60">
        <v>0</v>
      </c>
      <c r="N7" s="60">
        <v>1</v>
      </c>
      <c r="O7" s="60">
        <v>0</v>
      </c>
      <c r="P7" s="60">
        <v>0</v>
      </c>
      <c r="Q7" s="60">
        <v>0</v>
      </c>
      <c r="R7" s="60">
        <v>1</v>
      </c>
      <c r="S7" s="60">
        <v>0</v>
      </c>
      <c r="T7" s="60">
        <v>1</v>
      </c>
      <c r="U7" s="60">
        <v>0</v>
      </c>
      <c r="V7" s="60">
        <v>48</v>
      </c>
      <c r="W7" s="60">
        <v>0</v>
      </c>
      <c r="X7" s="60">
        <v>0</v>
      </c>
      <c r="Y7" s="60">
        <v>1</v>
      </c>
      <c r="Z7" s="60">
        <v>0</v>
      </c>
      <c r="AA7" s="60">
        <v>0</v>
      </c>
      <c r="AB7" s="60">
        <v>8</v>
      </c>
      <c r="AC7" s="60">
        <v>0</v>
      </c>
      <c r="AD7" s="60">
        <v>3</v>
      </c>
      <c r="AE7" s="60">
        <v>4</v>
      </c>
      <c r="AF7" s="60">
        <v>1</v>
      </c>
      <c r="AG7" s="60">
        <v>1</v>
      </c>
      <c r="AH7" s="60">
        <v>0</v>
      </c>
    </row>
    <row r="8" spans="1:34" x14ac:dyDescent="0.45">
      <c r="A8" s="17">
        <v>43887</v>
      </c>
      <c r="B8" s="18">
        <v>139</v>
      </c>
      <c r="C8" s="17" t="s">
        <v>200</v>
      </c>
      <c r="D8" s="60">
        <v>0</v>
      </c>
      <c r="E8" s="60">
        <v>0</v>
      </c>
      <c r="F8" s="60">
        <v>1</v>
      </c>
      <c r="G8" s="60">
        <v>2</v>
      </c>
      <c r="H8" s="60">
        <v>3</v>
      </c>
      <c r="I8" s="60">
        <v>0</v>
      </c>
      <c r="J8" s="60">
        <v>0</v>
      </c>
      <c r="K8" s="60">
        <v>26</v>
      </c>
      <c r="L8" s="60">
        <v>0</v>
      </c>
      <c r="M8" s="60">
        <v>0</v>
      </c>
      <c r="N8" s="60">
        <v>1</v>
      </c>
      <c r="O8" s="60">
        <v>0</v>
      </c>
      <c r="P8" s="60">
        <v>3</v>
      </c>
      <c r="Q8" s="60">
        <v>0</v>
      </c>
      <c r="R8" s="60">
        <v>2</v>
      </c>
      <c r="S8" s="60">
        <v>2</v>
      </c>
      <c r="T8" s="60">
        <v>3</v>
      </c>
      <c r="U8" s="60">
        <v>0</v>
      </c>
      <c r="V8" s="60">
        <v>63</v>
      </c>
      <c r="W8" s="60">
        <v>0</v>
      </c>
      <c r="X8" s="60">
        <v>0</v>
      </c>
      <c r="Y8" s="60">
        <v>2</v>
      </c>
      <c r="Z8" s="60">
        <v>1</v>
      </c>
      <c r="AA8" s="60">
        <v>0</v>
      </c>
      <c r="AB8" s="60">
        <v>17</v>
      </c>
      <c r="AC8" s="60">
        <v>1</v>
      </c>
      <c r="AD8" s="60">
        <v>4</v>
      </c>
      <c r="AE8" s="60">
        <v>5</v>
      </c>
      <c r="AF8" s="60">
        <v>2</v>
      </c>
      <c r="AG8" s="60">
        <v>1</v>
      </c>
      <c r="AH8" s="60">
        <v>0</v>
      </c>
    </row>
    <row r="9" spans="1:34" x14ac:dyDescent="0.45">
      <c r="A9" s="17">
        <v>43888</v>
      </c>
      <c r="B9" s="18">
        <v>245</v>
      </c>
      <c r="C9" s="17" t="s">
        <v>201</v>
      </c>
      <c r="D9" s="60">
        <v>2</v>
      </c>
      <c r="E9" s="60">
        <v>1</v>
      </c>
      <c r="F9" s="60">
        <v>6</v>
      </c>
      <c r="G9" s="60">
        <v>10</v>
      </c>
      <c r="H9" s="60">
        <v>5</v>
      </c>
      <c r="I9" s="60">
        <v>0</v>
      </c>
      <c r="J9" s="60">
        <v>0</v>
      </c>
      <c r="K9" s="60">
        <v>64</v>
      </c>
      <c r="L9" s="60">
        <v>0</v>
      </c>
      <c r="M9" s="60">
        <v>0</v>
      </c>
      <c r="N9" s="60">
        <v>2</v>
      </c>
      <c r="O9" s="60">
        <v>0</v>
      </c>
      <c r="P9" s="60">
        <v>3</v>
      </c>
      <c r="Q9" s="60">
        <v>0</v>
      </c>
      <c r="R9" s="60">
        <v>4</v>
      </c>
      <c r="S9" s="60">
        <v>2</v>
      </c>
      <c r="T9" s="60">
        <v>3</v>
      </c>
      <c r="U9" s="60">
        <v>0</v>
      </c>
      <c r="V9" s="60">
        <v>72</v>
      </c>
      <c r="W9" s="60">
        <v>1</v>
      </c>
      <c r="X9" s="60">
        <v>0</v>
      </c>
      <c r="Y9" s="60">
        <v>3</v>
      </c>
      <c r="Z9" s="60">
        <v>2</v>
      </c>
      <c r="AA9" s="60">
        <v>0</v>
      </c>
      <c r="AB9" s="60">
        <v>40</v>
      </c>
      <c r="AC9" s="60">
        <v>4</v>
      </c>
      <c r="AD9" s="60">
        <v>11</v>
      </c>
      <c r="AE9" s="60">
        <v>5</v>
      </c>
      <c r="AF9" s="60">
        <v>2</v>
      </c>
      <c r="AG9" s="60">
        <v>2</v>
      </c>
      <c r="AH9" s="60">
        <v>1</v>
      </c>
    </row>
    <row r="10" spans="1:34" x14ac:dyDescent="0.45">
      <c r="A10" s="17">
        <v>43889</v>
      </c>
      <c r="B10" s="18">
        <v>388</v>
      </c>
      <c r="C10" s="17" t="s">
        <v>202</v>
      </c>
      <c r="D10" s="60">
        <v>6</v>
      </c>
      <c r="E10" s="60">
        <v>1</v>
      </c>
      <c r="F10" s="60">
        <v>7</v>
      </c>
      <c r="G10" s="60">
        <v>20</v>
      </c>
      <c r="H10" s="60">
        <v>8</v>
      </c>
      <c r="I10" s="60">
        <v>0</v>
      </c>
      <c r="J10" s="60">
        <v>0</v>
      </c>
      <c r="K10" s="60">
        <v>128</v>
      </c>
      <c r="L10" s="60">
        <v>0</v>
      </c>
      <c r="M10" s="60">
        <v>0</v>
      </c>
      <c r="N10" s="60">
        <v>2</v>
      </c>
      <c r="O10" s="60">
        <v>0</v>
      </c>
      <c r="P10" s="60">
        <v>6</v>
      </c>
      <c r="Q10" s="60">
        <v>0</v>
      </c>
      <c r="R10" s="60">
        <v>6</v>
      </c>
      <c r="S10" s="60">
        <v>2</v>
      </c>
      <c r="T10" s="60">
        <v>3</v>
      </c>
      <c r="U10" s="60">
        <v>2</v>
      </c>
      <c r="V10" s="60">
        <v>88</v>
      </c>
      <c r="W10" s="60">
        <v>3</v>
      </c>
      <c r="X10" s="60">
        <v>0</v>
      </c>
      <c r="Y10" s="60">
        <v>3</v>
      </c>
      <c r="Z10" s="60">
        <v>2</v>
      </c>
      <c r="AA10" s="60">
        <v>2</v>
      </c>
      <c r="AB10" s="60">
        <v>65</v>
      </c>
      <c r="AC10" s="60">
        <v>4</v>
      </c>
      <c r="AD10" s="60">
        <v>20</v>
      </c>
      <c r="AE10" s="60">
        <v>5</v>
      </c>
      <c r="AF10" s="60">
        <v>2</v>
      </c>
      <c r="AG10" s="60">
        <v>2</v>
      </c>
      <c r="AH10" s="60">
        <v>1</v>
      </c>
    </row>
    <row r="11" spans="1:34" x14ac:dyDescent="0.45">
      <c r="A11" s="17">
        <v>43890</v>
      </c>
      <c r="B11" s="18">
        <v>593</v>
      </c>
      <c r="C11" s="17" t="s">
        <v>203</v>
      </c>
      <c r="D11" s="60">
        <v>12</v>
      </c>
      <c r="E11" s="60">
        <v>1</v>
      </c>
      <c r="F11" s="60">
        <v>10</v>
      </c>
      <c r="G11" s="60">
        <v>32</v>
      </c>
      <c r="H11" s="60">
        <v>16</v>
      </c>
      <c r="I11" s="60">
        <v>1</v>
      </c>
      <c r="J11" s="60">
        <v>0</v>
      </c>
      <c r="K11" s="60">
        <v>180</v>
      </c>
      <c r="L11" s="60">
        <v>0</v>
      </c>
      <c r="M11" s="60">
        <v>1</v>
      </c>
      <c r="N11" s="60">
        <v>2</v>
      </c>
      <c r="O11" s="60">
        <v>0</v>
      </c>
      <c r="P11" s="60">
        <v>10</v>
      </c>
      <c r="Q11" s="60">
        <v>0</v>
      </c>
      <c r="R11" s="60">
        <v>10</v>
      </c>
      <c r="S11" s="60">
        <v>3</v>
      </c>
      <c r="T11" s="60">
        <v>11</v>
      </c>
      <c r="U11" s="60">
        <v>8</v>
      </c>
      <c r="V11" s="60">
        <v>109</v>
      </c>
      <c r="W11" s="60">
        <v>8</v>
      </c>
      <c r="X11" s="60">
        <v>0</v>
      </c>
      <c r="Y11" s="60">
        <v>3</v>
      </c>
      <c r="Z11" s="60">
        <v>2</v>
      </c>
      <c r="AA11" s="60">
        <v>24</v>
      </c>
      <c r="AB11" s="60">
        <v>82</v>
      </c>
      <c r="AC11" s="60">
        <v>4</v>
      </c>
      <c r="AD11" s="60">
        <v>32</v>
      </c>
      <c r="AE11" s="60">
        <v>23</v>
      </c>
      <c r="AF11" s="60">
        <v>2</v>
      </c>
      <c r="AG11" s="60">
        <v>2</v>
      </c>
      <c r="AH11" s="60">
        <v>5</v>
      </c>
    </row>
    <row r="12" spans="1:34" x14ac:dyDescent="0.45">
      <c r="A12" s="17">
        <v>43891</v>
      </c>
      <c r="B12" s="18">
        <v>978</v>
      </c>
      <c r="C12" s="17" t="s">
        <v>204</v>
      </c>
      <c r="D12" s="60">
        <v>12</v>
      </c>
      <c r="E12" s="60">
        <v>1</v>
      </c>
      <c r="F12" s="60">
        <v>10</v>
      </c>
      <c r="G12" s="60">
        <v>45</v>
      </c>
      <c r="H12" s="60">
        <v>47</v>
      </c>
      <c r="I12" s="60">
        <v>2</v>
      </c>
      <c r="J12" s="60">
        <v>0</v>
      </c>
      <c r="K12" s="60">
        <v>350</v>
      </c>
      <c r="L12" s="60">
        <v>0</v>
      </c>
      <c r="M12" s="60">
        <v>3</v>
      </c>
      <c r="N12" s="60">
        <v>19</v>
      </c>
      <c r="O12" s="60">
        <v>0</v>
      </c>
      <c r="P12" s="60">
        <v>19</v>
      </c>
      <c r="Q12" s="60">
        <v>0</v>
      </c>
      <c r="R12" s="60">
        <v>13</v>
      </c>
      <c r="S12" s="60">
        <v>4</v>
      </c>
      <c r="T12" s="60">
        <v>19</v>
      </c>
      <c r="U12" s="60">
        <v>8</v>
      </c>
      <c r="V12" s="60">
        <v>139</v>
      </c>
      <c r="W12" s="60">
        <v>8</v>
      </c>
      <c r="X12" s="60">
        <v>2</v>
      </c>
      <c r="Y12" s="60">
        <v>5</v>
      </c>
      <c r="Z12" s="60">
        <v>2</v>
      </c>
      <c r="AA12" s="60">
        <v>24</v>
      </c>
      <c r="AB12" s="60">
        <v>110</v>
      </c>
      <c r="AC12" s="60">
        <v>12</v>
      </c>
      <c r="AD12" s="60">
        <v>43</v>
      </c>
      <c r="AE12" s="60">
        <v>67</v>
      </c>
      <c r="AF12" s="60">
        <v>4</v>
      </c>
      <c r="AG12" s="60">
        <v>5</v>
      </c>
      <c r="AH12" s="60">
        <v>5</v>
      </c>
    </row>
    <row r="13" spans="1:34" x14ac:dyDescent="0.45">
      <c r="A13" s="17">
        <v>43892</v>
      </c>
      <c r="B13" s="18">
        <v>1501</v>
      </c>
      <c r="C13" s="17" t="s">
        <v>205</v>
      </c>
      <c r="D13" s="60">
        <v>12</v>
      </c>
      <c r="E13" s="60">
        <v>5</v>
      </c>
      <c r="F13" s="60">
        <v>10</v>
      </c>
      <c r="G13" s="60">
        <v>68</v>
      </c>
      <c r="H13" s="60">
        <v>57</v>
      </c>
      <c r="I13" s="60">
        <v>4</v>
      </c>
      <c r="J13" s="60">
        <v>0</v>
      </c>
      <c r="K13" s="60">
        <v>575</v>
      </c>
      <c r="L13" s="60">
        <v>0</v>
      </c>
      <c r="M13" s="60">
        <v>6</v>
      </c>
      <c r="N13" s="60">
        <v>25</v>
      </c>
      <c r="O13" s="60">
        <v>0</v>
      </c>
      <c r="P13" s="60">
        <v>31</v>
      </c>
      <c r="Q13" s="60">
        <v>0</v>
      </c>
      <c r="R13" s="60">
        <v>13</v>
      </c>
      <c r="S13" s="60">
        <v>5</v>
      </c>
      <c r="T13" s="60">
        <v>27</v>
      </c>
      <c r="U13" s="60">
        <v>26</v>
      </c>
      <c r="V13" s="60">
        <v>201</v>
      </c>
      <c r="W13" s="60">
        <v>8</v>
      </c>
      <c r="X13" s="60">
        <v>4</v>
      </c>
      <c r="Y13" s="60">
        <v>6</v>
      </c>
      <c r="Z13" s="60">
        <v>2</v>
      </c>
      <c r="AA13" s="60">
        <v>24</v>
      </c>
      <c r="AB13" s="60">
        <v>163</v>
      </c>
      <c r="AC13" s="60">
        <v>12</v>
      </c>
      <c r="AD13" s="60">
        <v>55</v>
      </c>
      <c r="AE13" s="60">
        <v>85</v>
      </c>
      <c r="AF13" s="60">
        <v>11</v>
      </c>
      <c r="AG13" s="60">
        <v>5</v>
      </c>
      <c r="AH13" s="60">
        <v>6</v>
      </c>
    </row>
    <row r="14" spans="1:34" x14ac:dyDescent="0.45">
      <c r="A14" s="17">
        <v>43893</v>
      </c>
      <c r="B14" s="18">
        <v>2336</v>
      </c>
      <c r="C14" s="17" t="s">
        <v>206</v>
      </c>
      <c r="D14" s="60">
        <v>46</v>
      </c>
      <c r="E14" s="60">
        <v>5</v>
      </c>
      <c r="F14" s="60">
        <v>12</v>
      </c>
      <c r="G14" s="60">
        <v>120</v>
      </c>
      <c r="H14" s="60">
        <v>93</v>
      </c>
      <c r="I14" s="60">
        <v>4</v>
      </c>
      <c r="J14" s="60">
        <v>0</v>
      </c>
      <c r="K14" s="60">
        <v>1043</v>
      </c>
      <c r="L14" s="60">
        <v>0</v>
      </c>
      <c r="M14" s="60">
        <v>6</v>
      </c>
      <c r="N14" s="60">
        <v>28</v>
      </c>
      <c r="O14" s="60">
        <v>0</v>
      </c>
      <c r="P14" s="60">
        <v>35</v>
      </c>
      <c r="Q14" s="60">
        <v>2</v>
      </c>
      <c r="R14" s="60">
        <v>30</v>
      </c>
      <c r="S14" s="60">
        <v>6</v>
      </c>
      <c r="T14" s="60">
        <v>35</v>
      </c>
      <c r="U14" s="60">
        <v>55</v>
      </c>
      <c r="V14" s="60">
        <v>253</v>
      </c>
      <c r="W14" s="60">
        <v>8</v>
      </c>
      <c r="X14" s="60">
        <v>4</v>
      </c>
      <c r="Y14" s="60">
        <v>7</v>
      </c>
      <c r="Z14" s="60">
        <v>2</v>
      </c>
      <c r="AA14" s="60">
        <v>24</v>
      </c>
      <c r="AB14" s="60">
        <v>218</v>
      </c>
      <c r="AC14" s="60">
        <v>14</v>
      </c>
      <c r="AD14" s="60">
        <v>62</v>
      </c>
      <c r="AE14" s="60">
        <v>141</v>
      </c>
      <c r="AF14" s="60">
        <v>11</v>
      </c>
      <c r="AG14" s="60">
        <v>10</v>
      </c>
      <c r="AH14" s="60">
        <v>7</v>
      </c>
    </row>
    <row r="15" spans="1:34" x14ac:dyDescent="0.45">
      <c r="A15" s="17">
        <v>43894</v>
      </c>
      <c r="B15" s="18">
        <v>2922</v>
      </c>
      <c r="C15" s="17" t="s">
        <v>207</v>
      </c>
      <c r="D15" s="60">
        <v>55</v>
      </c>
      <c r="E15" s="60">
        <v>5</v>
      </c>
      <c r="F15" s="60">
        <v>12</v>
      </c>
      <c r="G15" s="60">
        <v>120</v>
      </c>
      <c r="H15" s="60">
        <v>112</v>
      </c>
      <c r="I15" s="60">
        <v>11</v>
      </c>
      <c r="J15" s="60">
        <v>0</v>
      </c>
      <c r="K15" s="60">
        <v>1296</v>
      </c>
      <c r="L15" s="60">
        <v>1</v>
      </c>
      <c r="M15" s="60">
        <v>6</v>
      </c>
      <c r="N15" s="60">
        <v>36</v>
      </c>
      <c r="O15" s="60">
        <v>1</v>
      </c>
      <c r="P15" s="60">
        <v>62</v>
      </c>
      <c r="Q15" s="60">
        <v>8</v>
      </c>
      <c r="R15" s="60">
        <v>38</v>
      </c>
      <c r="S15" s="60">
        <v>14</v>
      </c>
      <c r="T15" s="60">
        <v>49</v>
      </c>
      <c r="U15" s="60">
        <v>80</v>
      </c>
      <c r="V15" s="60">
        <v>354</v>
      </c>
      <c r="W15" s="60">
        <v>12</v>
      </c>
      <c r="X15" s="60">
        <v>18</v>
      </c>
      <c r="Y15" s="60">
        <v>22</v>
      </c>
      <c r="Z15" s="60">
        <v>2</v>
      </c>
      <c r="AA15" s="60">
        <v>33</v>
      </c>
      <c r="AB15" s="60">
        <v>253</v>
      </c>
      <c r="AC15" s="60">
        <v>19</v>
      </c>
      <c r="AD15" s="60">
        <v>71</v>
      </c>
      <c r="AE15" s="60">
        <v>149</v>
      </c>
      <c r="AF15" s="60">
        <v>11</v>
      </c>
      <c r="AG15" s="60">
        <v>10</v>
      </c>
      <c r="AH15" s="60">
        <v>7</v>
      </c>
    </row>
    <row r="16" spans="1:34" x14ac:dyDescent="0.45">
      <c r="A16" s="17">
        <v>43895</v>
      </c>
      <c r="B16" s="18">
        <v>3513</v>
      </c>
      <c r="C16" s="17" t="s">
        <v>208</v>
      </c>
      <c r="D16" s="60">
        <v>65</v>
      </c>
      <c r="E16" s="60">
        <v>10</v>
      </c>
      <c r="F16" s="60">
        <v>26</v>
      </c>
      <c r="G16" s="60">
        <v>238</v>
      </c>
      <c r="H16" s="60">
        <v>173</v>
      </c>
      <c r="I16" s="60">
        <v>11</v>
      </c>
      <c r="J16" s="60">
        <v>3</v>
      </c>
      <c r="K16" s="60">
        <v>1352</v>
      </c>
      <c r="L16" s="60">
        <v>9</v>
      </c>
      <c r="M16" s="60">
        <v>15</v>
      </c>
      <c r="N16" s="60">
        <v>89</v>
      </c>
      <c r="O16" s="60">
        <v>3</v>
      </c>
      <c r="P16" s="60">
        <v>63</v>
      </c>
      <c r="Q16" s="60">
        <v>15</v>
      </c>
      <c r="R16" s="60">
        <v>60</v>
      </c>
      <c r="S16" s="60">
        <v>19</v>
      </c>
      <c r="T16" s="60">
        <v>68</v>
      </c>
      <c r="U16" s="60">
        <v>111</v>
      </c>
      <c r="V16" s="60">
        <v>386</v>
      </c>
      <c r="W16" s="60">
        <v>18</v>
      </c>
      <c r="X16" s="60">
        <v>18</v>
      </c>
      <c r="Y16" s="60">
        <v>22</v>
      </c>
      <c r="Z16" s="60">
        <v>2</v>
      </c>
      <c r="AA16" s="60">
        <v>37</v>
      </c>
      <c r="AB16" s="60">
        <v>333</v>
      </c>
      <c r="AC16" s="60">
        <v>30</v>
      </c>
      <c r="AD16" s="60">
        <v>121</v>
      </c>
      <c r="AE16" s="60">
        <v>180</v>
      </c>
      <c r="AF16" s="60">
        <v>13</v>
      </c>
      <c r="AG16" s="60">
        <v>16</v>
      </c>
      <c r="AH16" s="60">
        <v>7</v>
      </c>
    </row>
    <row r="17" spans="1:34" x14ac:dyDescent="0.45">
      <c r="A17" s="17">
        <v>43896</v>
      </c>
      <c r="B17" s="18">
        <v>4747</v>
      </c>
      <c r="C17" s="17" t="s">
        <v>209</v>
      </c>
      <c r="D17" s="60">
        <v>75</v>
      </c>
      <c r="E17" s="60">
        <v>11</v>
      </c>
      <c r="F17" s="60">
        <v>40</v>
      </c>
      <c r="G17" s="60">
        <v>388</v>
      </c>
      <c r="H17" s="60">
        <v>302</v>
      </c>
      <c r="I17" s="60">
        <v>13</v>
      </c>
      <c r="J17" s="60">
        <v>5</v>
      </c>
      <c r="K17" s="60">
        <v>1413</v>
      </c>
      <c r="L17" s="60">
        <v>14</v>
      </c>
      <c r="M17" s="60">
        <v>18</v>
      </c>
      <c r="N17" s="60">
        <v>89</v>
      </c>
      <c r="O17" s="60">
        <v>15</v>
      </c>
      <c r="P17" s="60">
        <v>63</v>
      </c>
      <c r="Q17" s="60">
        <v>50</v>
      </c>
      <c r="R17" s="60">
        <v>114</v>
      </c>
      <c r="S17" s="60">
        <v>21</v>
      </c>
      <c r="T17" s="60">
        <v>81</v>
      </c>
      <c r="U17" s="60">
        <v>176</v>
      </c>
      <c r="V17" s="60">
        <v>523</v>
      </c>
      <c r="W17" s="60">
        <v>42</v>
      </c>
      <c r="X17" s="60">
        <v>25</v>
      </c>
      <c r="Y17" s="60">
        <v>27</v>
      </c>
      <c r="Z17" s="60">
        <v>6</v>
      </c>
      <c r="AA17" s="60">
        <v>104</v>
      </c>
      <c r="AB17" s="60">
        <v>424</v>
      </c>
      <c r="AC17" s="60">
        <v>80</v>
      </c>
      <c r="AD17" s="60">
        <v>301</v>
      </c>
      <c r="AE17" s="60">
        <v>228</v>
      </c>
      <c r="AF17" s="60">
        <v>19</v>
      </c>
      <c r="AG17" s="60">
        <v>23</v>
      </c>
      <c r="AH17" s="60">
        <v>57</v>
      </c>
    </row>
    <row r="18" spans="1:34" x14ac:dyDescent="0.45">
      <c r="A18" s="17">
        <v>43897</v>
      </c>
      <c r="B18" s="18">
        <v>5823</v>
      </c>
      <c r="C18" s="17" t="s">
        <v>210</v>
      </c>
      <c r="D18" s="60">
        <v>77</v>
      </c>
      <c r="E18" s="60">
        <v>33</v>
      </c>
      <c r="F18" s="60">
        <v>41</v>
      </c>
      <c r="G18" s="60">
        <v>484</v>
      </c>
      <c r="H18" s="60">
        <v>305</v>
      </c>
      <c r="I18" s="60">
        <v>15</v>
      </c>
      <c r="J18" s="60">
        <v>8</v>
      </c>
      <c r="K18" s="60">
        <v>1539</v>
      </c>
      <c r="L18" s="60">
        <v>16</v>
      </c>
      <c r="M18" s="60">
        <v>18</v>
      </c>
      <c r="N18" s="60">
        <v>135</v>
      </c>
      <c r="O18" s="60">
        <v>23</v>
      </c>
      <c r="P18" s="60">
        <v>64</v>
      </c>
      <c r="Q18" s="60">
        <v>52</v>
      </c>
      <c r="R18" s="60">
        <v>138</v>
      </c>
      <c r="S18" s="60">
        <v>34</v>
      </c>
      <c r="T18" s="60">
        <v>95</v>
      </c>
      <c r="U18" s="60">
        <v>178</v>
      </c>
      <c r="V18" s="60">
        <v>668</v>
      </c>
      <c r="W18" s="60">
        <v>44</v>
      </c>
      <c r="X18" s="60">
        <v>40</v>
      </c>
      <c r="Y18" s="60">
        <v>31</v>
      </c>
      <c r="Z18" s="60">
        <v>6</v>
      </c>
      <c r="AA18" s="60">
        <v>162</v>
      </c>
      <c r="AB18" s="60">
        <v>494</v>
      </c>
      <c r="AC18" s="60">
        <v>107</v>
      </c>
      <c r="AD18" s="60">
        <v>606</v>
      </c>
      <c r="AE18" s="60">
        <v>265</v>
      </c>
      <c r="AF18" s="60">
        <v>30</v>
      </c>
      <c r="AG18" s="60">
        <v>34</v>
      </c>
      <c r="AH18" s="60">
        <v>81</v>
      </c>
    </row>
    <row r="19" spans="1:34" x14ac:dyDescent="0.45">
      <c r="A19" s="17">
        <v>43898</v>
      </c>
      <c r="B19" s="18">
        <v>6566</v>
      </c>
      <c r="C19" s="17" t="s">
        <v>211</v>
      </c>
      <c r="D19" s="60">
        <v>107</v>
      </c>
      <c r="E19" s="60">
        <v>40</v>
      </c>
      <c r="F19" s="60">
        <v>50</v>
      </c>
      <c r="G19" s="60">
        <v>564</v>
      </c>
      <c r="H19" s="60">
        <v>307</v>
      </c>
      <c r="I19" s="60">
        <v>15</v>
      </c>
      <c r="J19" s="60">
        <v>10</v>
      </c>
      <c r="K19" s="60">
        <v>1805</v>
      </c>
      <c r="L19" s="60">
        <v>21</v>
      </c>
      <c r="M19" s="60">
        <v>44</v>
      </c>
      <c r="N19" s="60">
        <v>154</v>
      </c>
      <c r="O19" s="60">
        <v>24</v>
      </c>
      <c r="P19" s="60">
        <v>69</v>
      </c>
      <c r="Q19" s="60">
        <v>53</v>
      </c>
      <c r="R19" s="60">
        <v>175</v>
      </c>
      <c r="S19" s="60">
        <v>34</v>
      </c>
      <c r="T19" s="60">
        <v>104</v>
      </c>
      <c r="U19" s="60">
        <v>207</v>
      </c>
      <c r="V19" s="60">
        <v>685</v>
      </c>
      <c r="W19" s="60">
        <v>63</v>
      </c>
      <c r="X19" s="60">
        <v>41</v>
      </c>
      <c r="Y19" s="60">
        <v>33</v>
      </c>
      <c r="Z19" s="60">
        <v>9</v>
      </c>
      <c r="AA19" s="60">
        <v>175</v>
      </c>
      <c r="AB19" s="60">
        <v>496</v>
      </c>
      <c r="AC19" s="60">
        <v>144</v>
      </c>
      <c r="AD19" s="60">
        <v>620</v>
      </c>
      <c r="AE19" s="60">
        <v>335</v>
      </c>
      <c r="AF19" s="60">
        <v>35</v>
      </c>
      <c r="AG19" s="60">
        <v>60</v>
      </c>
      <c r="AH19" s="60">
        <v>87</v>
      </c>
    </row>
    <row r="20" spans="1:34" x14ac:dyDescent="0.45">
      <c r="A20" s="17">
        <v>43899</v>
      </c>
      <c r="B20" s="18">
        <v>7161</v>
      </c>
      <c r="C20" s="17" t="s">
        <v>212</v>
      </c>
      <c r="D20" s="60">
        <v>129</v>
      </c>
      <c r="E20" s="60">
        <v>69</v>
      </c>
      <c r="F20" s="60">
        <v>72</v>
      </c>
      <c r="G20" s="60">
        <v>601</v>
      </c>
      <c r="H20" s="60">
        <v>307</v>
      </c>
      <c r="I20" s="60">
        <v>31</v>
      </c>
      <c r="J20" s="60">
        <v>11</v>
      </c>
      <c r="K20" s="60">
        <v>1945</v>
      </c>
      <c r="L20" s="60">
        <v>26</v>
      </c>
      <c r="M20" s="60">
        <v>47</v>
      </c>
      <c r="N20" s="60">
        <v>183</v>
      </c>
      <c r="O20" s="60">
        <v>34</v>
      </c>
      <c r="P20" s="60">
        <v>73</v>
      </c>
      <c r="Q20" s="60">
        <v>68</v>
      </c>
      <c r="R20" s="60">
        <v>220</v>
      </c>
      <c r="S20" s="60">
        <v>34</v>
      </c>
      <c r="T20" s="60">
        <v>133</v>
      </c>
      <c r="U20" s="60">
        <v>247</v>
      </c>
      <c r="V20" s="60">
        <v>712</v>
      </c>
      <c r="W20" s="60">
        <v>66</v>
      </c>
      <c r="X20" s="60">
        <v>46</v>
      </c>
      <c r="Y20" s="60">
        <v>44</v>
      </c>
      <c r="Z20" s="60">
        <v>9</v>
      </c>
      <c r="AA20" s="60">
        <v>175</v>
      </c>
      <c r="AB20" s="60">
        <v>524</v>
      </c>
      <c r="AC20" s="60">
        <v>151</v>
      </c>
      <c r="AD20" s="60">
        <v>633</v>
      </c>
      <c r="AE20" s="60">
        <v>389</v>
      </c>
      <c r="AF20" s="60">
        <v>52</v>
      </c>
      <c r="AG20" s="60">
        <v>60</v>
      </c>
      <c r="AH20" s="60">
        <v>90</v>
      </c>
    </row>
    <row r="21" spans="1:34" x14ac:dyDescent="0.45">
      <c r="A21" s="17">
        <v>43900</v>
      </c>
      <c r="B21" s="18">
        <v>8042</v>
      </c>
      <c r="C21" s="17" t="s">
        <v>213</v>
      </c>
      <c r="D21" s="60">
        <v>146</v>
      </c>
      <c r="E21" s="60">
        <v>73</v>
      </c>
      <c r="F21" s="60">
        <v>91</v>
      </c>
      <c r="G21" s="60">
        <v>618</v>
      </c>
      <c r="H21" s="60">
        <v>339</v>
      </c>
      <c r="I21" s="60">
        <v>56</v>
      </c>
      <c r="J21" s="60">
        <v>18</v>
      </c>
      <c r="K21" s="60">
        <v>2114</v>
      </c>
      <c r="L21" s="60">
        <v>37</v>
      </c>
      <c r="M21" s="60">
        <v>51</v>
      </c>
      <c r="N21" s="60">
        <v>222</v>
      </c>
      <c r="O21" s="60">
        <v>34</v>
      </c>
      <c r="P21" s="60">
        <v>110</v>
      </c>
      <c r="Q21" s="60">
        <v>79</v>
      </c>
      <c r="R21" s="60">
        <v>221</v>
      </c>
      <c r="S21" s="60">
        <v>40</v>
      </c>
      <c r="T21" s="60">
        <v>151</v>
      </c>
      <c r="U21" s="60">
        <v>257</v>
      </c>
      <c r="V21" s="60">
        <v>751</v>
      </c>
      <c r="W21" s="60">
        <v>78</v>
      </c>
      <c r="X21" s="60">
        <v>50</v>
      </c>
      <c r="Y21" s="60">
        <v>51</v>
      </c>
      <c r="Z21" s="60">
        <v>11</v>
      </c>
      <c r="AA21" s="60">
        <v>179</v>
      </c>
      <c r="AB21" s="60">
        <v>524</v>
      </c>
      <c r="AC21" s="60">
        <v>176</v>
      </c>
      <c r="AD21" s="60">
        <v>886</v>
      </c>
      <c r="AE21" s="60">
        <v>416</v>
      </c>
      <c r="AF21" s="60">
        <v>69</v>
      </c>
      <c r="AG21" s="60">
        <v>77</v>
      </c>
      <c r="AH21" s="60">
        <v>127</v>
      </c>
    </row>
    <row r="22" spans="1:34" x14ac:dyDescent="0.45">
      <c r="A22" s="17">
        <v>43901</v>
      </c>
      <c r="B22" s="18">
        <v>9000</v>
      </c>
      <c r="C22" s="17" t="s">
        <v>214</v>
      </c>
      <c r="D22" s="60">
        <v>175</v>
      </c>
      <c r="E22" s="60">
        <v>100</v>
      </c>
      <c r="F22" s="60">
        <v>92</v>
      </c>
      <c r="G22" s="60">
        <v>788</v>
      </c>
      <c r="H22" s="60">
        <v>384</v>
      </c>
      <c r="I22" s="60">
        <v>62</v>
      </c>
      <c r="J22" s="60">
        <v>18</v>
      </c>
      <c r="K22" s="60">
        <v>2370</v>
      </c>
      <c r="L22" s="60">
        <v>38</v>
      </c>
      <c r="M22" s="60">
        <v>66</v>
      </c>
      <c r="N22" s="60">
        <v>256</v>
      </c>
      <c r="O22" s="60">
        <v>45</v>
      </c>
      <c r="P22" s="60">
        <v>127</v>
      </c>
      <c r="Q22" s="60">
        <v>101</v>
      </c>
      <c r="R22" s="60">
        <v>284</v>
      </c>
      <c r="S22" s="60">
        <v>44</v>
      </c>
      <c r="T22" s="60">
        <v>170</v>
      </c>
      <c r="U22" s="60">
        <v>284</v>
      </c>
      <c r="V22" s="60">
        <v>804</v>
      </c>
      <c r="W22" s="60">
        <v>84</v>
      </c>
      <c r="X22" s="60">
        <v>58</v>
      </c>
      <c r="Y22" s="60">
        <v>59</v>
      </c>
      <c r="Z22" s="60">
        <v>11</v>
      </c>
      <c r="AA22" s="60">
        <v>188</v>
      </c>
      <c r="AB22" s="60">
        <v>529</v>
      </c>
      <c r="AC22" s="60">
        <v>185</v>
      </c>
      <c r="AD22" s="60">
        <v>918</v>
      </c>
      <c r="AE22" s="60">
        <v>447</v>
      </c>
      <c r="AF22" s="60">
        <v>79</v>
      </c>
      <c r="AG22" s="60">
        <v>84</v>
      </c>
      <c r="AH22" s="60">
        <v>150</v>
      </c>
    </row>
    <row r="23" spans="1:34" x14ac:dyDescent="0.45">
      <c r="A23" s="17">
        <v>43902</v>
      </c>
      <c r="B23" s="18">
        <v>10075</v>
      </c>
      <c r="C23" s="17" t="s">
        <v>1563</v>
      </c>
      <c r="D23" s="60">
        <v>182</v>
      </c>
      <c r="E23" s="60">
        <v>119</v>
      </c>
      <c r="F23" s="60">
        <v>106</v>
      </c>
      <c r="G23" s="60">
        <v>792</v>
      </c>
      <c r="H23" s="60">
        <v>458</v>
      </c>
      <c r="I23" s="60">
        <v>69</v>
      </c>
      <c r="J23" s="60">
        <v>21</v>
      </c>
      <c r="K23" s="60">
        <v>2673</v>
      </c>
      <c r="L23" s="60">
        <v>49</v>
      </c>
      <c r="M23" s="60">
        <v>78</v>
      </c>
      <c r="N23" s="60">
        <v>285</v>
      </c>
      <c r="O23" s="60">
        <v>45</v>
      </c>
      <c r="P23" s="60">
        <v>158</v>
      </c>
      <c r="Q23" s="60">
        <v>118</v>
      </c>
      <c r="R23" s="60">
        <v>324</v>
      </c>
      <c r="S23" s="60">
        <v>50</v>
      </c>
      <c r="T23" s="60">
        <v>199</v>
      </c>
      <c r="U23" s="60">
        <v>326</v>
      </c>
      <c r="V23" s="60">
        <v>846</v>
      </c>
      <c r="W23" s="60">
        <v>93</v>
      </c>
      <c r="X23" s="60">
        <v>65</v>
      </c>
      <c r="Y23" s="60">
        <v>79</v>
      </c>
      <c r="Z23" s="60">
        <v>26</v>
      </c>
      <c r="AA23" s="60">
        <v>213</v>
      </c>
      <c r="AB23" s="60">
        <v>613</v>
      </c>
      <c r="AC23" s="60">
        <v>210</v>
      </c>
      <c r="AD23" s="60">
        <v>997</v>
      </c>
      <c r="AE23" s="60">
        <v>535</v>
      </c>
      <c r="AF23" s="60">
        <v>79</v>
      </c>
      <c r="AG23" s="60">
        <v>96</v>
      </c>
      <c r="AH23" s="60">
        <v>171</v>
      </c>
    </row>
    <row r="24" spans="1:34" x14ac:dyDescent="0.45">
      <c r="A24" s="17">
        <v>43903</v>
      </c>
      <c r="B24" s="18">
        <v>11364</v>
      </c>
      <c r="C24" s="17" t="s">
        <v>1564</v>
      </c>
      <c r="D24" s="60">
        <v>279</v>
      </c>
      <c r="E24" s="60">
        <v>144</v>
      </c>
      <c r="F24" s="60">
        <v>121</v>
      </c>
      <c r="G24" s="60">
        <v>902</v>
      </c>
      <c r="H24" s="60">
        <v>464</v>
      </c>
      <c r="I24" s="60">
        <v>77</v>
      </c>
      <c r="J24" s="60">
        <v>21</v>
      </c>
      <c r="K24" s="60">
        <v>2976</v>
      </c>
      <c r="L24" s="60">
        <v>49</v>
      </c>
      <c r="M24" s="60">
        <v>78</v>
      </c>
      <c r="N24" s="60">
        <v>395</v>
      </c>
      <c r="O24" s="60">
        <v>45</v>
      </c>
      <c r="P24" s="60">
        <v>173</v>
      </c>
      <c r="Q24" s="60">
        <v>138</v>
      </c>
      <c r="R24" s="60">
        <v>362</v>
      </c>
      <c r="S24" s="60">
        <v>52</v>
      </c>
      <c r="T24" s="60">
        <v>232</v>
      </c>
      <c r="U24" s="60">
        <v>338</v>
      </c>
      <c r="V24" s="60">
        <v>888</v>
      </c>
      <c r="W24" s="60">
        <v>102</v>
      </c>
      <c r="X24" s="60">
        <v>77</v>
      </c>
      <c r="Y24" s="60">
        <v>94</v>
      </c>
      <c r="Z24" s="60">
        <v>26</v>
      </c>
      <c r="AA24" s="60">
        <v>234</v>
      </c>
      <c r="AB24" s="60">
        <v>684</v>
      </c>
      <c r="AC24" s="60">
        <v>235</v>
      </c>
      <c r="AD24" s="60">
        <v>1189</v>
      </c>
      <c r="AE24" s="60">
        <v>583</v>
      </c>
      <c r="AF24" s="60">
        <v>83</v>
      </c>
      <c r="AG24" s="60">
        <v>106</v>
      </c>
      <c r="AH24" s="60">
        <v>217</v>
      </c>
    </row>
    <row r="25" spans="1:34" x14ac:dyDescent="0.45">
      <c r="A25" s="17">
        <v>43904</v>
      </c>
      <c r="B25" s="16">
        <v>12729</v>
      </c>
      <c r="C25" s="16" t="s">
        <v>1570</v>
      </c>
      <c r="D25" s="60">
        <v>338</v>
      </c>
      <c r="E25" s="60">
        <v>175</v>
      </c>
      <c r="F25" s="60">
        <v>154</v>
      </c>
      <c r="G25" s="60">
        <v>1057</v>
      </c>
      <c r="H25" s="60">
        <v>598</v>
      </c>
      <c r="I25" s="60">
        <v>83</v>
      </c>
      <c r="J25" s="60">
        <v>28</v>
      </c>
      <c r="K25" s="60">
        <v>3323</v>
      </c>
      <c r="L25" s="60">
        <v>49</v>
      </c>
      <c r="M25" s="60">
        <v>82</v>
      </c>
      <c r="N25" s="60">
        <v>425</v>
      </c>
      <c r="O25" s="60">
        <v>46</v>
      </c>
      <c r="P25" s="60">
        <v>221</v>
      </c>
      <c r="Q25" s="60">
        <v>169</v>
      </c>
      <c r="R25" s="60">
        <v>409</v>
      </c>
      <c r="S25" s="60">
        <v>54</v>
      </c>
      <c r="T25" s="60">
        <v>243</v>
      </c>
      <c r="U25" s="60">
        <v>385</v>
      </c>
      <c r="V25" s="60">
        <v>920</v>
      </c>
      <c r="W25" s="60">
        <v>107</v>
      </c>
      <c r="X25" s="60">
        <v>77</v>
      </c>
      <c r="Y25" s="60">
        <v>102</v>
      </c>
      <c r="Z25" s="60">
        <v>26</v>
      </c>
      <c r="AA25" s="60">
        <v>234</v>
      </c>
      <c r="AB25" s="60">
        <v>797</v>
      </c>
      <c r="AC25" s="60">
        <v>237</v>
      </c>
      <c r="AD25" s="60">
        <v>1206</v>
      </c>
      <c r="AE25" s="60">
        <v>698</v>
      </c>
      <c r="AF25" s="60">
        <v>83</v>
      </c>
      <c r="AG25" s="60">
        <v>113</v>
      </c>
      <c r="AH25" s="60">
        <v>290</v>
      </c>
    </row>
    <row r="26" spans="1:34" x14ac:dyDescent="0.45">
      <c r="A26" s="17">
        <v>43905</v>
      </c>
      <c r="B26" s="16">
        <v>13938</v>
      </c>
      <c r="C26" s="16" t="s">
        <v>1573</v>
      </c>
      <c r="D26" s="60">
        <v>374</v>
      </c>
      <c r="E26" s="60">
        <v>193</v>
      </c>
      <c r="F26" s="60">
        <v>154</v>
      </c>
      <c r="G26" s="60">
        <v>1183</v>
      </c>
      <c r="H26" s="60">
        <v>665</v>
      </c>
      <c r="I26" s="60">
        <v>101</v>
      </c>
      <c r="J26" s="60">
        <v>34</v>
      </c>
      <c r="K26" s="60">
        <v>3574</v>
      </c>
      <c r="L26" s="60">
        <v>49</v>
      </c>
      <c r="M26" s="60">
        <v>100</v>
      </c>
      <c r="N26" s="60">
        <v>568</v>
      </c>
      <c r="O26" s="60">
        <v>52</v>
      </c>
      <c r="P26" s="60">
        <v>253</v>
      </c>
      <c r="Q26" s="60">
        <v>201</v>
      </c>
      <c r="R26" s="60">
        <v>450</v>
      </c>
      <c r="S26" s="60">
        <v>60</v>
      </c>
      <c r="T26" s="60">
        <v>252</v>
      </c>
      <c r="U26" s="60">
        <v>407</v>
      </c>
      <c r="V26" s="60">
        <v>1004</v>
      </c>
      <c r="W26" s="60">
        <v>134</v>
      </c>
      <c r="X26" s="60">
        <v>84</v>
      </c>
      <c r="Y26" s="60">
        <v>115</v>
      </c>
      <c r="Z26" s="60">
        <v>27</v>
      </c>
      <c r="AA26" s="60">
        <v>259</v>
      </c>
      <c r="AB26" s="60">
        <v>840</v>
      </c>
      <c r="AC26" s="60">
        <v>289</v>
      </c>
      <c r="AD26" s="60">
        <v>1278</v>
      </c>
      <c r="AE26" s="60">
        <v>698</v>
      </c>
      <c r="AF26" s="60">
        <v>90</v>
      </c>
      <c r="AG26" s="60">
        <v>124</v>
      </c>
      <c r="AH26" s="60">
        <v>326</v>
      </c>
    </row>
    <row r="27" spans="1:34" x14ac:dyDescent="0.45">
      <c r="A27" s="17">
        <v>43906</v>
      </c>
      <c r="B27" s="16">
        <v>14991</v>
      </c>
      <c r="C27" s="16" t="s">
        <v>1595</v>
      </c>
      <c r="D27" s="60">
        <v>409</v>
      </c>
      <c r="E27" s="60">
        <v>224</v>
      </c>
      <c r="F27" s="60">
        <v>184</v>
      </c>
      <c r="G27" s="60">
        <v>1301</v>
      </c>
      <c r="H27" s="60">
        <v>714</v>
      </c>
      <c r="I27" s="60">
        <v>103</v>
      </c>
      <c r="J27" s="60">
        <v>38</v>
      </c>
      <c r="K27" s="60">
        <v>3774</v>
      </c>
      <c r="L27" s="60">
        <v>52</v>
      </c>
      <c r="M27" s="60">
        <v>107</v>
      </c>
      <c r="N27" s="60">
        <v>568</v>
      </c>
      <c r="O27" s="60">
        <v>97</v>
      </c>
      <c r="P27" s="60">
        <v>306</v>
      </c>
      <c r="Q27" s="60">
        <v>216</v>
      </c>
      <c r="R27" s="60">
        <v>484</v>
      </c>
      <c r="S27" s="60">
        <v>71</v>
      </c>
      <c r="T27" s="60">
        <v>295</v>
      </c>
      <c r="U27" s="60">
        <v>447</v>
      </c>
      <c r="V27" s="60">
        <v>1023</v>
      </c>
      <c r="W27" s="60">
        <v>165</v>
      </c>
      <c r="X27" s="60">
        <v>97</v>
      </c>
      <c r="Y27" s="60">
        <v>136</v>
      </c>
      <c r="Z27" s="60">
        <v>32</v>
      </c>
      <c r="AA27" s="60">
        <v>301</v>
      </c>
      <c r="AB27" s="60">
        <v>858</v>
      </c>
      <c r="AC27" s="60">
        <v>289</v>
      </c>
      <c r="AD27" s="60">
        <v>1374</v>
      </c>
      <c r="AE27" s="60">
        <v>712</v>
      </c>
      <c r="AF27" s="60">
        <v>106</v>
      </c>
      <c r="AG27" s="60">
        <v>131</v>
      </c>
      <c r="AH27" s="60">
        <v>377</v>
      </c>
    </row>
    <row r="28" spans="1:34" x14ac:dyDescent="0.45">
      <c r="A28" s="17">
        <v>43907</v>
      </c>
      <c r="B28" s="16">
        <v>16169</v>
      </c>
      <c r="C28" s="16" t="s">
        <v>1600</v>
      </c>
      <c r="D28" s="60">
        <v>487</v>
      </c>
      <c r="E28" s="60">
        <v>258</v>
      </c>
      <c r="F28" s="60">
        <v>203</v>
      </c>
      <c r="G28" s="60">
        <v>1376</v>
      </c>
      <c r="H28" s="60">
        <v>830</v>
      </c>
      <c r="I28" s="60">
        <v>110</v>
      </c>
      <c r="J28" s="60">
        <v>42</v>
      </c>
      <c r="K28" s="60">
        <v>4047</v>
      </c>
      <c r="L28" s="60">
        <v>54</v>
      </c>
      <c r="M28" s="60">
        <v>119</v>
      </c>
      <c r="N28" s="60">
        <v>631</v>
      </c>
      <c r="O28" s="60">
        <v>100</v>
      </c>
      <c r="P28" s="60">
        <v>331</v>
      </c>
      <c r="Q28" s="60">
        <v>241</v>
      </c>
      <c r="R28" s="60">
        <v>517</v>
      </c>
      <c r="S28" s="60">
        <v>82</v>
      </c>
      <c r="T28" s="60">
        <v>326</v>
      </c>
      <c r="U28" s="60">
        <v>473</v>
      </c>
      <c r="V28" s="60">
        <v>1052</v>
      </c>
      <c r="W28" s="60">
        <v>167</v>
      </c>
      <c r="X28" s="60">
        <v>116</v>
      </c>
      <c r="Y28" s="60">
        <v>145</v>
      </c>
      <c r="Z28" s="60">
        <v>32</v>
      </c>
      <c r="AA28" s="60">
        <v>331</v>
      </c>
      <c r="AB28" s="60">
        <v>903</v>
      </c>
      <c r="AC28" s="60">
        <v>324</v>
      </c>
      <c r="AD28" s="60">
        <v>1433</v>
      </c>
      <c r="AE28" s="60">
        <v>759</v>
      </c>
      <c r="AF28" s="60">
        <v>112</v>
      </c>
      <c r="AG28" s="60">
        <v>142</v>
      </c>
      <c r="AH28" s="60">
        <v>426</v>
      </c>
    </row>
    <row r="29" spans="1:34" x14ac:dyDescent="0.45">
      <c r="A29" s="17">
        <v>43908</v>
      </c>
      <c r="B29" s="16">
        <v>17361</v>
      </c>
      <c r="C29" s="16" t="s">
        <v>1605</v>
      </c>
      <c r="D29" s="60">
        <v>571</v>
      </c>
      <c r="E29" s="60">
        <v>300</v>
      </c>
      <c r="F29" s="60">
        <v>213</v>
      </c>
      <c r="G29" s="60">
        <v>1538</v>
      </c>
      <c r="H29" s="60">
        <v>906</v>
      </c>
      <c r="I29" s="60">
        <v>120</v>
      </c>
      <c r="J29" s="60">
        <v>46</v>
      </c>
      <c r="K29" s="60">
        <v>4260</v>
      </c>
      <c r="L29" s="60">
        <v>58</v>
      </c>
      <c r="M29" s="60">
        <v>140</v>
      </c>
      <c r="N29" s="60">
        <v>661</v>
      </c>
      <c r="O29" s="60">
        <v>100</v>
      </c>
      <c r="P29" s="60">
        <v>359</v>
      </c>
      <c r="Q29" s="60">
        <v>261</v>
      </c>
      <c r="R29" s="60">
        <v>577</v>
      </c>
      <c r="S29" s="60">
        <v>88</v>
      </c>
      <c r="T29" s="60">
        <v>386</v>
      </c>
      <c r="U29" s="60">
        <v>526</v>
      </c>
      <c r="V29" s="60">
        <v>1074</v>
      </c>
      <c r="W29" s="60">
        <v>189</v>
      </c>
      <c r="X29" s="60">
        <v>127</v>
      </c>
      <c r="Y29" s="60">
        <v>152</v>
      </c>
      <c r="Z29" s="60">
        <v>45</v>
      </c>
      <c r="AA29" s="60">
        <v>351</v>
      </c>
      <c r="AB29" s="60">
        <v>924</v>
      </c>
      <c r="AC29" s="60">
        <v>363</v>
      </c>
      <c r="AD29" s="60">
        <v>1494</v>
      </c>
      <c r="AE29" s="60">
        <v>782</v>
      </c>
      <c r="AF29" s="60">
        <v>124</v>
      </c>
      <c r="AG29" s="60">
        <v>155</v>
      </c>
      <c r="AH29" s="60">
        <v>471</v>
      </c>
    </row>
    <row r="30" spans="1:34" x14ac:dyDescent="0.45">
      <c r="A30" s="17">
        <v>43909</v>
      </c>
      <c r="B30" s="16">
        <v>18407</v>
      </c>
      <c r="C30" s="16" t="s">
        <v>1610</v>
      </c>
      <c r="D30" s="60">
        <v>629</v>
      </c>
      <c r="E30" s="60">
        <v>326</v>
      </c>
      <c r="F30" s="60">
        <v>229</v>
      </c>
      <c r="G30" s="60">
        <v>1646</v>
      </c>
      <c r="H30" s="60">
        <v>967</v>
      </c>
      <c r="I30" s="60">
        <v>128</v>
      </c>
      <c r="J30" s="60">
        <v>54</v>
      </c>
      <c r="K30" s="60">
        <v>4397</v>
      </c>
      <c r="L30" s="60">
        <v>61</v>
      </c>
      <c r="M30" s="60">
        <v>145</v>
      </c>
      <c r="N30" s="60">
        <v>711</v>
      </c>
      <c r="O30" s="60">
        <v>121</v>
      </c>
      <c r="P30" s="60">
        <v>381</v>
      </c>
      <c r="Q30" s="60">
        <v>287</v>
      </c>
      <c r="R30" s="60">
        <v>593</v>
      </c>
      <c r="S30" s="60">
        <v>106</v>
      </c>
      <c r="T30" s="60">
        <v>407</v>
      </c>
      <c r="U30" s="60">
        <v>573</v>
      </c>
      <c r="V30" s="60">
        <v>1105</v>
      </c>
      <c r="W30" s="60">
        <v>200</v>
      </c>
      <c r="X30" s="60">
        <v>141</v>
      </c>
      <c r="Y30" s="60">
        <v>158</v>
      </c>
      <c r="Z30" s="60">
        <v>60</v>
      </c>
      <c r="AA30" s="60">
        <v>360</v>
      </c>
      <c r="AB30" s="60">
        <v>997</v>
      </c>
      <c r="AC30" s="60">
        <v>400</v>
      </c>
      <c r="AD30" s="60">
        <v>1552</v>
      </c>
      <c r="AE30" s="60">
        <v>829</v>
      </c>
      <c r="AF30" s="60">
        <v>129</v>
      </c>
      <c r="AG30" s="60">
        <v>175</v>
      </c>
      <c r="AH30" s="60">
        <v>540</v>
      </c>
    </row>
    <row r="31" spans="1:34" x14ac:dyDescent="0.45">
      <c r="A31" s="17">
        <v>43910</v>
      </c>
      <c r="B31" s="16">
        <v>19644</v>
      </c>
      <c r="C31" s="16" t="s">
        <v>1619</v>
      </c>
      <c r="D31" s="60">
        <v>684</v>
      </c>
      <c r="E31" s="60">
        <v>353</v>
      </c>
      <c r="F31" s="60">
        <v>264</v>
      </c>
      <c r="G31" s="60">
        <v>1791</v>
      </c>
      <c r="H31" s="60">
        <v>1062</v>
      </c>
      <c r="I31" s="60">
        <v>148</v>
      </c>
      <c r="J31" s="60">
        <v>55</v>
      </c>
      <c r="K31" s="60">
        <v>4617</v>
      </c>
      <c r="L31" s="60">
        <v>64</v>
      </c>
      <c r="M31" s="60">
        <v>163</v>
      </c>
      <c r="N31" s="60">
        <v>759</v>
      </c>
      <c r="O31" s="60">
        <v>138</v>
      </c>
      <c r="P31" s="60">
        <v>391</v>
      </c>
      <c r="Q31" s="60">
        <v>331</v>
      </c>
      <c r="R31" s="60">
        <v>645</v>
      </c>
      <c r="S31" s="60">
        <v>114</v>
      </c>
      <c r="T31" s="60">
        <v>457</v>
      </c>
      <c r="U31" s="60">
        <v>581</v>
      </c>
      <c r="V31" s="60">
        <v>1141</v>
      </c>
      <c r="W31" s="60">
        <v>215</v>
      </c>
      <c r="X31" s="60">
        <v>153</v>
      </c>
      <c r="Y31" s="60">
        <v>163</v>
      </c>
      <c r="Z31" s="60">
        <v>61</v>
      </c>
      <c r="AA31" s="60">
        <v>375</v>
      </c>
      <c r="AB31" s="60">
        <v>1096</v>
      </c>
      <c r="AC31" s="60">
        <v>409</v>
      </c>
      <c r="AD31" s="60">
        <v>1636</v>
      </c>
      <c r="AE31" s="60">
        <v>846</v>
      </c>
      <c r="AF31" s="60">
        <v>146</v>
      </c>
      <c r="AG31" s="60">
        <v>197</v>
      </c>
      <c r="AH31" s="60">
        <v>589</v>
      </c>
    </row>
    <row r="32" spans="1:34" x14ac:dyDescent="0.45">
      <c r="A32" s="17">
        <v>43911</v>
      </c>
      <c r="B32" s="16">
        <v>20610</v>
      </c>
      <c r="C32" s="16" t="s">
        <v>1662</v>
      </c>
      <c r="D32" s="60">
        <v>756</v>
      </c>
      <c r="E32" s="60">
        <v>367</v>
      </c>
      <c r="F32" s="60">
        <v>270</v>
      </c>
      <c r="G32" s="60">
        <v>1892</v>
      </c>
      <c r="H32" s="60">
        <v>1117</v>
      </c>
      <c r="I32" s="60">
        <v>166</v>
      </c>
      <c r="J32" s="60">
        <v>55</v>
      </c>
      <c r="K32" s="60">
        <v>4849</v>
      </c>
      <c r="L32" s="60">
        <v>66</v>
      </c>
      <c r="M32" s="60">
        <v>163</v>
      </c>
      <c r="N32" s="60">
        <v>816</v>
      </c>
      <c r="O32" s="60">
        <v>139</v>
      </c>
      <c r="P32" s="60">
        <v>422</v>
      </c>
      <c r="Q32" s="60">
        <v>366</v>
      </c>
      <c r="R32" s="60">
        <v>645</v>
      </c>
      <c r="S32" s="60">
        <v>119</v>
      </c>
      <c r="T32" s="60">
        <v>479</v>
      </c>
      <c r="U32" s="60">
        <v>640</v>
      </c>
      <c r="V32" s="60">
        <v>1161</v>
      </c>
      <c r="W32" s="60">
        <v>222</v>
      </c>
      <c r="X32" s="60">
        <v>161</v>
      </c>
      <c r="Y32" s="60">
        <v>168</v>
      </c>
      <c r="Z32" s="60">
        <v>73</v>
      </c>
      <c r="AA32" s="60">
        <v>381</v>
      </c>
      <c r="AB32" s="60">
        <v>1153</v>
      </c>
      <c r="AC32" s="60">
        <v>443</v>
      </c>
      <c r="AD32" s="60">
        <v>1664</v>
      </c>
      <c r="AE32" s="60">
        <v>846</v>
      </c>
      <c r="AF32" s="60">
        <v>146</v>
      </c>
      <c r="AG32" s="60">
        <v>224</v>
      </c>
      <c r="AH32" s="60">
        <v>641</v>
      </c>
    </row>
    <row r="33" spans="1:36" x14ac:dyDescent="0.45">
      <c r="A33" s="17">
        <v>43912</v>
      </c>
      <c r="B33" s="16">
        <v>21638</v>
      </c>
      <c r="C33" s="16" t="s">
        <v>1669</v>
      </c>
      <c r="D33" s="60">
        <v>813</v>
      </c>
      <c r="E33" s="60">
        <v>395</v>
      </c>
      <c r="F33" s="60">
        <v>289</v>
      </c>
      <c r="G33" s="60">
        <v>1979</v>
      </c>
      <c r="H33" s="60">
        <v>1177</v>
      </c>
      <c r="I33" s="60">
        <v>183</v>
      </c>
      <c r="J33" s="60">
        <v>55</v>
      </c>
      <c r="K33" s="60">
        <v>5098</v>
      </c>
      <c r="L33" s="60">
        <v>68</v>
      </c>
      <c r="M33" s="60">
        <v>178</v>
      </c>
      <c r="N33" s="60">
        <v>858</v>
      </c>
      <c r="O33" s="60">
        <v>165</v>
      </c>
      <c r="P33" s="60">
        <v>444</v>
      </c>
      <c r="Q33" s="60">
        <v>394</v>
      </c>
      <c r="R33" s="60">
        <v>645</v>
      </c>
      <c r="S33" s="60">
        <v>134</v>
      </c>
      <c r="T33" s="60">
        <v>505</v>
      </c>
      <c r="U33" s="60">
        <v>669</v>
      </c>
      <c r="V33" s="60">
        <v>1178</v>
      </c>
      <c r="W33" s="60">
        <v>238</v>
      </c>
      <c r="X33" s="60">
        <v>169</v>
      </c>
      <c r="Y33" s="60">
        <v>175</v>
      </c>
      <c r="Z33" s="60">
        <v>73</v>
      </c>
      <c r="AA33" s="60">
        <v>391</v>
      </c>
      <c r="AB33" s="60">
        <v>1191</v>
      </c>
      <c r="AC33" s="60">
        <v>476</v>
      </c>
      <c r="AD33" s="60">
        <v>1700</v>
      </c>
      <c r="AE33" s="60">
        <v>882</v>
      </c>
      <c r="AF33" s="60">
        <v>148</v>
      </c>
      <c r="AG33" s="60">
        <v>243</v>
      </c>
      <c r="AH33" s="60">
        <v>725</v>
      </c>
      <c r="AI33" s="61"/>
    </row>
    <row r="34" spans="1:36" x14ac:dyDescent="0.45">
      <c r="A34" s="17">
        <v>43913</v>
      </c>
      <c r="B34" s="16">
        <v>23049</v>
      </c>
      <c r="C34" s="16" t="s">
        <v>1679</v>
      </c>
      <c r="D34" s="60">
        <v>903.20982142857144</v>
      </c>
      <c r="E34" s="60">
        <v>431.4728260869565</v>
      </c>
      <c r="F34" s="60">
        <v>312.17158385093165</v>
      </c>
      <c r="G34" s="60">
        <v>2150.404891304348</v>
      </c>
      <c r="H34" s="60">
        <v>1260.6164596273293</v>
      </c>
      <c r="I34" s="60">
        <v>198.83540372670808</v>
      </c>
      <c r="J34" s="60">
        <v>58.159355590062113</v>
      </c>
      <c r="K34" s="60">
        <v>5320.8354037267081</v>
      </c>
      <c r="L34" s="60">
        <v>72.077833850931682</v>
      </c>
      <c r="M34" s="60">
        <v>190.88198757763976</v>
      </c>
      <c r="N34" s="60">
        <v>958.38664596273293</v>
      </c>
      <c r="O34" s="60">
        <v>177.95768633540374</v>
      </c>
      <c r="P34" s="60">
        <v>470.24572981366458</v>
      </c>
      <c r="Q34" s="60">
        <v>429.48447204968943</v>
      </c>
      <c r="R34" s="60">
        <v>682.50252329192551</v>
      </c>
      <c r="S34" s="60">
        <v>145.1498447204969</v>
      </c>
      <c r="T34" s="60">
        <v>542.820652173913</v>
      </c>
      <c r="U34" s="60">
        <v>711.83074534161494</v>
      </c>
      <c r="V34" s="60">
        <v>1215.381405279503</v>
      </c>
      <c r="W34" s="60">
        <v>259.97729037267078</v>
      </c>
      <c r="X34" s="60">
        <v>179</v>
      </c>
      <c r="Y34" s="60">
        <v>182.92857142857142</v>
      </c>
      <c r="Z34" s="60">
        <v>78.539984472049696</v>
      </c>
      <c r="AA34" s="60">
        <v>451.35636645962734</v>
      </c>
      <c r="AB34" s="60">
        <v>1230.2940605590063</v>
      </c>
      <c r="AC34" s="60">
        <v>512.49825310559004</v>
      </c>
      <c r="AD34" s="60">
        <v>1792.99825310559</v>
      </c>
      <c r="AE34" s="60">
        <v>916.63121118012418</v>
      </c>
      <c r="AF34" s="60">
        <v>150</v>
      </c>
      <c r="AG34" s="60">
        <v>264.94817546583852</v>
      </c>
      <c r="AH34" s="60">
        <v>785.39984472049684</v>
      </c>
      <c r="AI34" s="61">
        <f>SUM(D34:AH34)</f>
        <v>23036.997282608692</v>
      </c>
      <c r="AJ34" s="69">
        <v>23049</v>
      </c>
    </row>
    <row r="35" spans="1:36" x14ac:dyDescent="0.45">
      <c r="A35" s="17">
        <v>43914</v>
      </c>
      <c r="B35" s="16">
        <v>24811</v>
      </c>
      <c r="C35" s="16" t="s">
        <v>1687</v>
      </c>
      <c r="D35" s="60">
        <v>937</v>
      </c>
      <c r="E35" s="60">
        <v>497</v>
      </c>
      <c r="F35" s="60">
        <v>344.28933271491178</v>
      </c>
      <c r="G35" s="60">
        <v>2357.4233442295131</v>
      </c>
      <c r="H35" s="60">
        <v>1374.1114244188957</v>
      </c>
      <c r="I35" s="60">
        <v>223.67478726424244</v>
      </c>
      <c r="J35" s="60">
        <v>67</v>
      </c>
      <c r="K35" s="60">
        <v>5677.5935451628866</v>
      </c>
      <c r="L35" s="60">
        <v>75</v>
      </c>
      <c r="M35" s="60">
        <v>217</v>
      </c>
      <c r="N35" s="60">
        <v>1043.0083988717763</v>
      </c>
      <c r="O35" s="60">
        <v>203</v>
      </c>
      <c r="P35" s="60">
        <v>506.95492966753721</v>
      </c>
      <c r="Q35" s="60">
        <v>478.4694749961123</v>
      </c>
      <c r="R35" s="60">
        <v>728.33674300236135</v>
      </c>
      <c r="S35" s="60">
        <v>150</v>
      </c>
      <c r="T35" s="60">
        <v>566</v>
      </c>
      <c r="U35" s="60">
        <v>769.9115137565575</v>
      </c>
      <c r="V35" s="60">
        <v>1287.8886316503672</v>
      </c>
      <c r="W35" s="60">
        <v>278</v>
      </c>
      <c r="X35" s="60">
        <v>179</v>
      </c>
      <c r="Y35" s="60">
        <v>196.50882877294336</v>
      </c>
      <c r="Z35" s="60">
        <v>96</v>
      </c>
      <c r="AA35" s="60">
        <v>498.83010380824084</v>
      </c>
      <c r="AB35" s="60">
        <v>1327.1903974049558</v>
      </c>
      <c r="AC35" s="60">
        <v>541</v>
      </c>
      <c r="AD35" s="60">
        <v>1934.8561602259037</v>
      </c>
      <c r="AE35" s="60">
        <v>940</v>
      </c>
      <c r="AF35" s="60">
        <v>150</v>
      </c>
      <c r="AG35" s="60">
        <v>296.27484953459151</v>
      </c>
      <c r="AH35" s="60">
        <v>869.67753451820568</v>
      </c>
      <c r="AI35" s="61"/>
      <c r="AJ35" s="69"/>
    </row>
    <row r="36" spans="1:36" x14ac:dyDescent="0.45">
      <c r="A36" s="17">
        <v>43915</v>
      </c>
      <c r="B36" s="16">
        <v>27017</v>
      </c>
      <c r="C36" s="16" t="s">
        <v>1697</v>
      </c>
      <c r="D36" s="71">
        <f>_xlfn.FORECAST.ETS($A36,D$2:D35,$A$2:$A35,1,1)</f>
        <v>991.95734820179291</v>
      </c>
      <c r="E36" s="71">
        <f>_xlfn.FORECAST.ETS($A36,E$2:E35,$A$2:$A35,1,1)</f>
        <v>549.09093269865923</v>
      </c>
      <c r="F36" s="71">
        <f>_xlfn.FORECAST.ETS($A36,F$2:F35,$A$2:$A35,1,1)</f>
        <v>366.43436456276652</v>
      </c>
      <c r="G36" s="71">
        <f>_xlfn.FORECAST.ETS($A36,G$2:G35,$A$2:$A35,1,1)</f>
        <v>2529.0312302296611</v>
      </c>
      <c r="H36" s="71">
        <f>_xlfn.FORECAST.ETS($A36,H$2:H35,$A$2:$A35,1,1)</f>
        <v>1452.0211791528932</v>
      </c>
      <c r="I36" s="71">
        <f>_xlfn.FORECAST.ETS($A36,I$2:I35,$A$2:$A35,1,1)</f>
        <v>231.93501306352934</v>
      </c>
      <c r="J36" s="71">
        <f>_xlfn.FORECAST.ETS($A36,J$2:J35,$A$2:$A35,1,1)</f>
        <v>72.410568624103732</v>
      </c>
      <c r="K36" s="71">
        <f>_xlfn.FORECAST.ETS($A36,K$2:K35,$A$2:$A35,1,1)</f>
        <v>5906.0453656621567</v>
      </c>
      <c r="L36" s="71">
        <f>_xlfn.FORECAST.ETS($A36,L$2:L35,$A$2:$A35,1,1)</f>
        <v>77.601367869032202</v>
      </c>
      <c r="M36" s="71">
        <f>_xlfn.FORECAST.ETS($A36,M$2:M35,$A$2:$A35,1,1)</f>
        <v>215.27524386558665</v>
      </c>
      <c r="N36" s="71">
        <f>_xlfn.FORECAST.ETS($A36,N$2:N35,$A$2:$A35,1,1)</f>
        <v>1133.922476214713</v>
      </c>
      <c r="O36" s="71">
        <f>_xlfn.FORECAST.ETS($A36,O$2:O35,$A$2:$A35,1,1)</f>
        <v>203.80072906891695</v>
      </c>
      <c r="P36" s="71">
        <f>_xlfn.FORECAST.ETS($A36,P$2:P35,$A$2:$A35,1,1)</f>
        <v>524.02938087368284</v>
      </c>
      <c r="Q36" s="71">
        <f>_xlfn.FORECAST.ETS($A36,Q$2:Q35,$A$2:$A35,1,1)</f>
        <v>521.04618123681792</v>
      </c>
      <c r="R36" s="71">
        <f>_xlfn.FORECAST.ETS($A36,R$2:R35,$A$2:$A35,1,1)</f>
        <v>759.3951218932109</v>
      </c>
      <c r="S36" s="71">
        <f>_xlfn.FORECAST.ETS($A36,S$2:S35,$A$2:$A35,1,1)</f>
        <v>158.07464591258884</v>
      </c>
      <c r="T36" s="71">
        <f>_xlfn.FORECAST.ETS($A36,T$2:T35,$A$2:$A35,1,1)</f>
        <v>611.15676007869638</v>
      </c>
      <c r="U36" s="71">
        <f>_xlfn.FORECAST.ETS($A36,U$2:U35,$A$2:$A35,1,1)</f>
        <v>819.68345087388207</v>
      </c>
      <c r="V36" s="71">
        <f>_xlfn.FORECAST.ETS($A36,V$2:V35,$A$2:$A35,1,1)</f>
        <v>1338.7880806777493</v>
      </c>
      <c r="W36" s="71">
        <f>_xlfn.FORECAST.ETS($A36,W$2:W35,$A$2:$A35,1,1)</f>
        <v>286.7069108225096</v>
      </c>
      <c r="X36" s="71">
        <f>_xlfn.FORECAST.ETS($A36,X$2:X35,$A$2:$A35,1,1)</f>
        <v>201.78174048629077</v>
      </c>
      <c r="Y36" s="71">
        <f>_xlfn.FORECAST.ETS($A36,Y$2:Y35,$A$2:$A35,1,1)</f>
        <v>208.57263879275689</v>
      </c>
      <c r="Z36" s="71">
        <f>_xlfn.FORECAST.ETS($A36,Z$2:Z35,$A$2:$A35,1,1)</f>
        <v>101.86475786952238</v>
      </c>
      <c r="AA36" s="71">
        <f>_xlfn.FORECAST.ETS($A36,AA$2:AA35,$A$2:$A35,1,1)</f>
        <v>531.14902598348181</v>
      </c>
      <c r="AB36" s="71">
        <f>_xlfn.FORECAST.ETS($A36,AB$2:AB35,$A$2:$A35,1,1)</f>
        <v>1380.5382798742721</v>
      </c>
      <c r="AC36" s="71">
        <f>_xlfn.FORECAST.ETS($A36,AC$2:AC35,$A$2:$A35,1,1)</f>
        <v>553.43049199773691</v>
      </c>
      <c r="AD36" s="71">
        <f>_xlfn.FORECAST.ETS($A36,AD$2:AD35,$A$2:$A35,1,1)</f>
        <v>1993.5437916112537</v>
      </c>
      <c r="AE36" s="71">
        <f>_xlfn.FORECAST.ETS($A36,AE$2:AE35,$A$2:$A35,1,1)</f>
        <v>976.24344511827928</v>
      </c>
      <c r="AF36" s="71">
        <f>_xlfn.FORECAST.ETS($A36,AF$2:AF35,$A$2:$A35,1,1)</f>
        <v>162.58115894393754</v>
      </c>
      <c r="AG36" s="71">
        <f>_xlfn.FORECAST.ETS($A36,AG$2:AG35,$A$2:$A35,1,1)</f>
        <v>289.60889715651297</v>
      </c>
      <c r="AH36" s="71">
        <f>_xlfn.FORECAST.ETS($A36,AH$2:AH35,$A$2:$A35,1,1)</f>
        <v>943.94996752380951</v>
      </c>
      <c r="AI36" s="61">
        <f>SUM(D36:AH36)</f>
        <v>26091.670546940801</v>
      </c>
    </row>
    <row r="37" spans="1:36" x14ac:dyDescent="0.45">
      <c r="C37" s="63" t="s">
        <v>1688</v>
      </c>
      <c r="D37" s="61">
        <f>D36-_xlfn.FORECAST.ETS.CONFINT($A36,D$2:D35,$A$2:$A35,0.95,1,1)</f>
        <v>949.98344208816104</v>
      </c>
      <c r="E37" s="61">
        <f>E36-_xlfn.FORECAST.ETS.CONFINT($A36,E$2:E35,$A$2:$A35,0.95,1,1)</f>
        <v>528.62807694783965</v>
      </c>
      <c r="F37" s="61">
        <f>F36-_xlfn.FORECAST.ETS.CONFINT($A36,F$2:F35,$A$2:$A35,0.95,1,1)</f>
        <v>348.20148827239865</v>
      </c>
      <c r="G37" s="61">
        <f>G36-_xlfn.FORECAST.ETS.CONFINT($A36,G$2:G35,$A$2:$A35,0.95,1,1)</f>
        <v>2430.1352731994107</v>
      </c>
      <c r="H37" s="61">
        <f>H36-_xlfn.FORECAST.ETS.CONFINT($A36,H$2:H35,$A$2:$A35,0.95,1,1)</f>
        <v>1378.9874989860457</v>
      </c>
      <c r="I37" s="61">
        <f>I36-_xlfn.FORECAST.ETS.CONFINT($A36,I$2:I35,$A$2:$A35,0.95,1,1)</f>
        <v>213.68381053961625</v>
      </c>
      <c r="J37" s="61">
        <f>J36-_xlfn.FORECAST.ETS.CONFINT($A36,J$2:J35,$A$2:$A35,0.95,1,1)</f>
        <v>67.440708095419865</v>
      </c>
      <c r="K37" s="61">
        <f>K36-_xlfn.FORECAST.ETS.CONFINT($A36,K$2:K35,$A$2:$A35,0.95,1,1)</f>
        <v>5683.1251544397674</v>
      </c>
      <c r="L37" s="61">
        <f>L36-_xlfn.FORECAST.ETS.CONFINT($A36,L$2:L35,$A$2:$A35,0.95,1,1)</f>
        <v>71.572436837948501</v>
      </c>
      <c r="M37" s="61">
        <f>M36-_xlfn.FORECAST.ETS.CONFINT($A36,M$2:M35,$A$2:$A35,0.95,1,1)</f>
        <v>194.30708611163314</v>
      </c>
      <c r="N37" s="61">
        <f>N36-_xlfn.FORECAST.ETS.CONFINT($A36,N$2:N35,$A$2:$A35,0.95,1,1)</f>
        <v>1074.7921515320375</v>
      </c>
      <c r="O37" s="61">
        <f>O36-_xlfn.FORECAST.ETS.CONFINT($A36,O$2:O35,$A$2:$A35,0.95,1,1)</f>
        <v>176.66867824942506</v>
      </c>
      <c r="P37" s="61">
        <f>P36-_xlfn.FORECAST.ETS.CONFINT($A36,P$2:P35,$A$2:$A35,0.95,1,1)</f>
        <v>493.56397505849418</v>
      </c>
      <c r="Q37" s="61">
        <f>Q36-_xlfn.FORECAST.ETS.CONFINT($A36,Q$2:Q35,$A$2:$A35,0.95,1,1)</f>
        <v>501.79286753166184</v>
      </c>
      <c r="R37" s="61">
        <f>R36-_xlfn.FORECAST.ETS.CONFINT($A36,R$2:R35,$A$2:$A35,0.95,1,1)</f>
        <v>723.1820921216347</v>
      </c>
      <c r="S37" s="61">
        <f>S36-_xlfn.FORECAST.ETS.CONFINT($A36,S$2:S35,$A$2:$A35,0.95,1,1)</f>
        <v>136.9962702716189</v>
      </c>
      <c r="T37" s="61">
        <f>T36-_xlfn.FORECAST.ETS.CONFINT($A36,T$2:T35,$A$2:$A35,0.95,1,1)</f>
        <v>579.70736378995434</v>
      </c>
      <c r="U37" s="61">
        <f>U36-_xlfn.FORECAST.ETS.CONFINT($A36,U$2:U35,$A$2:$A35,0.95,1,1)</f>
        <v>785.4659766643689</v>
      </c>
      <c r="V37" s="61">
        <f>V36-_xlfn.FORECAST.ETS.CONFINT($A36,V$2:V35,$A$2:$A35,0.95,1,1)</f>
        <v>1274.008641308229</v>
      </c>
      <c r="W37" s="61">
        <f>W36-_xlfn.FORECAST.ETS.CONFINT($A36,W$2:W35,$A$2:$A35,0.95,1,1)</f>
        <v>254.40367322418393</v>
      </c>
      <c r="X37" s="61">
        <f>X36-_xlfn.FORECAST.ETS.CONFINT($A36,X$2:X35,$A$2:$A35,0.95,1,1)</f>
        <v>179.97623075084482</v>
      </c>
      <c r="Y37" s="61">
        <f>Y36-_xlfn.FORECAST.ETS.CONFINT($A36,Y$2:Y35,$A$2:$A35,0.95,1,1)</f>
        <v>198.37108406627374</v>
      </c>
      <c r="Z37" s="61">
        <f>Z36-_xlfn.FORECAST.ETS.CONFINT($A36,Z$2:Z35,$A$2:$A35,0.95,1,1)</f>
        <v>91.865957508943026</v>
      </c>
      <c r="AA37" s="61">
        <f>AA36-_xlfn.FORECAST.ETS.CONFINT($A36,AA$2:AA35,$A$2:$A35,0.95,1,1)</f>
        <v>478.46344660172969</v>
      </c>
      <c r="AB37" s="61">
        <f>AB36-_xlfn.FORECAST.ETS.CONFINT($A36,AB$2:AB35,$A$2:$A35,0.95,1,1)</f>
        <v>1317.0207437802082</v>
      </c>
      <c r="AC37" s="61">
        <f>AC36-_xlfn.FORECAST.ETS.CONFINT($A36,AC$2:AC35,$A$2:$A35,0.95,1,1)</f>
        <v>485.48389923149193</v>
      </c>
      <c r="AD37" s="61">
        <f>AD36-_xlfn.FORECAST.ETS.CONFINT($A36,AD$2:AD35,$A$2:$A35,0.95,1,1)</f>
        <v>1843.4355699240002</v>
      </c>
      <c r="AE37" s="61">
        <f>AE36-_xlfn.FORECAST.ETS.CONFINT($A36,AE$2:AE35,$A$2:$A35,0.95,1,1)</f>
        <v>915.22134202781046</v>
      </c>
      <c r="AF37" s="61">
        <f>AF36-_xlfn.FORECAST.ETS.CONFINT($A36,AF$2:AF35,$A$2:$A35,0.95,1,1)</f>
        <v>145.52480794408331</v>
      </c>
      <c r="AG37" s="61">
        <f>AG36-_xlfn.FORECAST.ETS.CONFINT($A36,AG$2:AG35,$A$2:$A35,0.95,1,1)</f>
        <v>252.61058006105966</v>
      </c>
      <c r="AH37" s="61">
        <f>AH36-_xlfn.FORECAST.ETS.CONFINT($A36,AH$2:AH35,$A$2:$A35,0.95,1,1)</f>
        <v>912.05348650383689</v>
      </c>
      <c r="AI37" s="61">
        <f t="shared" ref="AI37:AI44" si="0">SUM(D37:AH37)</f>
        <v>24686.673813670131</v>
      </c>
    </row>
    <row r="38" spans="1:36" x14ac:dyDescent="0.45">
      <c r="C38" s="63" t="s">
        <v>1689</v>
      </c>
      <c r="D38" s="61">
        <f>D36+_xlfn.FORECAST.ETS.CONFINT($A36,D$2:D35,$A$2:$A35,0.95,1,1)</f>
        <v>1033.9312543154249</v>
      </c>
      <c r="E38" s="61">
        <f>E36+_xlfn.FORECAST.ETS.CONFINT($A36,E$2:E35,$A$2:$A35,0.95,1,1)</f>
        <v>569.55378844947882</v>
      </c>
      <c r="F38" s="61">
        <f>F36+_xlfn.FORECAST.ETS.CONFINT($A36,F$2:F35,$A$2:$A35,0.95,1,1)</f>
        <v>384.66724085313439</v>
      </c>
      <c r="G38" s="61">
        <f>G36+_xlfn.FORECAST.ETS.CONFINT($A36,G$2:G35,$A$2:$A35,0.95,1,1)</f>
        <v>2627.9271872599115</v>
      </c>
      <c r="H38" s="61">
        <f>H36+_xlfn.FORECAST.ETS.CONFINT($A36,H$2:H35,$A$2:$A35,0.95,1,1)</f>
        <v>1525.0548593197407</v>
      </c>
      <c r="I38" s="61">
        <f>I36+_xlfn.FORECAST.ETS.CONFINT($A36,I$2:I35,$A$2:$A35,0.95,1,1)</f>
        <v>250.18621558744243</v>
      </c>
      <c r="J38" s="61">
        <f>J36+_xlfn.FORECAST.ETS.CONFINT($A36,J$2:J35,$A$2:$A35,0.95,1,1)</f>
        <v>77.380429152787599</v>
      </c>
      <c r="K38" s="61">
        <f>K36+_xlfn.FORECAST.ETS.CONFINT($A36,K$2:K35,$A$2:$A35,0.95,1,1)</f>
        <v>6128.965576884546</v>
      </c>
      <c r="L38" s="61">
        <f>L36+_xlfn.FORECAST.ETS.CONFINT($A36,L$2:L35,$A$2:$A35,0.95,1,1)</f>
        <v>83.630298900115903</v>
      </c>
      <c r="M38" s="61">
        <f>M36+_xlfn.FORECAST.ETS.CONFINT($A36,M$2:M35,$A$2:$A35,0.95,1,1)</f>
        <v>236.24340161954015</v>
      </c>
      <c r="N38" s="61">
        <f>N36+_xlfn.FORECAST.ETS.CONFINT($A36,N$2:N35,$A$2:$A35,0.95,1,1)</f>
        <v>1193.0528008973886</v>
      </c>
      <c r="O38" s="61">
        <f>O36+_xlfn.FORECAST.ETS.CONFINT($A36,O$2:O35,$A$2:$A35,0.95,1,1)</f>
        <v>230.93277988840885</v>
      </c>
      <c r="P38" s="61">
        <f>P36+_xlfn.FORECAST.ETS.CONFINT($A36,P$2:P35,$A$2:$A35,0.95,1,1)</f>
        <v>554.4947866888715</v>
      </c>
      <c r="Q38" s="61">
        <f>Q36+_xlfn.FORECAST.ETS.CONFINT($A36,Q$2:Q35,$A$2:$A35,0.95,1,1)</f>
        <v>540.29949494197399</v>
      </c>
      <c r="R38" s="61">
        <f>R36+_xlfn.FORECAST.ETS.CONFINT($A36,R$2:R35,$A$2:$A35,0.95,1,1)</f>
        <v>795.6081516647871</v>
      </c>
      <c r="S38" s="61">
        <f>S36+_xlfn.FORECAST.ETS.CONFINT($A36,S$2:S35,$A$2:$A35,0.95,1,1)</f>
        <v>179.15302155355877</v>
      </c>
      <c r="T38" s="61">
        <f>T36+_xlfn.FORECAST.ETS.CONFINT($A36,T$2:T35,$A$2:$A35,0.95,1,1)</f>
        <v>642.60615636743842</v>
      </c>
      <c r="U38" s="61">
        <f>U36+_xlfn.FORECAST.ETS.CONFINT($A36,U$2:U35,$A$2:$A35,0.95,1,1)</f>
        <v>853.90092508339524</v>
      </c>
      <c r="V38" s="61">
        <f>V36+_xlfn.FORECAST.ETS.CONFINT($A36,V$2:V35,$A$2:$A35,0.95,1,1)</f>
        <v>1403.5675200472697</v>
      </c>
      <c r="W38" s="61">
        <f>W36+_xlfn.FORECAST.ETS.CONFINT($A36,W$2:W35,$A$2:$A35,0.95,1,1)</f>
        <v>319.01014842083526</v>
      </c>
      <c r="X38" s="61">
        <f>X36+_xlfn.FORECAST.ETS.CONFINT($A36,X$2:X35,$A$2:$A35,0.95,1,1)</f>
        <v>223.58725022173672</v>
      </c>
      <c r="Y38" s="61">
        <f>Y36+_xlfn.FORECAST.ETS.CONFINT($A36,Y$2:Y35,$A$2:$A35,0.95,1,1)</f>
        <v>218.77419351924004</v>
      </c>
      <c r="Z38" s="61">
        <f>Z36+_xlfn.FORECAST.ETS.CONFINT($A36,Z$2:Z35,$A$2:$A35,0.95,1,1)</f>
        <v>111.86355823010173</v>
      </c>
      <c r="AA38" s="61">
        <f>AA36+_xlfn.FORECAST.ETS.CONFINT($A36,AA$2:AA35,$A$2:$A35,0.95,1,1)</f>
        <v>583.83460536523398</v>
      </c>
      <c r="AB38" s="61">
        <f>AB36+_xlfn.FORECAST.ETS.CONFINT($A36,AB$2:AB35,$A$2:$A35,0.95,1,1)</f>
        <v>1444.055815968336</v>
      </c>
      <c r="AC38" s="61">
        <f>AC36+_xlfn.FORECAST.ETS.CONFINT($A36,AC$2:AC35,$A$2:$A35,0.95,1,1)</f>
        <v>621.37708476398188</v>
      </c>
      <c r="AD38" s="61">
        <f>AD36+_xlfn.FORECAST.ETS.CONFINT($A36,AD$2:AD35,$A$2:$A35,0.95,1,1)</f>
        <v>2143.6520132985074</v>
      </c>
      <c r="AE38" s="61">
        <f>AE36+_xlfn.FORECAST.ETS.CONFINT($A36,AE$2:AE35,$A$2:$A35,0.95,1,1)</f>
        <v>1037.2655482087482</v>
      </c>
      <c r="AF38" s="61">
        <f>AF36+_xlfn.FORECAST.ETS.CONFINT($A36,AF$2:AF35,$A$2:$A35,0.95,1,1)</f>
        <v>179.63750994379177</v>
      </c>
      <c r="AG38" s="61">
        <f>AG36+_xlfn.FORECAST.ETS.CONFINT($A36,AG$2:AG35,$A$2:$A35,0.95,1,1)</f>
        <v>326.60721425196624</v>
      </c>
      <c r="AH38" s="61">
        <f>AH36+_xlfn.FORECAST.ETS.CONFINT($A36,AH$2:AH35,$A$2:$A35,0.95,1,1)</f>
        <v>975.84644854378212</v>
      </c>
      <c r="AI38" s="61">
        <f t="shared" si="0"/>
        <v>27496.66728021147</v>
      </c>
    </row>
    <row r="39" spans="1:36" x14ac:dyDescent="0.45">
      <c r="C39" s="16" t="s">
        <v>1690</v>
      </c>
      <c r="D39" s="62">
        <v>1013</v>
      </c>
      <c r="E39" s="62">
        <v>513</v>
      </c>
      <c r="F39" s="62">
        <v>360</v>
      </c>
      <c r="G39" s="62">
        <v>2453</v>
      </c>
      <c r="H39" s="62">
        <v>1432</v>
      </c>
      <c r="I39" s="62">
        <v>239</v>
      </c>
      <c r="J39" s="62">
        <v>67</v>
      </c>
      <c r="K39" s="62">
        <v>5857</v>
      </c>
      <c r="L39" s="62">
        <v>78</v>
      </c>
      <c r="M39" s="62">
        <v>224</v>
      </c>
      <c r="N39" s="62">
        <v>1089</v>
      </c>
      <c r="O39" s="62">
        <v>214</v>
      </c>
      <c r="P39" s="62">
        <v>524</v>
      </c>
      <c r="Q39" s="62">
        <v>509</v>
      </c>
      <c r="R39" s="62">
        <v>738</v>
      </c>
      <c r="S39" s="62">
        <v>163</v>
      </c>
      <c r="T39" s="62">
        <v>601</v>
      </c>
      <c r="U39" s="62">
        <v>803</v>
      </c>
      <c r="V39" s="62">
        <v>1300</v>
      </c>
      <c r="W39" s="62">
        <v>290</v>
      </c>
      <c r="X39" s="62">
        <v>192</v>
      </c>
      <c r="Y39" s="62">
        <v>200</v>
      </c>
      <c r="Z39" s="62">
        <v>100</v>
      </c>
      <c r="AA39" s="62">
        <v>533</v>
      </c>
      <c r="AB39" s="62">
        <v>1374</v>
      </c>
      <c r="AC39" s="62">
        <v>572</v>
      </c>
      <c r="AD39" s="62">
        <v>1965</v>
      </c>
      <c r="AE39" s="62">
        <v>961</v>
      </c>
      <c r="AF39" s="62">
        <v>157</v>
      </c>
      <c r="AG39" s="62">
        <v>318</v>
      </c>
      <c r="AH39" s="62">
        <v>928</v>
      </c>
      <c r="AI39" s="61">
        <f t="shared" si="0"/>
        <v>25767</v>
      </c>
    </row>
    <row r="40" spans="1:36" x14ac:dyDescent="0.45">
      <c r="C40" s="16" t="s">
        <v>1692</v>
      </c>
      <c r="D40" s="61">
        <f>(D$38+D$39)/2</f>
        <v>1023.4656271577124</v>
      </c>
      <c r="E40" s="61">
        <f t="shared" ref="E40:AH40" si="1">(E$38+E$39)/2</f>
        <v>541.27689422473941</v>
      </c>
      <c r="F40" s="61">
        <f t="shared" si="1"/>
        <v>372.33362042656722</v>
      </c>
      <c r="G40" s="61">
        <f t="shared" si="1"/>
        <v>2540.4635936299555</v>
      </c>
      <c r="H40" s="61">
        <f t="shared" si="1"/>
        <v>1478.5274296598704</v>
      </c>
      <c r="I40" s="61">
        <f t="shared" si="1"/>
        <v>244.59310779372123</v>
      </c>
      <c r="J40" s="61">
        <f t="shared" si="1"/>
        <v>72.190214576393799</v>
      </c>
      <c r="K40" s="61">
        <f t="shared" si="1"/>
        <v>5992.982788442273</v>
      </c>
      <c r="L40" s="61">
        <f t="shared" si="1"/>
        <v>80.815149450057959</v>
      </c>
      <c r="M40" s="61">
        <f t="shared" si="1"/>
        <v>230.12170080977006</v>
      </c>
      <c r="N40" s="61">
        <f t="shared" si="1"/>
        <v>1141.0264004486944</v>
      </c>
      <c r="O40" s="61">
        <f t="shared" si="1"/>
        <v>222.46638994420442</v>
      </c>
      <c r="P40" s="61">
        <f t="shared" si="1"/>
        <v>539.24739334443575</v>
      </c>
      <c r="Q40" s="61">
        <f t="shared" si="1"/>
        <v>524.64974747098699</v>
      </c>
      <c r="R40" s="61">
        <f t="shared" si="1"/>
        <v>766.80407583239355</v>
      </c>
      <c r="S40" s="61">
        <f t="shared" si="1"/>
        <v>171.0765107767794</v>
      </c>
      <c r="T40" s="61">
        <f t="shared" si="1"/>
        <v>621.80307818371921</v>
      </c>
      <c r="U40" s="61">
        <f t="shared" si="1"/>
        <v>828.45046254169756</v>
      </c>
      <c r="V40" s="61">
        <f t="shared" si="1"/>
        <v>1351.7837600236348</v>
      </c>
      <c r="W40" s="61">
        <f t="shared" si="1"/>
        <v>304.50507421041766</v>
      </c>
      <c r="X40" s="61">
        <f t="shared" si="1"/>
        <v>207.79362511086836</v>
      </c>
      <c r="Y40" s="61">
        <f t="shared" si="1"/>
        <v>209.38709675962002</v>
      </c>
      <c r="Z40" s="61">
        <f t="shared" si="1"/>
        <v>105.93177911505086</v>
      </c>
      <c r="AA40" s="61">
        <f t="shared" si="1"/>
        <v>558.41730268261699</v>
      </c>
      <c r="AB40" s="61">
        <f t="shared" si="1"/>
        <v>1409.027907984168</v>
      </c>
      <c r="AC40" s="61">
        <f t="shared" si="1"/>
        <v>596.68854238199094</v>
      </c>
      <c r="AD40" s="61">
        <f t="shared" si="1"/>
        <v>2054.3260066492539</v>
      </c>
      <c r="AE40" s="61">
        <f t="shared" si="1"/>
        <v>999.13277410437411</v>
      </c>
      <c r="AF40" s="61">
        <f t="shared" si="1"/>
        <v>168.31875497189588</v>
      </c>
      <c r="AG40" s="61">
        <f t="shared" si="1"/>
        <v>322.30360712598315</v>
      </c>
      <c r="AH40" s="61">
        <f t="shared" si="1"/>
        <v>951.92322427189106</v>
      </c>
      <c r="AI40" s="61">
        <f t="shared" si="0"/>
        <v>26631.833640105742</v>
      </c>
    </row>
    <row r="41" spans="1:36" x14ac:dyDescent="0.45">
      <c r="C41" s="64" t="s">
        <v>1694</v>
      </c>
      <c r="D41" s="65">
        <v>1005</v>
      </c>
      <c r="E41" s="65">
        <v>546</v>
      </c>
      <c r="F41" s="65">
        <v>327</v>
      </c>
      <c r="G41" s="65">
        <v>2521</v>
      </c>
      <c r="H41" s="65"/>
      <c r="I41" s="65">
        <v>232</v>
      </c>
      <c r="J41" s="65">
        <v>67</v>
      </c>
      <c r="K41" s="65"/>
      <c r="L41" s="65">
        <v>83</v>
      </c>
      <c r="M41" s="65">
        <v>225</v>
      </c>
      <c r="N41" s="65">
        <v>1183</v>
      </c>
      <c r="O41" s="65">
        <v>232</v>
      </c>
      <c r="P41" s="65">
        <v>524</v>
      </c>
      <c r="Q41" s="65"/>
      <c r="R41" s="65">
        <v>741</v>
      </c>
      <c r="S41" s="65">
        <v>163</v>
      </c>
      <c r="T41" s="65">
        <v>589</v>
      </c>
      <c r="U41" s="65">
        <v>765</v>
      </c>
      <c r="V41" s="65"/>
      <c r="W41" s="65">
        <v>297</v>
      </c>
      <c r="X41" s="65">
        <v>192</v>
      </c>
      <c r="Y41" s="65">
        <v>192</v>
      </c>
      <c r="Z41" s="65">
        <v>96</v>
      </c>
      <c r="AA41" s="65">
        <v>424</v>
      </c>
      <c r="AB41" s="65"/>
      <c r="AC41" s="65">
        <v>566</v>
      </c>
      <c r="AD41" s="65"/>
      <c r="AE41" s="65">
        <v>957</v>
      </c>
      <c r="AF41" s="65">
        <v>161</v>
      </c>
      <c r="AG41" s="65"/>
      <c r="AH41" s="65"/>
      <c r="AI41" s="65">
        <f t="shared" si="0"/>
        <v>12088</v>
      </c>
    </row>
    <row r="42" spans="1:36" x14ac:dyDescent="0.45">
      <c r="C42" s="75" t="s">
        <v>1695</v>
      </c>
      <c r="D42" s="76"/>
      <c r="E42" s="76"/>
      <c r="F42" s="76"/>
      <c r="G42" s="76"/>
      <c r="H42" s="76">
        <f t="shared" ref="H42:AH42" si="2">(H$38+H$39)/2</f>
        <v>1478.5274296598704</v>
      </c>
      <c r="I42" s="76"/>
      <c r="J42" s="76"/>
      <c r="K42" s="76">
        <f t="shared" si="2"/>
        <v>5992.982788442273</v>
      </c>
      <c r="L42" s="76"/>
      <c r="M42" s="76"/>
      <c r="N42" s="76"/>
      <c r="O42" s="76"/>
      <c r="P42" s="76"/>
      <c r="Q42" s="76">
        <f t="shared" si="2"/>
        <v>524.64974747098699</v>
      </c>
      <c r="R42" s="76"/>
      <c r="S42" s="76"/>
      <c r="T42" s="76"/>
      <c r="U42" s="76"/>
      <c r="V42" s="76">
        <f t="shared" si="2"/>
        <v>1351.7837600236348</v>
      </c>
      <c r="W42" s="76"/>
      <c r="X42" s="76"/>
      <c r="Y42" s="76"/>
      <c r="Z42" s="76"/>
      <c r="AA42" s="76"/>
      <c r="AB42" s="76">
        <f t="shared" si="2"/>
        <v>1409.027907984168</v>
      </c>
      <c r="AC42" s="76"/>
      <c r="AD42" s="76">
        <f t="shared" si="2"/>
        <v>2054.3260066492539</v>
      </c>
      <c r="AE42" s="76"/>
      <c r="AF42" s="76"/>
      <c r="AG42" s="76">
        <f t="shared" si="2"/>
        <v>322.30360712598315</v>
      </c>
      <c r="AH42" s="76">
        <f t="shared" si="2"/>
        <v>951.92322427189106</v>
      </c>
      <c r="AI42" s="76">
        <f t="shared" si="0"/>
        <v>14085.524471628061</v>
      </c>
      <c r="AJ42" s="18"/>
    </row>
    <row r="43" spans="1:36" x14ac:dyDescent="0.45">
      <c r="C43" s="16" t="s">
        <v>1691</v>
      </c>
      <c r="D43" s="61">
        <f t="shared" ref="D43:AH43" si="3">(D42*($B$36-$AI$41))/SUM($D$42:$AH$42)</f>
        <v>0</v>
      </c>
      <c r="E43" s="61">
        <f t="shared" si="3"/>
        <v>0</v>
      </c>
      <c r="F43" s="61">
        <f t="shared" si="3"/>
        <v>0</v>
      </c>
      <c r="G43" s="61">
        <f t="shared" si="3"/>
        <v>0</v>
      </c>
      <c r="H43" s="61">
        <f t="shared" si="3"/>
        <v>1567.0652549610693</v>
      </c>
      <c r="I43" s="61">
        <f t="shared" si="3"/>
        <v>0</v>
      </c>
      <c r="J43" s="61">
        <f t="shared" si="3"/>
        <v>0</v>
      </c>
      <c r="K43" s="61">
        <f t="shared" si="3"/>
        <v>6351.8572012614222</v>
      </c>
      <c r="L43" s="61">
        <f t="shared" si="3"/>
        <v>0</v>
      </c>
      <c r="M43" s="61">
        <f t="shared" si="3"/>
        <v>0</v>
      </c>
      <c r="N43" s="61">
        <f t="shared" si="3"/>
        <v>0</v>
      </c>
      <c r="O43" s="61">
        <f t="shared" si="3"/>
        <v>0</v>
      </c>
      <c r="P43" s="61">
        <f t="shared" si="3"/>
        <v>0</v>
      </c>
      <c r="Q43" s="61">
        <f t="shared" si="3"/>
        <v>556.0670527938853</v>
      </c>
      <c r="R43" s="61">
        <f t="shared" si="3"/>
        <v>0</v>
      </c>
      <c r="S43" s="61">
        <f t="shared" si="3"/>
        <v>0</v>
      </c>
      <c r="T43" s="61">
        <f t="shared" si="3"/>
        <v>0</v>
      </c>
      <c r="U43" s="61">
        <f t="shared" si="3"/>
        <v>0</v>
      </c>
      <c r="V43" s="61">
        <f t="shared" si="3"/>
        <v>1432.7318655433971</v>
      </c>
      <c r="W43" s="61">
        <f t="shared" si="3"/>
        <v>0</v>
      </c>
      <c r="X43" s="61">
        <f t="shared" si="3"/>
        <v>0</v>
      </c>
      <c r="Y43" s="61">
        <f t="shared" si="3"/>
        <v>0</v>
      </c>
      <c r="Z43" s="61">
        <f t="shared" si="3"/>
        <v>0</v>
      </c>
      <c r="AA43" s="61">
        <f t="shared" si="3"/>
        <v>0</v>
      </c>
      <c r="AB43" s="61">
        <f t="shared" si="3"/>
        <v>1493.4039325739277</v>
      </c>
      <c r="AC43" s="61">
        <f t="shared" si="3"/>
        <v>0</v>
      </c>
      <c r="AD43" s="61">
        <f t="shared" si="3"/>
        <v>2177.3440538222189</v>
      </c>
      <c r="AE43" s="61">
        <f t="shared" si="3"/>
        <v>0</v>
      </c>
      <c r="AF43" s="61">
        <f t="shared" si="3"/>
        <v>0</v>
      </c>
      <c r="AG43" s="61">
        <f t="shared" si="3"/>
        <v>341.60393249649798</v>
      </c>
      <c r="AH43" s="61">
        <f t="shared" si="3"/>
        <v>1008.9267065475814</v>
      </c>
      <c r="AI43" s="61">
        <f t="shared" ref="AI43" si="4">(AI42*($B$36-$AI$41))/SUM($D$42:$AH$42)</f>
        <v>14929.000000000002</v>
      </c>
    </row>
    <row r="44" spans="1:36" x14ac:dyDescent="0.45">
      <c r="C44" s="66" t="s">
        <v>1693</v>
      </c>
      <c r="D44" s="67">
        <f>D41+D43</f>
        <v>1005</v>
      </c>
      <c r="E44" s="67">
        <f t="shared" ref="E44:AH44" si="5">E41+E43</f>
        <v>546</v>
      </c>
      <c r="F44" s="67">
        <f t="shared" si="5"/>
        <v>327</v>
      </c>
      <c r="G44" s="67">
        <f t="shared" si="5"/>
        <v>2521</v>
      </c>
      <c r="H44" s="67">
        <f t="shared" si="5"/>
        <v>1567.0652549610693</v>
      </c>
      <c r="I44" s="67">
        <f t="shared" si="5"/>
        <v>232</v>
      </c>
      <c r="J44" s="67">
        <f t="shared" si="5"/>
        <v>67</v>
      </c>
      <c r="K44" s="67">
        <f t="shared" si="5"/>
        <v>6351.8572012614222</v>
      </c>
      <c r="L44" s="67">
        <f t="shared" si="5"/>
        <v>83</v>
      </c>
      <c r="M44" s="67">
        <f t="shared" si="5"/>
        <v>225</v>
      </c>
      <c r="N44" s="67">
        <f t="shared" si="5"/>
        <v>1183</v>
      </c>
      <c r="O44" s="67">
        <f t="shared" si="5"/>
        <v>232</v>
      </c>
      <c r="P44" s="67">
        <f t="shared" si="5"/>
        <v>524</v>
      </c>
      <c r="Q44" s="67">
        <f t="shared" si="5"/>
        <v>556.0670527938853</v>
      </c>
      <c r="R44" s="67">
        <f t="shared" si="5"/>
        <v>741</v>
      </c>
      <c r="S44" s="67">
        <f t="shared" si="5"/>
        <v>163</v>
      </c>
      <c r="T44" s="67">
        <f t="shared" si="5"/>
        <v>589</v>
      </c>
      <c r="U44" s="67">
        <f t="shared" si="5"/>
        <v>765</v>
      </c>
      <c r="V44" s="67">
        <f t="shared" si="5"/>
        <v>1432.7318655433971</v>
      </c>
      <c r="W44" s="67">
        <f t="shared" si="5"/>
        <v>297</v>
      </c>
      <c r="X44" s="67">
        <f t="shared" si="5"/>
        <v>192</v>
      </c>
      <c r="Y44" s="67">
        <f t="shared" si="5"/>
        <v>192</v>
      </c>
      <c r="Z44" s="67">
        <f t="shared" si="5"/>
        <v>96</v>
      </c>
      <c r="AA44" s="67">
        <f t="shared" si="5"/>
        <v>424</v>
      </c>
      <c r="AB44" s="67">
        <f t="shared" si="5"/>
        <v>1493.4039325739277</v>
      </c>
      <c r="AC44" s="67">
        <f t="shared" si="5"/>
        <v>566</v>
      </c>
      <c r="AD44" s="67">
        <f t="shared" si="5"/>
        <v>2177.3440538222189</v>
      </c>
      <c r="AE44" s="67">
        <f t="shared" si="5"/>
        <v>957</v>
      </c>
      <c r="AF44" s="67">
        <f t="shared" si="5"/>
        <v>161</v>
      </c>
      <c r="AG44" s="67">
        <f t="shared" si="5"/>
        <v>341.60393249649798</v>
      </c>
      <c r="AH44" s="67">
        <f t="shared" si="5"/>
        <v>1008.9267065475814</v>
      </c>
      <c r="AI44" s="67">
        <f t="shared" si="0"/>
        <v>27017</v>
      </c>
    </row>
    <row r="47" spans="1:36" x14ac:dyDescent="0.45">
      <c r="D47" s="79" t="s">
        <v>1707</v>
      </c>
      <c r="E47" s="79"/>
      <c r="F47" s="79"/>
      <c r="G47" s="79"/>
    </row>
  </sheetData>
  <mergeCells count="1">
    <mergeCell ref="D47:G47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539B-8F8F-4125-8FEE-19D944912C2F}">
  <dimension ref="A1:AT67"/>
  <sheetViews>
    <sheetView tabSelected="1" workbookViewId="0">
      <pane xSplit="1" topLeftCell="AA1" activePane="topRight" state="frozen"/>
      <selection pane="topRight" activeCell="AM2" sqref="AM2"/>
    </sheetView>
  </sheetViews>
  <sheetFormatPr defaultColWidth="9" defaultRowHeight="14.25" x14ac:dyDescent="0.45"/>
  <cols>
    <col min="1" max="4" width="22.6640625" style="1" customWidth="1"/>
    <col min="5" max="16384" width="9" style="1"/>
  </cols>
  <sheetData>
    <row r="1" spans="1:45" s="33" customFormat="1" ht="50.75" customHeight="1" x14ac:dyDescent="0.45">
      <c r="A1" s="56" t="s">
        <v>104</v>
      </c>
      <c r="B1" s="56" t="s">
        <v>154</v>
      </c>
      <c r="C1" s="56" t="s">
        <v>17</v>
      </c>
      <c r="D1" s="56" t="s">
        <v>105</v>
      </c>
      <c r="E1" s="56" t="s">
        <v>114</v>
      </c>
      <c r="F1" s="56" t="s">
        <v>115</v>
      </c>
      <c r="G1" s="56" t="s">
        <v>116</v>
      </c>
      <c r="H1" s="56" t="s">
        <v>117</v>
      </c>
      <c r="I1" s="56" t="s">
        <v>118</v>
      </c>
      <c r="J1" s="56" t="s">
        <v>119</v>
      </c>
      <c r="K1" s="56" t="s">
        <v>120</v>
      </c>
      <c r="L1" s="56" t="s">
        <v>121</v>
      </c>
      <c r="M1" s="56" t="s">
        <v>122</v>
      </c>
      <c r="N1" s="56" t="s">
        <v>123</v>
      </c>
      <c r="O1" s="56" t="s">
        <v>124</v>
      </c>
      <c r="P1" s="56" t="s">
        <v>125</v>
      </c>
      <c r="Q1" s="56" t="s">
        <v>126</v>
      </c>
      <c r="R1" s="56" t="s">
        <v>127</v>
      </c>
      <c r="S1" s="56" t="s">
        <v>128</v>
      </c>
      <c r="T1" s="56" t="s">
        <v>133</v>
      </c>
      <c r="U1" s="56" t="s">
        <v>129</v>
      </c>
      <c r="V1" s="56" t="s">
        <v>130</v>
      </c>
      <c r="W1" s="56" t="s">
        <v>131</v>
      </c>
      <c r="X1" s="56" t="s">
        <v>132</v>
      </c>
      <c r="Y1" s="56" t="s">
        <v>1549</v>
      </c>
      <c r="Z1" s="56" t="s">
        <v>1550</v>
      </c>
      <c r="AA1" s="56" t="s">
        <v>1555</v>
      </c>
      <c r="AB1" s="56" t="s">
        <v>1566</v>
      </c>
      <c r="AC1" s="56" t="s">
        <v>1571</v>
      </c>
      <c r="AD1" s="56" t="s">
        <v>1593</v>
      </c>
      <c r="AE1" s="56" t="s">
        <v>1598</v>
      </c>
      <c r="AF1" s="56" t="s">
        <v>1603</v>
      </c>
      <c r="AG1" s="56" t="s">
        <v>1608</v>
      </c>
      <c r="AH1" s="56" t="s">
        <v>1615</v>
      </c>
      <c r="AI1" s="56" t="s">
        <v>1656</v>
      </c>
      <c r="AJ1" s="56" t="s">
        <v>1666</v>
      </c>
      <c r="AK1" s="56" t="s">
        <v>1677</v>
      </c>
      <c r="AL1" s="68" t="s">
        <v>1683</v>
      </c>
      <c r="AM1" s="68" t="s">
        <v>1702</v>
      </c>
      <c r="AO1" s="33" t="s">
        <v>1613</v>
      </c>
      <c r="AP1" s="33" t="s">
        <v>1614</v>
      </c>
      <c r="AQ1" s="33" t="s">
        <v>1553</v>
      </c>
      <c r="AR1" s="33" t="s">
        <v>1577</v>
      </c>
    </row>
    <row r="2" spans="1:45" x14ac:dyDescent="0.3">
      <c r="A2" s="6" t="s">
        <v>42</v>
      </c>
      <c r="B2" s="6" t="s">
        <v>155</v>
      </c>
      <c r="C2" s="6" t="s">
        <v>22</v>
      </c>
      <c r="D2" s="6" t="s">
        <v>73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34">
        <v>2</v>
      </c>
      <c r="M2" s="9">
        <v>6</v>
      </c>
      <c r="N2" s="9">
        <v>12</v>
      </c>
      <c r="O2" s="9">
        <v>12</v>
      </c>
      <c r="P2" s="9">
        <v>12</v>
      </c>
      <c r="Q2" s="9">
        <v>46</v>
      </c>
      <c r="R2" s="9">
        <v>55</v>
      </c>
      <c r="S2" s="9">
        <v>65</v>
      </c>
      <c r="T2" s="9">
        <v>75</v>
      </c>
      <c r="U2" s="9">
        <v>77</v>
      </c>
      <c r="V2" s="9">
        <v>107</v>
      </c>
      <c r="W2" s="9">
        <v>129</v>
      </c>
      <c r="X2" s="9">
        <v>146</v>
      </c>
      <c r="Y2" s="9">
        <v>175</v>
      </c>
      <c r="Z2" s="9">
        <v>182</v>
      </c>
      <c r="AA2" s="9">
        <v>279</v>
      </c>
      <c r="AB2" s="9">
        <v>338</v>
      </c>
      <c r="AC2" s="9">
        <v>374</v>
      </c>
      <c r="AD2" s="9">
        <v>409</v>
      </c>
      <c r="AE2" s="9">
        <v>487</v>
      </c>
      <c r="AF2" s="9">
        <v>571</v>
      </c>
      <c r="AG2" s="9">
        <v>629</v>
      </c>
      <c r="AH2" s="9">
        <v>684</v>
      </c>
      <c r="AI2" s="9">
        <v>756</v>
      </c>
      <c r="AJ2" s="9">
        <v>813</v>
      </c>
      <c r="AK2" s="9">
        <v>903.20982142857144</v>
      </c>
      <c r="AL2" s="9">
        <v>937</v>
      </c>
      <c r="AM2" s="9">
        <v>1005</v>
      </c>
      <c r="AO2" s="27">
        <f t="array" aca="1" ref="AO2" ca="1">MEDIAN(IF(E2:(OFFSET(INDIRECT(ADDRESS(ROW(), COLUMN())),0,-2))&gt;0,E2:(OFFSET(INDIRECT(ADDRESS(ROW(), COLUMN())),0,-2))))</f>
        <v>178.5</v>
      </c>
      <c r="AP2" s="27">
        <f t="array" aca="1" ref="AP2" ca="1">AVERAGE(IF(E2:(OFFSET(INDIRECT(ADDRESS(ROW(), COLUMN())),0,-3))&gt;0,E2:(OFFSET(INDIRECT(ADDRESS(ROW(), COLUMN())),0,-3))))</f>
        <v>331.65035076530614</v>
      </c>
      <c r="AQ2" s="51">
        <f t="array" ref="AQ2">MEDIAN(IF(E2:AM2&gt;0,E2:AM2))</f>
        <v>178.5</v>
      </c>
      <c r="AR2" s="51">
        <f t="array" ref="AR2">AVERAGE(IF(E2:AM2&gt;0,E2:AM2))</f>
        <v>331.65035076530614</v>
      </c>
      <c r="AS2" s="27"/>
    </row>
    <row r="3" spans="1:45" x14ac:dyDescent="0.3">
      <c r="A3" s="6" t="s">
        <v>43</v>
      </c>
      <c r="B3" s="6" t="s">
        <v>156</v>
      </c>
      <c r="C3" s="6" t="s">
        <v>23</v>
      </c>
      <c r="D3" s="6" t="s">
        <v>74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34">
        <v>1</v>
      </c>
      <c r="M3" s="9">
        <v>1</v>
      </c>
      <c r="N3" s="9">
        <v>1</v>
      </c>
      <c r="O3" s="9">
        <v>1</v>
      </c>
      <c r="P3" s="9">
        <v>5</v>
      </c>
      <c r="Q3" s="9">
        <v>5</v>
      </c>
      <c r="R3" s="9">
        <v>5</v>
      </c>
      <c r="S3" s="9">
        <v>10</v>
      </c>
      <c r="T3" s="9">
        <v>11</v>
      </c>
      <c r="U3" s="9">
        <v>33</v>
      </c>
      <c r="V3" s="9">
        <v>40</v>
      </c>
      <c r="W3" s="9">
        <v>69</v>
      </c>
      <c r="X3" s="9">
        <v>73</v>
      </c>
      <c r="Y3" s="9">
        <v>100</v>
      </c>
      <c r="Z3" s="9">
        <v>119</v>
      </c>
      <c r="AA3" s="9">
        <v>144</v>
      </c>
      <c r="AB3" s="9">
        <v>175</v>
      </c>
      <c r="AC3" s="9">
        <v>193</v>
      </c>
      <c r="AD3" s="9">
        <v>224</v>
      </c>
      <c r="AE3" s="9">
        <v>258</v>
      </c>
      <c r="AF3" s="9">
        <v>300</v>
      </c>
      <c r="AG3" s="9">
        <v>326</v>
      </c>
      <c r="AH3" s="9">
        <v>353</v>
      </c>
      <c r="AI3" s="9">
        <v>367</v>
      </c>
      <c r="AJ3" s="9">
        <v>395</v>
      </c>
      <c r="AK3" s="9">
        <v>431.4728260869565</v>
      </c>
      <c r="AL3" s="9">
        <v>497</v>
      </c>
      <c r="AM3" s="9">
        <v>546</v>
      </c>
      <c r="AO3" s="27">
        <f t="array" aca="1" ref="AO3" ca="1">MEDIAN(IF(E3:(OFFSET(INDIRECT(ADDRESS(ROW(), COLUMN())),0,-2))&gt;0,E3:(OFFSET(INDIRECT(ADDRESS(ROW(), COLUMN())),0,-2))))</f>
        <v>109.5</v>
      </c>
      <c r="AP3" s="27">
        <f t="array" aca="1" ref="AP3" ca="1">AVERAGE(IF(E3:(OFFSET(INDIRECT(ADDRESS(ROW(), COLUMN())),0,-3))&gt;0,E3:(OFFSET(INDIRECT(ADDRESS(ROW(), COLUMN())),0,-3))))</f>
        <v>167.26688664596273</v>
      </c>
      <c r="AQ3" s="51">
        <f t="array" ref="AQ3">MEDIAN(IF(E3:AM3&gt;0,E3:AM3))</f>
        <v>109.5</v>
      </c>
      <c r="AR3" s="51">
        <f t="array" ref="AR3">AVERAGE(IF(E3:AM3&gt;0,E3:AM3))</f>
        <v>167.26688664596273</v>
      </c>
      <c r="AS3" s="27"/>
    </row>
    <row r="4" spans="1:45" x14ac:dyDescent="0.3">
      <c r="A4" s="6" t="s">
        <v>44</v>
      </c>
      <c r="B4" s="6" t="s">
        <v>157</v>
      </c>
      <c r="C4" s="6" t="s">
        <v>18</v>
      </c>
      <c r="D4" s="6" t="s">
        <v>75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34">
        <v>1</v>
      </c>
      <c r="L4" s="9">
        <v>6</v>
      </c>
      <c r="M4" s="9">
        <v>7</v>
      </c>
      <c r="N4" s="9">
        <v>10</v>
      </c>
      <c r="O4" s="9">
        <v>10</v>
      </c>
      <c r="P4" s="9">
        <v>10</v>
      </c>
      <c r="Q4" s="9">
        <v>12</v>
      </c>
      <c r="R4" s="9">
        <v>12</v>
      </c>
      <c r="S4" s="9">
        <v>26</v>
      </c>
      <c r="T4" s="9">
        <v>40</v>
      </c>
      <c r="U4" s="9">
        <v>41</v>
      </c>
      <c r="V4" s="9">
        <v>50</v>
      </c>
      <c r="W4" s="9">
        <v>72</v>
      </c>
      <c r="X4" s="9">
        <v>91</v>
      </c>
      <c r="Y4" s="9">
        <v>92</v>
      </c>
      <c r="Z4" s="9">
        <v>106</v>
      </c>
      <c r="AA4" s="9">
        <v>121</v>
      </c>
      <c r="AB4" s="9">
        <v>154</v>
      </c>
      <c r="AC4" s="9">
        <v>154</v>
      </c>
      <c r="AD4" s="9">
        <v>184</v>
      </c>
      <c r="AE4" s="9">
        <v>203</v>
      </c>
      <c r="AF4" s="9">
        <v>213</v>
      </c>
      <c r="AG4" s="9">
        <v>229</v>
      </c>
      <c r="AH4" s="9">
        <v>264</v>
      </c>
      <c r="AI4" s="9">
        <v>270</v>
      </c>
      <c r="AJ4" s="9">
        <v>289</v>
      </c>
      <c r="AK4" s="9">
        <v>312.17158385093165</v>
      </c>
      <c r="AL4" s="9">
        <v>327</v>
      </c>
      <c r="AM4" s="9">
        <v>327</v>
      </c>
      <c r="AO4" s="27">
        <f t="array" aca="1" ref="AO4" ca="1">MEDIAN(IF(E4:(OFFSET(INDIRECT(ADDRESS(ROW(), COLUMN())),0,-2))&gt;0,E4:(OFFSET(INDIRECT(ADDRESS(ROW(), COLUMN())),0,-2))))</f>
        <v>92</v>
      </c>
      <c r="AP4" s="27">
        <f t="array" aca="1" ref="AP4" ca="1">AVERAGE(IF(E4:(OFFSET(INDIRECT(ADDRESS(ROW(), COLUMN())),0,-3))&gt;0,E4:(OFFSET(INDIRECT(ADDRESS(ROW(), COLUMN())),0,-3))))</f>
        <v>125.28177875348041</v>
      </c>
      <c r="AQ4" s="51">
        <f t="array" ref="AQ4">MEDIAN(IF(E4:AM4&gt;0,E4:AM4))</f>
        <v>92</v>
      </c>
      <c r="AR4" s="51">
        <f t="array" ref="AR4">AVERAGE(IF(E4:AM4&gt;0,E4:AM4))</f>
        <v>125.28177875348041</v>
      </c>
      <c r="AS4" s="27"/>
    </row>
    <row r="5" spans="1:45" x14ac:dyDescent="0.3">
      <c r="A5" s="6" t="s">
        <v>45</v>
      </c>
      <c r="B5" s="6" t="s">
        <v>158</v>
      </c>
      <c r="C5" s="6" t="s">
        <v>19</v>
      </c>
      <c r="D5" s="6" t="s">
        <v>76</v>
      </c>
      <c r="E5" s="9">
        <v>0</v>
      </c>
      <c r="F5" s="9">
        <v>0</v>
      </c>
      <c r="G5" s="9">
        <v>0</v>
      </c>
      <c r="H5" s="9">
        <v>0</v>
      </c>
      <c r="I5" s="34">
        <v>2</v>
      </c>
      <c r="J5" s="9">
        <v>2</v>
      </c>
      <c r="K5" s="9">
        <v>2</v>
      </c>
      <c r="L5" s="9">
        <v>10</v>
      </c>
      <c r="M5" s="9">
        <v>20</v>
      </c>
      <c r="N5" s="9">
        <v>32</v>
      </c>
      <c r="O5" s="9">
        <v>45</v>
      </c>
      <c r="P5" s="9">
        <v>68</v>
      </c>
      <c r="Q5" s="9">
        <v>120</v>
      </c>
      <c r="R5" s="9">
        <v>120</v>
      </c>
      <c r="S5" s="9">
        <v>238</v>
      </c>
      <c r="T5" s="9">
        <v>388</v>
      </c>
      <c r="U5" s="9">
        <v>484</v>
      </c>
      <c r="V5" s="9">
        <v>564</v>
      </c>
      <c r="W5" s="9">
        <v>601</v>
      </c>
      <c r="X5" s="9">
        <v>618</v>
      </c>
      <c r="Y5" s="9">
        <v>788</v>
      </c>
      <c r="Z5" s="9">
        <v>792</v>
      </c>
      <c r="AA5" s="9">
        <v>902</v>
      </c>
      <c r="AB5" s="9">
        <v>1057</v>
      </c>
      <c r="AC5" s="9">
        <v>1183</v>
      </c>
      <c r="AD5" s="9">
        <v>1301</v>
      </c>
      <c r="AE5" s="9">
        <v>1376</v>
      </c>
      <c r="AF5" s="9">
        <v>1538</v>
      </c>
      <c r="AG5" s="9">
        <v>1646</v>
      </c>
      <c r="AH5" s="9">
        <v>1791</v>
      </c>
      <c r="AI5" s="9">
        <v>1892</v>
      </c>
      <c r="AJ5" s="9">
        <v>1979</v>
      </c>
      <c r="AK5" s="9">
        <v>2150.404891304348</v>
      </c>
      <c r="AL5" s="9">
        <v>2357.4233442295131</v>
      </c>
      <c r="AM5" s="9">
        <v>2521</v>
      </c>
      <c r="AO5" s="27">
        <f t="array" aca="1" ref="AO5" ca="1">MEDIAN(IF(E5:(OFFSET(INDIRECT(ADDRESS(ROW(), COLUMN())),0,-2))&gt;0,E5:(OFFSET(INDIRECT(ADDRESS(ROW(), COLUMN())),0,-2))))</f>
        <v>618</v>
      </c>
      <c r="AP5" s="27">
        <f t="array" aca="1" ref="AP5" ca="1">AVERAGE(IF(E5:(OFFSET(INDIRECT(ADDRESS(ROW(), COLUMN())),0,-3))&gt;0,E5:(OFFSET(INDIRECT(ADDRESS(ROW(), COLUMN())),0,-3))))</f>
        <v>857.67187856560838</v>
      </c>
      <c r="AQ5" s="51">
        <f t="array" ref="AQ5">MEDIAN(IF(E5:AM5&gt;0,E5:AM5))</f>
        <v>618</v>
      </c>
      <c r="AR5" s="51">
        <f t="array" ref="AR5">AVERAGE(IF(E5:AM5&gt;0,E5:AM5))</f>
        <v>857.67187856560838</v>
      </c>
      <c r="AS5" s="27"/>
    </row>
    <row r="6" spans="1:45" x14ac:dyDescent="0.3">
      <c r="A6" s="6" t="s">
        <v>46</v>
      </c>
      <c r="B6" s="6" t="s">
        <v>159</v>
      </c>
      <c r="C6" s="6" t="s">
        <v>0</v>
      </c>
      <c r="D6" s="6" t="s">
        <v>77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34">
        <v>2</v>
      </c>
      <c r="K6" s="9">
        <v>3</v>
      </c>
      <c r="L6" s="9">
        <v>5</v>
      </c>
      <c r="M6" s="9">
        <v>8</v>
      </c>
      <c r="N6" s="9">
        <v>16</v>
      </c>
      <c r="O6" s="9">
        <v>47</v>
      </c>
      <c r="P6" s="9">
        <v>57</v>
      </c>
      <c r="Q6" s="9">
        <v>93</v>
      </c>
      <c r="R6" s="9">
        <v>112</v>
      </c>
      <c r="S6" s="9">
        <v>173</v>
      </c>
      <c r="T6" s="9">
        <v>302</v>
      </c>
      <c r="U6" s="9">
        <v>305</v>
      </c>
      <c r="V6" s="9">
        <v>307</v>
      </c>
      <c r="W6" s="9">
        <v>307</v>
      </c>
      <c r="X6" s="9">
        <v>339</v>
      </c>
      <c r="Y6" s="9">
        <v>384</v>
      </c>
      <c r="Z6" s="9">
        <v>458</v>
      </c>
      <c r="AA6" s="9">
        <v>464</v>
      </c>
      <c r="AB6" s="9">
        <v>598</v>
      </c>
      <c r="AC6" s="9">
        <v>665</v>
      </c>
      <c r="AD6" s="9">
        <v>714</v>
      </c>
      <c r="AE6" s="9">
        <v>830</v>
      </c>
      <c r="AF6" s="9">
        <v>906</v>
      </c>
      <c r="AG6" s="9">
        <v>967</v>
      </c>
      <c r="AH6" s="9">
        <v>1062</v>
      </c>
      <c r="AI6" s="9">
        <v>1117</v>
      </c>
      <c r="AJ6" s="9">
        <v>1177</v>
      </c>
      <c r="AK6" s="9">
        <v>1260.6164596273293</v>
      </c>
      <c r="AL6" s="9">
        <v>1374.1114244188957</v>
      </c>
      <c r="AM6" s="9">
        <v>1567.0652549610693</v>
      </c>
      <c r="AO6" s="27">
        <f t="array" aca="1" ref="AO6" ca="1">MEDIAN(IF(E6:(OFFSET(INDIRECT(ADDRESS(ROW(), COLUMN())),0,-2))&gt;0,E6:(OFFSET(INDIRECT(ADDRESS(ROW(), COLUMN())),0,-2))))</f>
        <v>361.5</v>
      </c>
      <c r="AP6" s="27">
        <f t="array" aca="1" ref="AP6" ca="1">AVERAGE(IF(E6:(OFFSET(INDIRECT(ADDRESS(ROW(), COLUMN())),0,-3))&gt;0,E6:(OFFSET(INDIRECT(ADDRESS(ROW(), COLUMN())),0,-3))))</f>
        <v>520.65977130024316</v>
      </c>
      <c r="AQ6" s="51">
        <f t="array" ref="AQ6">MEDIAN(IF(E6:AM6&gt;0,E6:AM6))</f>
        <v>361.5</v>
      </c>
      <c r="AR6" s="51">
        <f t="array" ref="AR6">AVERAGE(IF(E6:AM6&gt;0,E6:AM6))</f>
        <v>520.65977130024316</v>
      </c>
      <c r="AS6" s="27"/>
    </row>
    <row r="7" spans="1:45" x14ac:dyDescent="0.3">
      <c r="A7" s="6" t="s">
        <v>47</v>
      </c>
      <c r="B7" s="6" t="s">
        <v>160</v>
      </c>
      <c r="C7" s="6" t="s">
        <v>1</v>
      </c>
      <c r="D7" s="6" t="s">
        <v>78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34">
        <v>1</v>
      </c>
      <c r="O7" s="9">
        <v>2</v>
      </c>
      <c r="P7" s="9">
        <v>4</v>
      </c>
      <c r="Q7" s="9">
        <v>4</v>
      </c>
      <c r="R7" s="9">
        <v>11</v>
      </c>
      <c r="S7" s="9">
        <v>11</v>
      </c>
      <c r="T7" s="9">
        <v>13</v>
      </c>
      <c r="U7" s="9">
        <v>15</v>
      </c>
      <c r="V7" s="9">
        <v>15</v>
      </c>
      <c r="W7" s="9">
        <v>31</v>
      </c>
      <c r="X7" s="9">
        <v>56</v>
      </c>
      <c r="Y7" s="9">
        <v>62</v>
      </c>
      <c r="Z7" s="9">
        <v>69</v>
      </c>
      <c r="AA7" s="9">
        <v>77</v>
      </c>
      <c r="AB7" s="9">
        <v>83</v>
      </c>
      <c r="AC7" s="9">
        <v>101</v>
      </c>
      <c r="AD7" s="9">
        <v>103</v>
      </c>
      <c r="AE7" s="9">
        <v>110</v>
      </c>
      <c r="AF7" s="9">
        <v>120</v>
      </c>
      <c r="AG7" s="9">
        <v>128</v>
      </c>
      <c r="AH7" s="9">
        <v>148</v>
      </c>
      <c r="AI7" s="9">
        <v>166</v>
      </c>
      <c r="AJ7" s="9">
        <v>183</v>
      </c>
      <c r="AK7" s="9">
        <v>198.83540372670808</v>
      </c>
      <c r="AL7" s="9">
        <v>223.67478726424244</v>
      </c>
      <c r="AM7" s="9">
        <v>232</v>
      </c>
      <c r="AO7" s="27">
        <f t="array" aca="1" ref="AO7" ca="1">MEDIAN(IF(E7:(OFFSET(INDIRECT(ADDRESS(ROW(), COLUMN())),0,-2))&gt;0,E7:(OFFSET(INDIRECT(ADDRESS(ROW(), COLUMN())),0,-2))))</f>
        <v>73</v>
      </c>
      <c r="AP7" s="27">
        <f t="array" aca="1" ref="AP7" ca="1">AVERAGE(IF(E7:(OFFSET(INDIRECT(ADDRESS(ROW(), COLUMN())),0,-3))&gt;0,E7:(OFFSET(INDIRECT(ADDRESS(ROW(), COLUMN())),0,-3))))</f>
        <v>83.36577657657503</v>
      </c>
      <c r="AQ7" s="51">
        <f t="array" ref="AQ7">MEDIAN(IF(E7:AM7&gt;0,E7:AM7))</f>
        <v>73</v>
      </c>
      <c r="AR7" s="51">
        <f t="array" ref="AR7">AVERAGE(IF(E7:AM7&gt;0,E7:AM7))</f>
        <v>83.36577657657503</v>
      </c>
      <c r="AS7" s="27"/>
    </row>
    <row r="8" spans="1:45" x14ac:dyDescent="0.3">
      <c r="A8" s="6" t="s">
        <v>48</v>
      </c>
      <c r="B8" s="6" t="s">
        <v>161</v>
      </c>
      <c r="C8" s="6" t="s">
        <v>20</v>
      </c>
      <c r="D8" s="6" t="s">
        <v>79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34">
        <v>3</v>
      </c>
      <c r="T8" s="9">
        <v>5</v>
      </c>
      <c r="U8" s="9">
        <v>8</v>
      </c>
      <c r="V8" s="9">
        <v>10</v>
      </c>
      <c r="W8" s="9">
        <v>11</v>
      </c>
      <c r="X8" s="9">
        <v>18</v>
      </c>
      <c r="Y8" s="9">
        <v>18</v>
      </c>
      <c r="Z8" s="9">
        <v>21</v>
      </c>
      <c r="AA8" s="9">
        <v>21</v>
      </c>
      <c r="AB8" s="9">
        <v>28</v>
      </c>
      <c r="AC8" s="9">
        <v>34</v>
      </c>
      <c r="AD8" s="9">
        <v>38</v>
      </c>
      <c r="AE8" s="9">
        <v>42</v>
      </c>
      <c r="AF8" s="9">
        <v>46</v>
      </c>
      <c r="AG8" s="9">
        <v>54</v>
      </c>
      <c r="AH8" s="9">
        <v>55</v>
      </c>
      <c r="AI8" s="9">
        <v>55</v>
      </c>
      <c r="AJ8" s="9">
        <v>55</v>
      </c>
      <c r="AK8" s="9">
        <v>58.159355590062113</v>
      </c>
      <c r="AL8" s="9">
        <v>67</v>
      </c>
      <c r="AM8" s="9">
        <v>67</v>
      </c>
      <c r="AO8" s="27">
        <f t="array" aca="1" ref="AO8" ca="1">MEDIAN(IF(E8:(OFFSET(INDIRECT(ADDRESS(ROW(), COLUMN())),0,-2))&gt;0,E8:(OFFSET(INDIRECT(ADDRESS(ROW(), COLUMN())),0,-2))))</f>
        <v>34</v>
      </c>
      <c r="AP8" s="27">
        <f t="array" aca="1" ref="AP8" ca="1">AVERAGE(IF(E8:(OFFSET(INDIRECT(ADDRESS(ROW(), COLUMN())),0,-3))&gt;0,E8:(OFFSET(INDIRECT(ADDRESS(ROW(), COLUMN())),0,-3))))</f>
        <v>34.00758836143153</v>
      </c>
      <c r="AQ8" s="51">
        <f t="array" ref="AQ8">MEDIAN(IF(E8:AM8&gt;0,E8:AM8))</f>
        <v>34</v>
      </c>
      <c r="AR8" s="51">
        <f t="array" ref="AR8">AVERAGE(IF(E8:AM8&gt;0,E8:AM8))</f>
        <v>34.00758836143153</v>
      </c>
      <c r="AS8" s="27"/>
    </row>
    <row r="9" spans="1:45" x14ac:dyDescent="0.3">
      <c r="A9" s="6" t="s">
        <v>49</v>
      </c>
      <c r="B9" s="6" t="s">
        <v>162</v>
      </c>
      <c r="C9" s="6" t="s">
        <v>2</v>
      </c>
      <c r="D9" s="6" t="s">
        <v>80</v>
      </c>
      <c r="E9" s="9">
        <v>0</v>
      </c>
      <c r="F9" s="34">
        <v>4</v>
      </c>
      <c r="G9" s="9">
        <v>6</v>
      </c>
      <c r="H9" s="9">
        <v>10</v>
      </c>
      <c r="I9" s="9">
        <v>13</v>
      </c>
      <c r="J9" s="9">
        <v>22</v>
      </c>
      <c r="K9" s="9">
        <v>26</v>
      </c>
      <c r="L9" s="9">
        <v>64</v>
      </c>
      <c r="M9" s="9">
        <v>128</v>
      </c>
      <c r="N9" s="9">
        <v>180</v>
      </c>
      <c r="O9" s="9">
        <v>350</v>
      </c>
      <c r="P9" s="9">
        <v>575</v>
      </c>
      <c r="Q9" s="9">
        <v>1043</v>
      </c>
      <c r="R9" s="9">
        <v>1296</v>
      </c>
      <c r="S9" s="9">
        <v>1352</v>
      </c>
      <c r="T9" s="9">
        <v>1413</v>
      </c>
      <c r="U9" s="9">
        <v>1539</v>
      </c>
      <c r="V9" s="9">
        <v>1805</v>
      </c>
      <c r="W9" s="9">
        <v>1945</v>
      </c>
      <c r="X9" s="9">
        <v>2114</v>
      </c>
      <c r="Y9" s="9">
        <v>2370</v>
      </c>
      <c r="Z9" s="9">
        <v>2673</v>
      </c>
      <c r="AA9" s="9">
        <v>2976</v>
      </c>
      <c r="AB9" s="9">
        <v>3323</v>
      </c>
      <c r="AC9" s="9">
        <v>3574</v>
      </c>
      <c r="AD9" s="9">
        <v>3774</v>
      </c>
      <c r="AE9" s="9">
        <v>4047</v>
      </c>
      <c r="AF9" s="9">
        <v>4260</v>
      </c>
      <c r="AG9" s="9">
        <v>4397</v>
      </c>
      <c r="AH9" s="9">
        <v>4617</v>
      </c>
      <c r="AI9" s="9">
        <v>4849</v>
      </c>
      <c r="AJ9" s="9">
        <v>5098</v>
      </c>
      <c r="AK9" s="9">
        <v>5320.8354037267081</v>
      </c>
      <c r="AL9" s="9">
        <v>5677.6076155391629</v>
      </c>
      <c r="AM9" s="9">
        <v>6351.8572012614222</v>
      </c>
      <c r="AO9" s="27">
        <f t="array" aca="1" ref="AO9" ca="1">MEDIAN(IF(E9:(OFFSET(INDIRECT(ADDRESS(ROW(), COLUMN())),0,-2))&gt;0,E9:(OFFSET(INDIRECT(ADDRESS(ROW(), COLUMN())),0,-2))))</f>
        <v>1875</v>
      </c>
      <c r="AP9" s="27">
        <f t="array" aca="1" ref="AP9" ca="1">AVERAGE(IF(E9:(OFFSET(INDIRECT(ADDRESS(ROW(), COLUMN())),0,-3))&gt;0,E9:(OFFSET(INDIRECT(ADDRESS(ROW(), COLUMN())),0,-3))))</f>
        <v>2270.3911829566846</v>
      </c>
      <c r="AQ9" s="51">
        <f t="array" ref="AQ9">MEDIAN(IF(E9:AM9&gt;0,E9:AM9))</f>
        <v>1875</v>
      </c>
      <c r="AR9" s="51">
        <f t="array" ref="AR9">AVERAGE(IF(E9:AM9&gt;0,E9:AM9))</f>
        <v>2270.3911829566846</v>
      </c>
      <c r="AS9" s="27"/>
    </row>
    <row r="10" spans="1:45" x14ac:dyDescent="0.3">
      <c r="A10" s="6" t="s">
        <v>50</v>
      </c>
      <c r="B10" s="6" t="s">
        <v>163</v>
      </c>
      <c r="C10" s="6" t="s">
        <v>24</v>
      </c>
      <c r="D10" s="6" t="s">
        <v>81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34">
        <v>1</v>
      </c>
      <c r="S10" s="9">
        <v>9</v>
      </c>
      <c r="T10" s="9">
        <v>14</v>
      </c>
      <c r="U10" s="9">
        <v>16</v>
      </c>
      <c r="V10" s="9">
        <v>21</v>
      </c>
      <c r="W10" s="9">
        <v>26</v>
      </c>
      <c r="X10" s="9">
        <v>37</v>
      </c>
      <c r="Y10" s="9">
        <v>38</v>
      </c>
      <c r="Z10" s="9">
        <v>49</v>
      </c>
      <c r="AA10" s="9">
        <v>49</v>
      </c>
      <c r="AB10" s="9">
        <v>49</v>
      </c>
      <c r="AC10" s="9">
        <v>49</v>
      </c>
      <c r="AD10" s="9">
        <v>52</v>
      </c>
      <c r="AE10" s="9">
        <v>54</v>
      </c>
      <c r="AF10" s="9">
        <v>58</v>
      </c>
      <c r="AG10" s="9">
        <v>61</v>
      </c>
      <c r="AH10" s="9">
        <v>64</v>
      </c>
      <c r="AI10" s="9">
        <v>66</v>
      </c>
      <c r="AJ10" s="9">
        <v>68</v>
      </c>
      <c r="AK10" s="9">
        <v>72.077833850931682</v>
      </c>
      <c r="AL10" s="9">
        <v>75</v>
      </c>
      <c r="AM10" s="9">
        <v>83</v>
      </c>
      <c r="AO10" s="27">
        <f t="array" aca="1" ref="AO10" ca="1">MEDIAN(IF(E10:(OFFSET(INDIRECT(ADDRESS(ROW(), COLUMN())),0,-2))&gt;0,E10:(OFFSET(INDIRECT(ADDRESS(ROW(), COLUMN())),0,-2))))</f>
        <v>49</v>
      </c>
      <c r="AP10" s="27">
        <f t="array" aca="1" ref="AP10" ca="1">AVERAGE(IF(E10:(OFFSET(INDIRECT(ADDRESS(ROW(), COLUMN())),0,-3))&gt;0,E10:(OFFSET(INDIRECT(ADDRESS(ROW(), COLUMN())),0,-3))))</f>
        <v>45.958083356860534</v>
      </c>
      <c r="AQ10" s="51">
        <f t="array" ref="AQ10">MEDIAN(IF(E10:AM10&gt;0,E10:AM10))</f>
        <v>49</v>
      </c>
      <c r="AR10" s="51">
        <f t="array" ref="AR10">AVERAGE(IF(E10:AM10&gt;0,E10:AM10))</f>
        <v>45.958083356860534</v>
      </c>
      <c r="AS10" s="27"/>
    </row>
    <row r="11" spans="1:45" x14ac:dyDescent="0.3">
      <c r="A11" s="6" t="s">
        <v>51</v>
      </c>
      <c r="B11" s="6" t="s">
        <v>164</v>
      </c>
      <c r="C11" s="6" t="s">
        <v>25</v>
      </c>
      <c r="D11" s="6" t="s">
        <v>82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34">
        <v>1</v>
      </c>
      <c r="O11" s="9">
        <v>3</v>
      </c>
      <c r="P11" s="9">
        <v>6</v>
      </c>
      <c r="Q11" s="9">
        <v>6</v>
      </c>
      <c r="R11" s="9">
        <v>6</v>
      </c>
      <c r="S11" s="9">
        <v>15</v>
      </c>
      <c r="T11" s="9">
        <v>18</v>
      </c>
      <c r="U11" s="9">
        <v>18</v>
      </c>
      <c r="V11" s="35">
        <v>37</v>
      </c>
      <c r="W11" s="35">
        <v>44</v>
      </c>
      <c r="X11" s="9">
        <v>51</v>
      </c>
      <c r="Y11" s="9">
        <v>66</v>
      </c>
      <c r="Z11" s="9">
        <v>78</v>
      </c>
      <c r="AA11" s="9">
        <v>78</v>
      </c>
      <c r="AB11" s="9">
        <v>82</v>
      </c>
      <c r="AC11" s="9">
        <v>100</v>
      </c>
      <c r="AD11" s="9">
        <v>107</v>
      </c>
      <c r="AE11" s="9">
        <v>119</v>
      </c>
      <c r="AF11" s="9">
        <v>140</v>
      </c>
      <c r="AG11" s="9">
        <v>145</v>
      </c>
      <c r="AH11" s="9">
        <v>163</v>
      </c>
      <c r="AI11" s="9">
        <v>163</v>
      </c>
      <c r="AJ11" s="9">
        <v>178</v>
      </c>
      <c r="AK11" s="9">
        <v>190.88198757763976</v>
      </c>
      <c r="AL11" s="9">
        <v>217</v>
      </c>
      <c r="AM11" s="9">
        <v>225</v>
      </c>
      <c r="AO11" s="27">
        <f t="array" aca="1" ref="AO11" ca="1">MEDIAN(IF(E11:(OFFSET(INDIRECT(ADDRESS(ROW(), COLUMN())),0,-2))&gt;0,E11:(OFFSET(INDIRECT(ADDRESS(ROW(), COLUMN())),0,-2))))</f>
        <v>78</v>
      </c>
      <c r="AP11" s="27">
        <f t="array" aca="1" ref="AP11" ca="1">AVERAGE(IF(E11:(OFFSET(INDIRECT(ADDRESS(ROW(), COLUMN())),0,-3))&gt;0,E11:(OFFSET(INDIRECT(ADDRESS(ROW(), COLUMN())),0,-3))))</f>
        <v>86.803153368370758</v>
      </c>
      <c r="AQ11" s="51">
        <f t="array" ref="AQ11">MEDIAN(IF(E11:AM11&gt;0,E11:AM11))</f>
        <v>78</v>
      </c>
      <c r="AR11" s="51">
        <f t="array" ref="AR11">AVERAGE(IF(E11:AM11&gt;0,E11:AM11))</f>
        <v>86.803153368370758</v>
      </c>
      <c r="AS11" s="27"/>
    </row>
    <row r="12" spans="1:45" x14ac:dyDescent="0.3">
      <c r="A12" s="6" t="s">
        <v>52</v>
      </c>
      <c r="B12" s="6" t="s">
        <v>165</v>
      </c>
      <c r="C12" s="6" t="s">
        <v>26</v>
      </c>
      <c r="D12" s="6" t="s">
        <v>83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34">
        <v>1</v>
      </c>
      <c r="K12" s="9">
        <v>1</v>
      </c>
      <c r="L12" s="9">
        <v>2</v>
      </c>
      <c r="M12" s="9">
        <v>2</v>
      </c>
      <c r="N12" s="9">
        <v>2</v>
      </c>
      <c r="O12" s="9">
        <v>19</v>
      </c>
      <c r="P12" s="9">
        <v>25</v>
      </c>
      <c r="Q12" s="9">
        <v>28</v>
      </c>
      <c r="R12" s="9">
        <v>36</v>
      </c>
      <c r="S12" s="9">
        <v>89</v>
      </c>
      <c r="T12" s="9">
        <v>89</v>
      </c>
      <c r="U12" s="9">
        <v>135</v>
      </c>
      <c r="V12" s="9">
        <v>154</v>
      </c>
      <c r="W12" s="9">
        <v>183</v>
      </c>
      <c r="X12" s="9">
        <v>222</v>
      </c>
      <c r="Y12" s="9">
        <v>256</v>
      </c>
      <c r="Z12" s="9">
        <v>285</v>
      </c>
      <c r="AA12" s="9">
        <v>395</v>
      </c>
      <c r="AB12" s="9">
        <v>425</v>
      </c>
      <c r="AC12" s="9">
        <v>568</v>
      </c>
      <c r="AD12" s="9">
        <v>568</v>
      </c>
      <c r="AE12" s="9">
        <v>631</v>
      </c>
      <c r="AF12" s="9">
        <v>661</v>
      </c>
      <c r="AG12" s="9">
        <v>711</v>
      </c>
      <c r="AH12" s="9">
        <v>759</v>
      </c>
      <c r="AI12" s="9">
        <v>816</v>
      </c>
      <c r="AJ12" s="9">
        <v>858</v>
      </c>
      <c r="AK12" s="9">
        <v>958.38664596273293</v>
      </c>
      <c r="AL12" s="9">
        <v>1043.0370501420068</v>
      </c>
      <c r="AM12" s="9">
        <v>1183</v>
      </c>
      <c r="AO12" s="27">
        <f t="array" aca="1" ref="AO12" ca="1">MEDIAN(IF(E12:(OFFSET(INDIRECT(ADDRESS(ROW(), COLUMN())),0,-2))&gt;0,E12:(OFFSET(INDIRECT(ADDRESS(ROW(), COLUMN())),0,-2))))</f>
        <v>239</v>
      </c>
      <c r="AP12" s="27">
        <f t="array" aca="1" ref="AP12" ca="1">AVERAGE(IF(E12:(OFFSET(INDIRECT(ADDRESS(ROW(), COLUMN())),0,-3))&gt;0,E12:(OFFSET(INDIRECT(ADDRESS(ROW(), COLUMN())),0,-3))))</f>
        <v>370.18078987015804</v>
      </c>
      <c r="AQ12" s="51">
        <f t="array" ref="AQ12">MEDIAN(IF(E12:AM12&gt;0,E12:AM12))</f>
        <v>239</v>
      </c>
      <c r="AR12" s="51">
        <f t="array" ref="AR12">AVERAGE(IF(E12:AM12&gt;0,E12:AM12))</f>
        <v>370.18078987015804</v>
      </c>
      <c r="AS12" s="27"/>
    </row>
    <row r="13" spans="1:45" x14ac:dyDescent="0.3">
      <c r="A13" s="6" t="s">
        <v>53</v>
      </c>
      <c r="B13" s="6" t="s">
        <v>166</v>
      </c>
      <c r="C13" s="6" t="s">
        <v>27</v>
      </c>
      <c r="D13" s="6" t="s">
        <v>84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34">
        <v>1</v>
      </c>
      <c r="S13" s="9">
        <v>3</v>
      </c>
      <c r="T13" s="9">
        <v>15</v>
      </c>
      <c r="U13" s="9">
        <v>23</v>
      </c>
      <c r="V13" s="9">
        <v>24</v>
      </c>
      <c r="W13" s="9">
        <v>34</v>
      </c>
      <c r="X13" s="9">
        <v>34</v>
      </c>
      <c r="Y13" s="9">
        <v>45</v>
      </c>
      <c r="Z13" s="9">
        <v>45</v>
      </c>
      <c r="AA13" s="9">
        <v>45</v>
      </c>
      <c r="AB13" s="9">
        <v>46</v>
      </c>
      <c r="AC13" s="9">
        <v>52</v>
      </c>
      <c r="AD13" s="9">
        <v>97</v>
      </c>
      <c r="AE13" s="9">
        <v>100</v>
      </c>
      <c r="AF13" s="9">
        <v>100</v>
      </c>
      <c r="AG13" s="9">
        <v>121</v>
      </c>
      <c r="AH13" s="9">
        <v>138</v>
      </c>
      <c r="AI13" s="9">
        <v>139</v>
      </c>
      <c r="AJ13" s="9">
        <v>165</v>
      </c>
      <c r="AK13" s="9">
        <v>177.95768633540374</v>
      </c>
      <c r="AL13" s="9">
        <v>203</v>
      </c>
      <c r="AM13" s="9">
        <v>232</v>
      </c>
      <c r="AO13" s="27">
        <f t="array" aca="1" ref="AO13" ca="1">MEDIAN(IF(E13:(OFFSET(INDIRECT(ADDRESS(ROW(), COLUMN())),0,-2))&gt;0,E13:(OFFSET(INDIRECT(ADDRESS(ROW(), COLUMN())),0,-2))))</f>
        <v>49</v>
      </c>
      <c r="AP13" s="27">
        <f t="array" aca="1" ref="AP13" ca="1">AVERAGE(IF(E13:(OFFSET(INDIRECT(ADDRESS(ROW(), COLUMN())),0,-3))&gt;0,E13:(OFFSET(INDIRECT(ADDRESS(ROW(), COLUMN())),0,-3))))</f>
        <v>83.634440287972893</v>
      </c>
      <c r="AQ13" s="51">
        <f t="array" ref="AQ13">MEDIAN(IF(E13:AM13&gt;0,E13:AM13))</f>
        <v>49</v>
      </c>
      <c r="AR13" s="51">
        <f t="array" ref="AR13">AVERAGE(IF(E13:AM13&gt;0,E13:AM13))</f>
        <v>83.634440287972893</v>
      </c>
      <c r="AS13" s="27"/>
    </row>
    <row r="14" spans="1:45" x14ac:dyDescent="0.3">
      <c r="A14" s="6" t="s">
        <v>54</v>
      </c>
      <c r="B14" s="6" t="s">
        <v>167</v>
      </c>
      <c r="C14" s="6" t="s">
        <v>28</v>
      </c>
      <c r="D14" s="6" t="s">
        <v>85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34">
        <v>3</v>
      </c>
      <c r="L14" s="9">
        <v>3</v>
      </c>
      <c r="M14" s="9">
        <v>6</v>
      </c>
      <c r="N14" s="9">
        <v>10</v>
      </c>
      <c r="O14" s="9">
        <v>19</v>
      </c>
      <c r="P14" s="9">
        <v>31</v>
      </c>
      <c r="Q14" s="9">
        <v>35</v>
      </c>
      <c r="R14" s="9">
        <v>62</v>
      </c>
      <c r="S14" s="9">
        <v>63</v>
      </c>
      <c r="T14" s="9">
        <v>63</v>
      </c>
      <c r="U14" s="9">
        <v>64</v>
      </c>
      <c r="V14" s="9">
        <v>69</v>
      </c>
      <c r="W14" s="9">
        <v>73</v>
      </c>
      <c r="X14" s="9">
        <v>110</v>
      </c>
      <c r="Y14" s="9">
        <v>127</v>
      </c>
      <c r="Z14" s="9">
        <v>158</v>
      </c>
      <c r="AA14" s="9">
        <v>173</v>
      </c>
      <c r="AB14" s="9">
        <v>221</v>
      </c>
      <c r="AC14" s="9">
        <v>253</v>
      </c>
      <c r="AD14" s="9">
        <v>306</v>
      </c>
      <c r="AE14" s="9">
        <v>331</v>
      </c>
      <c r="AF14" s="9">
        <v>359</v>
      </c>
      <c r="AG14" s="9">
        <v>381</v>
      </c>
      <c r="AH14" s="9">
        <v>391</v>
      </c>
      <c r="AI14" s="9">
        <v>422</v>
      </c>
      <c r="AJ14" s="9">
        <v>444</v>
      </c>
      <c r="AK14" s="9">
        <v>470.24572981366458</v>
      </c>
      <c r="AL14" s="9">
        <v>506.95492966753721</v>
      </c>
      <c r="AM14" s="9">
        <v>524</v>
      </c>
      <c r="AO14" s="27">
        <f t="array" aca="1" ref="AO14" ca="1">MEDIAN(IF(E14:(OFFSET(INDIRECT(ADDRESS(ROW(), COLUMN())),0,-2))&gt;0,E14:(OFFSET(INDIRECT(ADDRESS(ROW(), COLUMN())),0,-2))))</f>
        <v>127</v>
      </c>
      <c r="AP14" s="27">
        <f t="array" aca="1" ref="AP14" ca="1">AVERAGE(IF(E14:(OFFSET(INDIRECT(ADDRESS(ROW(), COLUMN())),0,-3))&gt;0,E14:(OFFSET(INDIRECT(ADDRESS(ROW(), COLUMN())),0,-3))))</f>
        <v>195.80002274073107</v>
      </c>
      <c r="AQ14" s="51">
        <f t="array" ref="AQ14">MEDIAN(IF(E14:AM14&gt;0,E14:AM14))</f>
        <v>127</v>
      </c>
      <c r="AR14" s="51">
        <f t="array" ref="AR14">AVERAGE(IF(E14:AM14&gt;0,E14:AM14))</f>
        <v>195.80002274073107</v>
      </c>
      <c r="AS14" s="27"/>
    </row>
    <row r="15" spans="1:45" x14ac:dyDescent="0.3">
      <c r="A15" s="6" t="s">
        <v>55</v>
      </c>
      <c r="B15" s="6" t="s">
        <v>168</v>
      </c>
      <c r="C15" s="6" t="s">
        <v>3</v>
      </c>
      <c r="D15" s="6" t="s">
        <v>86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34">
        <v>2</v>
      </c>
      <c r="R15" s="9">
        <v>8</v>
      </c>
      <c r="S15" s="9">
        <v>15</v>
      </c>
      <c r="T15" s="9">
        <v>50</v>
      </c>
      <c r="U15" s="9">
        <v>52</v>
      </c>
      <c r="V15" s="9">
        <v>53</v>
      </c>
      <c r="W15" s="9">
        <v>68</v>
      </c>
      <c r="X15" s="9">
        <v>79</v>
      </c>
      <c r="Y15" s="9">
        <v>101</v>
      </c>
      <c r="Z15" s="9">
        <v>118</v>
      </c>
      <c r="AA15" s="9">
        <v>138</v>
      </c>
      <c r="AB15" s="9">
        <v>169</v>
      </c>
      <c r="AC15" s="9">
        <v>201</v>
      </c>
      <c r="AD15" s="9">
        <v>216</v>
      </c>
      <c r="AE15" s="9">
        <v>241</v>
      </c>
      <c r="AF15" s="9">
        <v>261</v>
      </c>
      <c r="AG15" s="9">
        <v>287</v>
      </c>
      <c r="AH15" s="9">
        <v>331</v>
      </c>
      <c r="AI15" s="9">
        <v>366</v>
      </c>
      <c r="AJ15" s="9">
        <v>394</v>
      </c>
      <c r="AK15" s="9">
        <v>429.48447204968943</v>
      </c>
      <c r="AL15" s="9">
        <v>478.4694749961123</v>
      </c>
      <c r="AM15" s="9">
        <v>556.0670527938853</v>
      </c>
      <c r="AO15" s="27">
        <f t="array" aca="1" ref="AO15" ca="1">MEDIAN(IF(E15:(OFFSET(INDIRECT(ADDRESS(ROW(), COLUMN())),0,-2))&gt;0,E15:(OFFSET(INDIRECT(ADDRESS(ROW(), COLUMN())),0,-2))))</f>
        <v>169</v>
      </c>
      <c r="AP15" s="27">
        <f t="array" aca="1" ref="AP15" ca="1">AVERAGE(IF(E15:(OFFSET(INDIRECT(ADDRESS(ROW(), COLUMN())),0,-3))&gt;0,E15:(OFFSET(INDIRECT(ADDRESS(ROW(), COLUMN())),0,-3))))</f>
        <v>200.60960868868204</v>
      </c>
      <c r="AQ15" s="51">
        <f t="array" ref="AQ15">MEDIAN(IF(E15:AM15&gt;0,E15:AM15))</f>
        <v>169</v>
      </c>
      <c r="AR15" s="51">
        <f t="array" ref="AR15">AVERAGE(IF(E15:AM15&gt;0,E15:AM15))</f>
        <v>200.60960868868204</v>
      </c>
      <c r="AS15" s="27"/>
    </row>
    <row r="16" spans="1:45" x14ac:dyDescent="0.3">
      <c r="A16" s="6" t="s">
        <v>56</v>
      </c>
      <c r="B16" s="6" t="s">
        <v>169</v>
      </c>
      <c r="C16" s="6" t="s">
        <v>4</v>
      </c>
      <c r="D16" s="6" t="s">
        <v>87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34">
        <v>1</v>
      </c>
      <c r="K16" s="9">
        <v>2</v>
      </c>
      <c r="L16" s="9">
        <v>4</v>
      </c>
      <c r="M16" s="9">
        <v>6</v>
      </c>
      <c r="N16" s="9">
        <v>10</v>
      </c>
      <c r="O16" s="9">
        <v>13</v>
      </c>
      <c r="P16" s="9">
        <v>13</v>
      </c>
      <c r="Q16" s="9">
        <v>30</v>
      </c>
      <c r="R16" s="9">
        <v>38</v>
      </c>
      <c r="S16" s="9">
        <v>60</v>
      </c>
      <c r="T16" s="9">
        <v>114</v>
      </c>
      <c r="U16" s="9">
        <v>138</v>
      </c>
      <c r="V16" s="9">
        <v>175</v>
      </c>
      <c r="W16" s="9">
        <v>220</v>
      </c>
      <c r="X16" s="9">
        <v>221</v>
      </c>
      <c r="Y16" s="9">
        <v>284</v>
      </c>
      <c r="Z16" s="9">
        <v>324</v>
      </c>
      <c r="AA16" s="9">
        <v>362</v>
      </c>
      <c r="AB16" s="9">
        <v>409</v>
      </c>
      <c r="AC16" s="9">
        <v>450</v>
      </c>
      <c r="AD16" s="9">
        <v>484</v>
      </c>
      <c r="AE16" s="9">
        <v>517</v>
      </c>
      <c r="AF16" s="9">
        <v>577</v>
      </c>
      <c r="AG16" s="9">
        <v>593</v>
      </c>
      <c r="AH16" s="9">
        <v>645</v>
      </c>
      <c r="AI16" s="9">
        <v>645</v>
      </c>
      <c r="AJ16" s="9">
        <v>645</v>
      </c>
      <c r="AK16" s="9">
        <v>682.50252329192551</v>
      </c>
      <c r="AL16" s="9">
        <v>728.33674300236135</v>
      </c>
      <c r="AM16" s="9">
        <v>741</v>
      </c>
      <c r="AO16" s="27">
        <f t="array" aca="1" ref="AO16" ca="1">MEDIAN(IF(E16:(OFFSET(INDIRECT(ADDRESS(ROW(), COLUMN())),0,-2))&gt;0,E16:(OFFSET(INDIRECT(ADDRESS(ROW(), COLUMN())),0,-2))))</f>
        <v>252.5</v>
      </c>
      <c r="AP16" s="27">
        <f t="array" aca="1" ref="AP16" ca="1">AVERAGE(IF(E16:(OFFSET(INDIRECT(ADDRESS(ROW(), COLUMN())),0,-3))&gt;0,E16:(OFFSET(INDIRECT(ADDRESS(ROW(), COLUMN())),0,-3))))</f>
        <v>304.39464220980955</v>
      </c>
      <c r="AQ16" s="51">
        <f t="array" ref="AQ16">MEDIAN(IF(E16:AM16&gt;0,E16:AM16))</f>
        <v>252.5</v>
      </c>
      <c r="AR16" s="51">
        <f t="array" ref="AR16">AVERAGE(IF(E16:AM16&gt;0,E16:AM16))</f>
        <v>304.39464220980955</v>
      </c>
      <c r="AS16" s="27"/>
    </row>
    <row r="17" spans="1:45" x14ac:dyDescent="0.3">
      <c r="A17" s="6" t="s">
        <v>57</v>
      </c>
      <c r="B17" s="6" t="s">
        <v>170</v>
      </c>
      <c r="C17" s="6" t="s">
        <v>29</v>
      </c>
      <c r="D17" s="6" t="s">
        <v>88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34">
        <v>2</v>
      </c>
      <c r="L17" s="9">
        <v>2</v>
      </c>
      <c r="M17" s="9">
        <v>2</v>
      </c>
      <c r="N17" s="9">
        <v>3</v>
      </c>
      <c r="O17" s="9">
        <v>4</v>
      </c>
      <c r="P17" s="9">
        <v>5</v>
      </c>
      <c r="Q17" s="9">
        <v>6</v>
      </c>
      <c r="R17" s="9">
        <v>14</v>
      </c>
      <c r="S17" s="9">
        <v>19</v>
      </c>
      <c r="T17" s="9">
        <v>21</v>
      </c>
      <c r="U17" s="9">
        <v>34</v>
      </c>
      <c r="V17" s="9">
        <v>34</v>
      </c>
      <c r="W17" s="9">
        <v>34</v>
      </c>
      <c r="X17" s="9">
        <v>40</v>
      </c>
      <c r="Y17" s="9">
        <v>44</v>
      </c>
      <c r="Z17" s="9">
        <v>50</v>
      </c>
      <c r="AA17" s="9">
        <v>52</v>
      </c>
      <c r="AB17" s="9">
        <v>54</v>
      </c>
      <c r="AC17" s="9">
        <v>60</v>
      </c>
      <c r="AD17" s="9">
        <v>71</v>
      </c>
      <c r="AE17" s="9">
        <v>82</v>
      </c>
      <c r="AF17" s="9">
        <v>88</v>
      </c>
      <c r="AG17" s="9">
        <v>106</v>
      </c>
      <c r="AH17" s="9">
        <v>114</v>
      </c>
      <c r="AI17" s="9">
        <v>119</v>
      </c>
      <c r="AJ17" s="9">
        <v>134</v>
      </c>
      <c r="AK17" s="9">
        <v>145.1498447204969</v>
      </c>
      <c r="AL17" s="9">
        <v>150</v>
      </c>
      <c r="AM17" s="9">
        <v>163</v>
      </c>
      <c r="AO17" s="27">
        <f t="array" aca="1" ref="AO17" ca="1">MEDIAN(IF(E17:(OFFSET(INDIRECT(ADDRESS(ROW(), COLUMN())),0,-2))&gt;0,E17:(OFFSET(INDIRECT(ADDRESS(ROW(), COLUMN())),0,-2))))</f>
        <v>44</v>
      </c>
      <c r="AP17" s="27">
        <f t="array" aca="1" ref="AP17" ca="1">AVERAGE(IF(E17:(OFFSET(INDIRECT(ADDRESS(ROW(), COLUMN())),0,-3))&gt;0,E17:(OFFSET(INDIRECT(ADDRESS(ROW(), COLUMN())),0,-3))))</f>
        <v>56.970684300706793</v>
      </c>
      <c r="AQ17" s="51">
        <f t="array" ref="AQ17">MEDIAN(IF(E17:AM17&gt;0,E17:AM17))</f>
        <v>44</v>
      </c>
      <c r="AR17" s="51">
        <f t="array" ref="AR17">AVERAGE(IF(E17:AM17&gt;0,E17:AM17))</f>
        <v>56.970684300706793</v>
      </c>
      <c r="AS17" s="27"/>
    </row>
    <row r="18" spans="1:45" x14ac:dyDescent="0.3">
      <c r="A18" s="6" t="s">
        <v>58</v>
      </c>
      <c r="B18" s="6" t="s">
        <v>171</v>
      </c>
      <c r="C18" s="6" t="s">
        <v>5</v>
      </c>
      <c r="D18" s="6" t="s">
        <v>89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34">
        <v>1</v>
      </c>
      <c r="K18" s="9">
        <v>3</v>
      </c>
      <c r="L18" s="9">
        <v>3</v>
      </c>
      <c r="M18" s="9">
        <v>3</v>
      </c>
      <c r="N18" s="9">
        <v>11</v>
      </c>
      <c r="O18" s="9">
        <v>19</v>
      </c>
      <c r="P18" s="9">
        <v>27</v>
      </c>
      <c r="Q18" s="9">
        <v>35</v>
      </c>
      <c r="R18" s="9">
        <v>49</v>
      </c>
      <c r="S18" s="9">
        <v>68</v>
      </c>
      <c r="T18" s="9">
        <v>81</v>
      </c>
      <c r="U18" s="9">
        <v>95</v>
      </c>
      <c r="V18" s="9">
        <v>104</v>
      </c>
      <c r="W18" s="9">
        <v>133</v>
      </c>
      <c r="X18" s="9">
        <v>151</v>
      </c>
      <c r="Y18" s="9">
        <v>170</v>
      </c>
      <c r="Z18" s="9">
        <v>199</v>
      </c>
      <c r="AA18" s="9">
        <v>232</v>
      </c>
      <c r="AB18" s="9">
        <v>243</v>
      </c>
      <c r="AC18" s="9">
        <v>252</v>
      </c>
      <c r="AD18" s="9">
        <v>295</v>
      </c>
      <c r="AE18" s="9">
        <v>326</v>
      </c>
      <c r="AF18" s="9">
        <v>386</v>
      </c>
      <c r="AG18" s="9">
        <v>407</v>
      </c>
      <c r="AH18" s="9">
        <v>457</v>
      </c>
      <c r="AI18" s="9">
        <v>479</v>
      </c>
      <c r="AJ18" s="9">
        <v>505</v>
      </c>
      <c r="AK18" s="9">
        <v>542.820652173913</v>
      </c>
      <c r="AL18" s="9">
        <v>566</v>
      </c>
      <c r="AM18" s="9">
        <v>589</v>
      </c>
      <c r="AO18" s="27">
        <f t="array" aca="1" ref="AO18" ca="1">MEDIAN(IF(E18:(OFFSET(INDIRECT(ADDRESS(ROW(), COLUMN())),0,-2))&gt;0,E18:(OFFSET(INDIRECT(ADDRESS(ROW(), COLUMN())),0,-2))))</f>
        <v>160.5</v>
      </c>
      <c r="AP18" s="27">
        <f t="array" aca="1" ref="AP18" ca="1">AVERAGE(IF(E18:(OFFSET(INDIRECT(ADDRESS(ROW(), COLUMN())),0,-3))&gt;0,E18:(OFFSET(INDIRECT(ADDRESS(ROW(), COLUMN())),0,-3))))</f>
        <v>214.39402173913044</v>
      </c>
      <c r="AQ18" s="51">
        <f t="array" ref="AQ18">MEDIAN(IF(E18:AM18&gt;0,E18:AM18))</f>
        <v>160.5</v>
      </c>
      <c r="AR18" s="51">
        <f t="array" ref="AR18">AVERAGE(IF(E18:AM18&gt;0,E18:AM18))</f>
        <v>214.39402173913044</v>
      </c>
      <c r="AS18" s="27"/>
    </row>
    <row r="19" spans="1:45" x14ac:dyDescent="0.3">
      <c r="A19" s="6" t="s">
        <v>59</v>
      </c>
      <c r="B19" s="6" t="s">
        <v>172</v>
      </c>
      <c r="C19" s="6" t="s">
        <v>6</v>
      </c>
      <c r="D19" s="6" t="s">
        <v>90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34">
        <v>2</v>
      </c>
      <c r="N19" s="9">
        <v>8</v>
      </c>
      <c r="O19" s="9">
        <v>8</v>
      </c>
      <c r="P19" s="9">
        <v>26</v>
      </c>
      <c r="Q19" s="9">
        <v>55</v>
      </c>
      <c r="R19" s="9">
        <v>80</v>
      </c>
      <c r="S19" s="9">
        <v>111</v>
      </c>
      <c r="T19" s="9">
        <v>176</v>
      </c>
      <c r="U19" s="9">
        <v>178</v>
      </c>
      <c r="V19" s="9">
        <v>207</v>
      </c>
      <c r="W19" s="9">
        <v>247</v>
      </c>
      <c r="X19" s="9">
        <v>257</v>
      </c>
      <c r="Y19" s="9">
        <v>284</v>
      </c>
      <c r="Z19" s="9">
        <v>326</v>
      </c>
      <c r="AA19" s="9">
        <v>338</v>
      </c>
      <c r="AB19" s="9">
        <v>385</v>
      </c>
      <c r="AC19" s="9">
        <v>407</v>
      </c>
      <c r="AD19" s="9">
        <v>447</v>
      </c>
      <c r="AE19" s="9">
        <v>473</v>
      </c>
      <c r="AF19" s="9">
        <v>526</v>
      </c>
      <c r="AG19" s="9">
        <v>573</v>
      </c>
      <c r="AH19" s="9">
        <v>581</v>
      </c>
      <c r="AI19" s="9">
        <v>640</v>
      </c>
      <c r="AJ19" s="9">
        <v>669</v>
      </c>
      <c r="AK19" s="9">
        <v>711.83074534161494</v>
      </c>
      <c r="AL19" s="9">
        <v>765</v>
      </c>
      <c r="AM19" s="9">
        <v>765</v>
      </c>
      <c r="AO19" s="27">
        <f t="array" aca="1" ref="AO19" ca="1">MEDIAN(IF(E19:(OFFSET(INDIRECT(ADDRESS(ROW(), COLUMN())),0,-2))&gt;0,E19:(OFFSET(INDIRECT(ADDRESS(ROW(), COLUMN())),0,-2))))</f>
        <v>326</v>
      </c>
      <c r="AP19" s="27">
        <f t="array" aca="1" ref="AP19" ca="1">AVERAGE(IF(E19:(OFFSET(INDIRECT(ADDRESS(ROW(), COLUMN())),0,-3))&gt;0,E19:(OFFSET(INDIRECT(ADDRESS(ROW(), COLUMN())),0,-3))))</f>
        <v>342.43817575339312</v>
      </c>
      <c r="AQ19" s="51">
        <f t="array" ref="AQ19">MEDIAN(IF(E19:AM19&gt;0,E19:AM19))</f>
        <v>326</v>
      </c>
      <c r="AR19" s="51">
        <f t="array" ref="AR19">AVERAGE(IF(E19:AM19&gt;0,E19:AM19))</f>
        <v>342.43817575339312</v>
      </c>
      <c r="AS19" s="27"/>
    </row>
    <row r="20" spans="1:45" x14ac:dyDescent="0.3">
      <c r="A20" s="6" t="s">
        <v>60</v>
      </c>
      <c r="B20" s="6" t="s">
        <v>173</v>
      </c>
      <c r="C20" s="6" t="s">
        <v>7</v>
      </c>
      <c r="D20" s="6" t="s">
        <v>91</v>
      </c>
      <c r="E20" s="34">
        <v>4</v>
      </c>
      <c r="F20" s="9">
        <v>11</v>
      </c>
      <c r="G20" s="9">
        <v>19</v>
      </c>
      <c r="H20" s="9">
        <v>26</v>
      </c>
      <c r="I20" s="9">
        <v>34</v>
      </c>
      <c r="J20" s="9">
        <v>48</v>
      </c>
      <c r="K20" s="9">
        <v>63</v>
      </c>
      <c r="L20" s="9">
        <v>72</v>
      </c>
      <c r="M20" s="9">
        <v>88</v>
      </c>
      <c r="N20" s="9">
        <v>109</v>
      </c>
      <c r="O20" s="9">
        <v>139</v>
      </c>
      <c r="P20" s="9">
        <v>201</v>
      </c>
      <c r="Q20" s="9">
        <v>253</v>
      </c>
      <c r="R20" s="9">
        <v>354</v>
      </c>
      <c r="S20" s="9">
        <v>386</v>
      </c>
      <c r="T20" s="9">
        <v>523</v>
      </c>
      <c r="U20" s="9">
        <v>668</v>
      </c>
      <c r="V20" s="9">
        <v>685</v>
      </c>
      <c r="W20" s="9">
        <v>712</v>
      </c>
      <c r="X20" s="9">
        <v>751</v>
      </c>
      <c r="Y20" s="9">
        <v>804</v>
      </c>
      <c r="Z20" s="9">
        <v>846</v>
      </c>
      <c r="AA20" s="9">
        <v>888</v>
      </c>
      <c r="AB20" s="9">
        <v>920</v>
      </c>
      <c r="AC20" s="9">
        <v>1004</v>
      </c>
      <c r="AD20" s="9">
        <v>1023</v>
      </c>
      <c r="AE20" s="9">
        <v>1052</v>
      </c>
      <c r="AF20" s="9">
        <v>1074</v>
      </c>
      <c r="AG20" s="9">
        <v>1105</v>
      </c>
      <c r="AH20" s="9">
        <v>1141</v>
      </c>
      <c r="AI20" s="9">
        <v>1161</v>
      </c>
      <c r="AJ20" s="9">
        <v>1178</v>
      </c>
      <c r="AK20" s="9">
        <v>1215.381405279503</v>
      </c>
      <c r="AL20" s="9">
        <v>1287.4696586114931</v>
      </c>
      <c r="AM20" s="9">
        <v>1432.7318655433971</v>
      </c>
      <c r="AO20" s="27">
        <f t="array" aca="1" ref="AO20" ca="1">MEDIAN(IF(E20:(OFFSET(INDIRECT(ADDRESS(ROW(), COLUMN())),0,-2))&gt;0,E20:(OFFSET(INDIRECT(ADDRESS(ROW(), COLUMN())),0,-2))))</f>
        <v>685</v>
      </c>
      <c r="AP20" s="27">
        <f t="array" aca="1" ref="AP20" ca="1">AVERAGE(IF(E20:(OFFSET(INDIRECT(ADDRESS(ROW(), COLUMN())),0,-3))&gt;0,E20:(OFFSET(INDIRECT(ADDRESS(ROW(), COLUMN())),0,-3))))</f>
        <v>607.93094084098254</v>
      </c>
      <c r="AQ20" s="51">
        <f t="array" ref="AQ20">MEDIAN(IF(E20:AM20&gt;0,E20:AM20))</f>
        <v>685</v>
      </c>
      <c r="AR20" s="51">
        <f t="array" ref="AR20">AVERAGE(IF(E20:AM20&gt;0,E20:AM20))</f>
        <v>607.93094084098254</v>
      </c>
      <c r="AS20" s="27"/>
    </row>
    <row r="21" spans="1:45" x14ac:dyDescent="0.3">
      <c r="A21" s="6" t="s">
        <v>61</v>
      </c>
      <c r="B21" s="6" t="s">
        <v>174</v>
      </c>
      <c r="C21" s="6" t="s">
        <v>30</v>
      </c>
      <c r="D21" s="6" t="s">
        <v>92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34">
        <v>1</v>
      </c>
      <c r="M21" s="9">
        <v>3</v>
      </c>
      <c r="N21" s="9">
        <v>8</v>
      </c>
      <c r="O21" s="9">
        <v>8</v>
      </c>
      <c r="P21" s="9">
        <v>8</v>
      </c>
      <c r="Q21" s="9">
        <v>8</v>
      </c>
      <c r="R21" s="9">
        <v>12</v>
      </c>
      <c r="S21" s="9">
        <v>18</v>
      </c>
      <c r="T21" s="9">
        <v>42</v>
      </c>
      <c r="U21" s="9">
        <v>44</v>
      </c>
      <c r="V21" s="9">
        <v>63</v>
      </c>
      <c r="W21" s="9">
        <v>66</v>
      </c>
      <c r="X21" s="9">
        <v>78</v>
      </c>
      <c r="Y21" s="9">
        <v>84</v>
      </c>
      <c r="Z21" s="9">
        <v>93</v>
      </c>
      <c r="AA21" s="9">
        <v>102</v>
      </c>
      <c r="AB21" s="9">
        <v>107</v>
      </c>
      <c r="AC21" s="9">
        <v>134</v>
      </c>
      <c r="AD21" s="9">
        <v>165</v>
      </c>
      <c r="AE21" s="9">
        <v>167</v>
      </c>
      <c r="AF21" s="9">
        <v>189</v>
      </c>
      <c r="AG21" s="9">
        <v>200</v>
      </c>
      <c r="AH21" s="9">
        <v>215</v>
      </c>
      <c r="AI21" s="9">
        <v>222</v>
      </c>
      <c r="AJ21" s="9">
        <v>238</v>
      </c>
      <c r="AK21" s="9">
        <v>259.97729037267078</v>
      </c>
      <c r="AL21" s="9">
        <v>278</v>
      </c>
      <c r="AM21" s="9">
        <v>297</v>
      </c>
      <c r="AO21" s="27">
        <f t="array" aca="1" ref="AO21" ca="1">MEDIAN(IF(E21:(OFFSET(INDIRECT(ADDRESS(ROW(), COLUMN())),0,-2))&gt;0,E21:(OFFSET(INDIRECT(ADDRESS(ROW(), COLUMN())),0,-2))))</f>
        <v>88.5</v>
      </c>
      <c r="AP21" s="27">
        <f t="array" aca="1" ref="AP21" ca="1">AVERAGE(IF(E21:(OFFSET(INDIRECT(ADDRESS(ROW(), COLUMN())),0,-3))&gt;0,E21:(OFFSET(INDIRECT(ADDRESS(ROW(), COLUMN())),0,-3))))</f>
        <v>111.07061751330967</v>
      </c>
      <c r="AQ21" s="51">
        <f t="array" ref="AQ21">MEDIAN(IF(E21:AM21&gt;0,E21:AM21))</f>
        <v>88.5</v>
      </c>
      <c r="AR21" s="51">
        <f t="array" ref="AR21">AVERAGE(IF(E21:AM21&gt;0,E21:AM21))</f>
        <v>111.07061751330967</v>
      </c>
      <c r="AS21" s="27"/>
    </row>
    <row r="22" spans="1:45" x14ac:dyDescent="0.3">
      <c r="A22" s="6" t="s">
        <v>62</v>
      </c>
      <c r="B22" s="6" t="s">
        <v>175</v>
      </c>
      <c r="C22" s="6" t="s">
        <v>8</v>
      </c>
      <c r="D22" s="6" t="s">
        <v>93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34">
        <v>2</v>
      </c>
      <c r="P22" s="9">
        <v>4</v>
      </c>
      <c r="Q22" s="9">
        <v>4</v>
      </c>
      <c r="R22" s="9">
        <v>18</v>
      </c>
      <c r="S22" s="9">
        <v>18</v>
      </c>
      <c r="T22" s="9">
        <v>25</v>
      </c>
      <c r="U22" s="9">
        <v>40</v>
      </c>
      <c r="V22" s="9">
        <v>41</v>
      </c>
      <c r="W22" s="35">
        <v>46</v>
      </c>
      <c r="X22" s="35">
        <v>50</v>
      </c>
      <c r="Y22" s="9">
        <v>58</v>
      </c>
      <c r="Z22" s="9">
        <v>65</v>
      </c>
      <c r="AA22" s="9">
        <v>77</v>
      </c>
      <c r="AB22" s="35">
        <v>77</v>
      </c>
      <c r="AC22" s="9">
        <v>84</v>
      </c>
      <c r="AD22" s="9">
        <v>97</v>
      </c>
      <c r="AE22" s="9">
        <v>116</v>
      </c>
      <c r="AF22" s="9">
        <v>127</v>
      </c>
      <c r="AG22" s="9">
        <v>141</v>
      </c>
      <c r="AH22" s="9">
        <v>153</v>
      </c>
      <c r="AI22" s="9">
        <v>161</v>
      </c>
      <c r="AJ22" s="9">
        <v>169</v>
      </c>
      <c r="AK22" s="9">
        <v>179</v>
      </c>
      <c r="AL22" s="9">
        <v>179</v>
      </c>
      <c r="AM22" s="9">
        <v>192</v>
      </c>
      <c r="AO22" s="27">
        <f t="array" aca="1" ref="AO22" ca="1">MEDIAN(IF(E22:(OFFSET(INDIRECT(ADDRESS(ROW(), COLUMN())),0,-2))&gt;0,E22:(OFFSET(INDIRECT(ADDRESS(ROW(), COLUMN())),0,-2))))</f>
        <v>77</v>
      </c>
      <c r="AP22" s="27">
        <f t="array" aca="1" ref="AP22" ca="1">AVERAGE(IF(E22:(OFFSET(INDIRECT(ADDRESS(ROW(), COLUMN())),0,-3))&gt;0,E22:(OFFSET(INDIRECT(ADDRESS(ROW(), COLUMN())),0,-3))))</f>
        <v>84.92</v>
      </c>
      <c r="AQ22" s="51">
        <f t="array" ref="AQ22">MEDIAN(IF(E22:AM22&gt;0,E22:AM22))</f>
        <v>77</v>
      </c>
      <c r="AR22" s="51">
        <f t="array" ref="AR22">AVERAGE(IF(E22:AM22&gt;0,E22:AM22))</f>
        <v>84.92</v>
      </c>
      <c r="AS22" s="27"/>
    </row>
    <row r="23" spans="1:45" x14ac:dyDescent="0.3">
      <c r="A23" s="6" t="s">
        <v>63</v>
      </c>
      <c r="B23" s="6" t="s">
        <v>176</v>
      </c>
      <c r="C23" s="6" t="s">
        <v>9</v>
      </c>
      <c r="D23" s="6" t="s">
        <v>94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34">
        <v>1</v>
      </c>
      <c r="K23" s="9">
        <v>2</v>
      </c>
      <c r="L23" s="9">
        <v>3</v>
      </c>
      <c r="M23" s="9">
        <v>3</v>
      </c>
      <c r="N23" s="9">
        <v>3</v>
      </c>
      <c r="O23" s="9">
        <v>5</v>
      </c>
      <c r="P23" s="9">
        <v>6</v>
      </c>
      <c r="Q23" s="9">
        <v>7</v>
      </c>
      <c r="R23" s="9">
        <v>22</v>
      </c>
      <c r="S23" s="9">
        <v>22</v>
      </c>
      <c r="T23" s="9">
        <v>27</v>
      </c>
      <c r="U23" s="9">
        <v>31</v>
      </c>
      <c r="V23" s="9">
        <v>33</v>
      </c>
      <c r="W23" s="9">
        <v>44</v>
      </c>
      <c r="X23" s="9">
        <v>51</v>
      </c>
      <c r="Y23" s="9">
        <v>59</v>
      </c>
      <c r="Z23" s="9">
        <v>79</v>
      </c>
      <c r="AA23" s="9">
        <v>94</v>
      </c>
      <c r="AB23" s="9">
        <v>102</v>
      </c>
      <c r="AC23" s="9">
        <v>115</v>
      </c>
      <c r="AD23" s="9">
        <v>136</v>
      </c>
      <c r="AE23" s="9">
        <v>145</v>
      </c>
      <c r="AF23" s="9">
        <v>152</v>
      </c>
      <c r="AG23" s="9">
        <v>158</v>
      </c>
      <c r="AH23" s="9">
        <v>163</v>
      </c>
      <c r="AI23" s="9">
        <v>168</v>
      </c>
      <c r="AJ23" s="9">
        <v>175</v>
      </c>
      <c r="AK23" s="9">
        <v>182.92857142857142</v>
      </c>
      <c r="AL23" s="9">
        <v>192</v>
      </c>
      <c r="AM23" s="9">
        <v>192</v>
      </c>
      <c r="AO23" s="27">
        <f t="array" aca="1" ref="AO23" ca="1">MEDIAN(IF(E23:(OFFSET(INDIRECT(ADDRESS(ROW(), COLUMN())),0,-2))&gt;0,E23:(OFFSET(INDIRECT(ADDRESS(ROW(), COLUMN())),0,-2))))</f>
        <v>55</v>
      </c>
      <c r="AP23" s="27">
        <f t="array" aca="1" ref="AP23" ca="1">AVERAGE(IF(E23:(OFFSET(INDIRECT(ADDRESS(ROW(), COLUMN())),0,-3))&gt;0,E23:(OFFSET(INDIRECT(ADDRESS(ROW(), COLUMN())),0,-3))))</f>
        <v>79.097619047619048</v>
      </c>
      <c r="AQ23" s="51">
        <f t="array" ref="AQ23">MEDIAN(IF(E23:AM23&gt;0,E23:AM23))</f>
        <v>55</v>
      </c>
      <c r="AR23" s="51">
        <f t="array" ref="AR23">AVERAGE(IF(E23:AM23&gt;0,E23:AM23))</f>
        <v>79.097619047619048</v>
      </c>
      <c r="AS23" s="27"/>
    </row>
    <row r="24" spans="1:45" x14ac:dyDescent="0.3">
      <c r="A24" s="6" t="s">
        <v>64</v>
      </c>
      <c r="B24" s="6" t="s">
        <v>177</v>
      </c>
      <c r="C24" s="6" t="s">
        <v>31</v>
      </c>
      <c r="D24" s="6" t="s">
        <v>95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34">
        <v>1</v>
      </c>
      <c r="L24" s="9">
        <v>2</v>
      </c>
      <c r="M24" s="9">
        <v>2</v>
      </c>
      <c r="N24" s="9">
        <v>2</v>
      </c>
      <c r="O24" s="9">
        <v>2</v>
      </c>
      <c r="P24" s="9">
        <v>2</v>
      </c>
      <c r="Q24" s="9">
        <v>2</v>
      </c>
      <c r="R24" s="9">
        <v>2</v>
      </c>
      <c r="S24" s="9">
        <v>2</v>
      </c>
      <c r="T24" s="9">
        <v>6</v>
      </c>
      <c r="U24" s="9">
        <v>6</v>
      </c>
      <c r="V24" s="9">
        <v>9</v>
      </c>
      <c r="W24" s="9">
        <v>9</v>
      </c>
      <c r="X24" s="9">
        <v>11</v>
      </c>
      <c r="Y24" s="9">
        <v>11</v>
      </c>
      <c r="Z24" s="9">
        <v>26</v>
      </c>
      <c r="AA24" s="9">
        <v>26</v>
      </c>
      <c r="AB24" s="9">
        <v>26</v>
      </c>
      <c r="AC24" s="9">
        <v>27</v>
      </c>
      <c r="AD24" s="9">
        <v>32</v>
      </c>
      <c r="AE24" s="9">
        <v>32</v>
      </c>
      <c r="AF24" s="9">
        <v>45</v>
      </c>
      <c r="AG24" s="9">
        <v>60</v>
      </c>
      <c r="AH24" s="9">
        <v>61</v>
      </c>
      <c r="AI24" s="9">
        <v>73</v>
      </c>
      <c r="AJ24" s="9">
        <v>73</v>
      </c>
      <c r="AK24" s="9">
        <v>78.539984472049696</v>
      </c>
      <c r="AL24" s="9">
        <v>96</v>
      </c>
      <c r="AM24" s="9">
        <v>96</v>
      </c>
      <c r="AO24" s="27">
        <f t="array" aca="1" ref="AO24" ca="1">MEDIAN(IF(E24:(OFFSET(INDIRECT(ADDRESS(ROW(), COLUMN())),0,-2))&gt;0,E24:(OFFSET(INDIRECT(ADDRESS(ROW(), COLUMN())),0,-2))))</f>
        <v>11</v>
      </c>
      <c r="AP24" s="27">
        <f t="array" aca="1" ref="AP24" ca="1">AVERAGE(IF(E24:(OFFSET(INDIRECT(ADDRESS(ROW(), COLUMN())),0,-3))&gt;0,E24:(OFFSET(INDIRECT(ADDRESS(ROW(), COLUMN())),0,-3))))</f>
        <v>28.294482223174128</v>
      </c>
      <c r="AQ24" s="51">
        <f t="array" ref="AQ24">MEDIAN(IF(E24:AM24&gt;0,E24:AM24))</f>
        <v>11</v>
      </c>
      <c r="AR24" s="51">
        <f t="array" ref="AR24">AVERAGE(IF(E24:AM24&gt;0,E24:AM24))</f>
        <v>28.294482223174128</v>
      </c>
      <c r="AS24" s="27"/>
    </row>
    <row r="25" spans="1:45" x14ac:dyDescent="0.3">
      <c r="A25" s="6" t="s">
        <v>65</v>
      </c>
      <c r="B25" s="6" t="s">
        <v>178</v>
      </c>
      <c r="C25" s="6" t="s">
        <v>10</v>
      </c>
      <c r="D25" s="6" t="s">
        <v>96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34">
        <v>2</v>
      </c>
      <c r="N25" s="9">
        <v>24</v>
      </c>
      <c r="O25" s="9">
        <v>24</v>
      </c>
      <c r="P25" s="9">
        <v>24</v>
      </c>
      <c r="Q25" s="9">
        <v>24</v>
      </c>
      <c r="R25" s="9">
        <v>33</v>
      </c>
      <c r="S25" s="9">
        <v>37</v>
      </c>
      <c r="T25" s="9">
        <v>104</v>
      </c>
      <c r="U25" s="9">
        <v>162</v>
      </c>
      <c r="V25" s="9">
        <v>175</v>
      </c>
      <c r="W25" s="9">
        <v>175</v>
      </c>
      <c r="X25" s="9">
        <v>179</v>
      </c>
      <c r="Y25" s="9">
        <v>188</v>
      </c>
      <c r="Z25" s="9">
        <v>213</v>
      </c>
      <c r="AA25" s="9">
        <v>234</v>
      </c>
      <c r="AB25" s="9">
        <v>234</v>
      </c>
      <c r="AC25" s="9">
        <v>259</v>
      </c>
      <c r="AD25" s="9">
        <v>301</v>
      </c>
      <c r="AE25" s="9">
        <v>331</v>
      </c>
      <c r="AF25" s="9">
        <v>351</v>
      </c>
      <c r="AG25" s="9">
        <v>360</v>
      </c>
      <c r="AH25" s="9">
        <v>375</v>
      </c>
      <c r="AI25" s="9">
        <v>381</v>
      </c>
      <c r="AJ25" s="9">
        <v>391</v>
      </c>
      <c r="AK25" s="9">
        <v>421</v>
      </c>
      <c r="AL25" s="9">
        <v>424</v>
      </c>
      <c r="AM25" s="9">
        <v>424</v>
      </c>
      <c r="AO25" s="27">
        <f t="array" aca="1" ref="AO25" ca="1">MEDIAN(IF(E25:(OFFSET(INDIRECT(ADDRESS(ROW(), COLUMN())),0,-2))&gt;0,E25:(OFFSET(INDIRECT(ADDRESS(ROW(), COLUMN())),0,-2))))</f>
        <v>213</v>
      </c>
      <c r="AP25" s="27">
        <f t="array" aca="1" ref="AP25" ca="1">AVERAGE(IF(E25:(OFFSET(INDIRECT(ADDRESS(ROW(), COLUMN())),0,-3))&gt;0,E25:(OFFSET(INDIRECT(ADDRESS(ROW(), COLUMN())),0,-3))))</f>
        <v>216.66666666666666</v>
      </c>
      <c r="AQ25" s="51">
        <f t="array" ref="AQ25">MEDIAN(IF(E25:AM25&gt;0,E25:AM25))</f>
        <v>213</v>
      </c>
      <c r="AR25" s="51">
        <f t="array" ref="AR25">AVERAGE(IF(E25:AM25&gt;0,E25:AM25))</f>
        <v>216.66666666666666</v>
      </c>
      <c r="AS25" s="27"/>
    </row>
    <row r="26" spans="1:45" x14ac:dyDescent="0.3">
      <c r="A26" s="6" t="s">
        <v>66</v>
      </c>
      <c r="B26" s="6" t="s">
        <v>179</v>
      </c>
      <c r="C26" s="6" t="s">
        <v>11</v>
      </c>
      <c r="D26" s="6" t="s">
        <v>97</v>
      </c>
      <c r="E26" s="9">
        <v>0</v>
      </c>
      <c r="F26" s="34">
        <v>2</v>
      </c>
      <c r="G26" s="9">
        <v>2</v>
      </c>
      <c r="H26" s="9">
        <v>4</v>
      </c>
      <c r="I26" s="9">
        <v>6</v>
      </c>
      <c r="J26" s="9">
        <v>8</v>
      </c>
      <c r="K26" s="9">
        <v>17</v>
      </c>
      <c r="L26" s="9">
        <v>40</v>
      </c>
      <c r="M26" s="9">
        <v>65</v>
      </c>
      <c r="N26" s="9">
        <v>82</v>
      </c>
      <c r="O26" s="9">
        <v>110</v>
      </c>
      <c r="P26" s="9">
        <v>163</v>
      </c>
      <c r="Q26" s="9">
        <v>218</v>
      </c>
      <c r="R26" s="9">
        <v>253</v>
      </c>
      <c r="S26" s="9">
        <v>333</v>
      </c>
      <c r="T26" s="9">
        <v>424</v>
      </c>
      <c r="U26" s="9">
        <v>494</v>
      </c>
      <c r="V26" s="9">
        <v>496</v>
      </c>
      <c r="W26" s="9">
        <v>524</v>
      </c>
      <c r="X26" s="9">
        <v>524</v>
      </c>
      <c r="Y26" s="9">
        <v>529</v>
      </c>
      <c r="Z26" s="9">
        <v>613</v>
      </c>
      <c r="AA26" s="9">
        <v>684</v>
      </c>
      <c r="AB26" s="9">
        <v>797</v>
      </c>
      <c r="AC26" s="9">
        <v>840</v>
      </c>
      <c r="AD26" s="9">
        <v>858</v>
      </c>
      <c r="AE26" s="9">
        <v>903</v>
      </c>
      <c r="AF26" s="9">
        <v>924</v>
      </c>
      <c r="AG26" s="9">
        <v>997</v>
      </c>
      <c r="AH26" s="9">
        <v>1096</v>
      </c>
      <c r="AI26" s="9">
        <v>1153</v>
      </c>
      <c r="AJ26" s="9">
        <v>1191</v>
      </c>
      <c r="AK26" s="9">
        <v>1230.2940605590063</v>
      </c>
      <c r="AL26" s="9">
        <v>1327.2611143812169</v>
      </c>
      <c r="AM26" s="9">
        <v>1493.4039325739277</v>
      </c>
      <c r="AO26" s="27">
        <f t="array" aca="1" ref="AO26" ca="1">MEDIAN(IF(E26:(OFFSET(INDIRECT(ADDRESS(ROW(), COLUMN())),0,-2))&gt;0,E26:(OFFSET(INDIRECT(ADDRESS(ROW(), COLUMN())),0,-2))))</f>
        <v>510</v>
      </c>
      <c r="AP26" s="27">
        <f t="array" aca="1" ref="AP26" ca="1">AVERAGE(IF(E26:(OFFSET(INDIRECT(ADDRESS(ROW(), COLUMN())),0,-3))&gt;0,E26:(OFFSET(INDIRECT(ADDRESS(ROW(), COLUMN())),0,-3))))</f>
        <v>541.20467963276917</v>
      </c>
      <c r="AQ26" s="51">
        <f t="array" ref="AQ26">MEDIAN(IF(E26:AM26&gt;0,E26:AM26))</f>
        <v>510</v>
      </c>
      <c r="AR26" s="51">
        <f t="array" ref="AR26">AVERAGE(IF(E26:AM26&gt;0,E26:AM26))</f>
        <v>541.20467963276917</v>
      </c>
      <c r="AS26" s="27"/>
    </row>
    <row r="27" spans="1:45" x14ac:dyDescent="0.3">
      <c r="A27" s="6" t="s">
        <v>67</v>
      </c>
      <c r="B27" s="6" t="s">
        <v>180</v>
      </c>
      <c r="C27" s="6" t="s">
        <v>12</v>
      </c>
      <c r="D27" s="6" t="s">
        <v>98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34">
        <v>1</v>
      </c>
      <c r="L27" s="9">
        <v>4</v>
      </c>
      <c r="M27" s="9">
        <v>4</v>
      </c>
      <c r="N27" s="9">
        <v>4</v>
      </c>
      <c r="O27" s="9">
        <v>12</v>
      </c>
      <c r="P27" s="9">
        <v>12</v>
      </c>
      <c r="Q27" s="9">
        <v>14</v>
      </c>
      <c r="R27" s="9">
        <v>19</v>
      </c>
      <c r="S27" s="9">
        <v>30</v>
      </c>
      <c r="T27" s="9">
        <v>80</v>
      </c>
      <c r="U27" s="9">
        <v>107</v>
      </c>
      <c r="V27" s="9">
        <v>144</v>
      </c>
      <c r="W27" s="9">
        <v>151</v>
      </c>
      <c r="X27" s="9">
        <v>176</v>
      </c>
      <c r="Y27" s="9">
        <v>185</v>
      </c>
      <c r="Z27" s="9">
        <v>210</v>
      </c>
      <c r="AA27" s="9">
        <v>235</v>
      </c>
      <c r="AB27" s="9">
        <v>237</v>
      </c>
      <c r="AC27" s="9">
        <v>289</v>
      </c>
      <c r="AD27" s="9">
        <v>289</v>
      </c>
      <c r="AE27" s="9">
        <v>324</v>
      </c>
      <c r="AF27" s="9">
        <v>363</v>
      </c>
      <c r="AG27" s="9">
        <v>400</v>
      </c>
      <c r="AH27" s="9">
        <v>409</v>
      </c>
      <c r="AI27" s="9">
        <v>443</v>
      </c>
      <c r="AJ27" s="9">
        <v>476</v>
      </c>
      <c r="AK27" s="9">
        <v>512.49825310559004</v>
      </c>
      <c r="AL27" s="9">
        <v>541</v>
      </c>
      <c r="AM27" s="9">
        <v>566</v>
      </c>
      <c r="AO27" s="27">
        <f t="array" aca="1" ref="AO27" ca="1">MEDIAN(IF(E27:(OFFSET(INDIRECT(ADDRESS(ROW(), COLUMN())),0,-2))&gt;0,E27:(OFFSET(INDIRECT(ADDRESS(ROW(), COLUMN())),0,-2))))</f>
        <v>185</v>
      </c>
      <c r="AP27" s="27">
        <f t="array" aca="1" ref="AP27" ca="1">AVERAGE(IF(E27:(OFFSET(INDIRECT(ADDRESS(ROW(), COLUMN())),0,-3))&gt;0,E27:(OFFSET(INDIRECT(ADDRESS(ROW(), COLUMN())),0,-3))))</f>
        <v>215.08614665881345</v>
      </c>
      <c r="AQ27" s="51">
        <f t="array" ref="AQ27">MEDIAN(IF(E27:AM27&gt;0,E27:AM27))</f>
        <v>185</v>
      </c>
      <c r="AR27" s="51">
        <f t="array" ref="AR27">AVERAGE(IF(E27:AM27&gt;0,E27:AM27))</f>
        <v>215.08614665881345</v>
      </c>
      <c r="AS27" s="27"/>
    </row>
    <row r="28" spans="1:45" x14ac:dyDescent="0.3">
      <c r="A28" s="6" t="s">
        <v>68</v>
      </c>
      <c r="B28" s="6" t="s">
        <v>181</v>
      </c>
      <c r="C28" s="6" t="s">
        <v>32</v>
      </c>
      <c r="D28" s="6" t="s">
        <v>99</v>
      </c>
      <c r="E28" s="9">
        <v>0</v>
      </c>
      <c r="F28" s="9">
        <v>0</v>
      </c>
      <c r="G28" s="9">
        <v>0</v>
      </c>
      <c r="H28" s="34">
        <v>1</v>
      </c>
      <c r="I28" s="9">
        <v>1</v>
      </c>
      <c r="J28" s="9">
        <v>3</v>
      </c>
      <c r="K28" s="9">
        <v>4</v>
      </c>
      <c r="L28" s="9">
        <v>11</v>
      </c>
      <c r="M28" s="9">
        <v>20</v>
      </c>
      <c r="N28" s="9">
        <v>32</v>
      </c>
      <c r="O28" s="9">
        <v>43</v>
      </c>
      <c r="P28" s="9">
        <v>55</v>
      </c>
      <c r="Q28" s="9">
        <v>62</v>
      </c>
      <c r="R28" s="9">
        <v>71</v>
      </c>
      <c r="S28" s="9">
        <v>121</v>
      </c>
      <c r="T28" s="9">
        <v>301</v>
      </c>
      <c r="U28" s="9">
        <v>606</v>
      </c>
      <c r="V28" s="9">
        <v>620</v>
      </c>
      <c r="W28" s="9">
        <v>633</v>
      </c>
      <c r="X28" s="9">
        <v>886</v>
      </c>
      <c r="Y28" s="9">
        <v>918</v>
      </c>
      <c r="Z28" s="9">
        <v>997</v>
      </c>
      <c r="AA28" s="9">
        <v>1189</v>
      </c>
      <c r="AB28" s="9">
        <v>1206</v>
      </c>
      <c r="AC28" s="9">
        <v>1278</v>
      </c>
      <c r="AD28" s="9">
        <v>1374</v>
      </c>
      <c r="AE28" s="9">
        <v>1433</v>
      </c>
      <c r="AF28" s="9">
        <v>1494</v>
      </c>
      <c r="AG28" s="9">
        <v>1552</v>
      </c>
      <c r="AH28" s="9">
        <v>1636</v>
      </c>
      <c r="AI28" s="9">
        <v>1664</v>
      </c>
      <c r="AJ28" s="9">
        <v>1700</v>
      </c>
      <c r="AK28" s="9">
        <v>1792.99825310559</v>
      </c>
      <c r="AL28" s="9">
        <v>1934.8134859466074</v>
      </c>
      <c r="AM28" s="9">
        <v>2177.3440538222189</v>
      </c>
      <c r="AO28" s="27">
        <f t="array" aca="1" ref="AO28" ca="1">MEDIAN(IF(E28:(OFFSET(INDIRECT(ADDRESS(ROW(), COLUMN())),0,-2))&gt;0,E28:(OFFSET(INDIRECT(ADDRESS(ROW(), COLUMN())),0,-2))))</f>
        <v>759.5</v>
      </c>
      <c r="AP28" s="27">
        <f t="array" aca="1" ref="AP28" ca="1">AVERAGE(IF(E28:(OFFSET(INDIRECT(ADDRESS(ROW(), COLUMN())),0,-3))&gt;0,E28:(OFFSET(INDIRECT(ADDRESS(ROW(), COLUMN())),0,-3))))</f>
        <v>806.75486852732558</v>
      </c>
      <c r="AQ28" s="51">
        <f t="array" ref="AQ28">MEDIAN(IF(E28:AM28&gt;0,E28:AM28))</f>
        <v>759.5</v>
      </c>
      <c r="AR28" s="51">
        <f t="array" ref="AR28">AVERAGE(IF(E28:AM28&gt;0,E28:AM28))</f>
        <v>806.75486852732558</v>
      </c>
      <c r="AS28" s="27"/>
    </row>
    <row r="29" spans="1:45" x14ac:dyDescent="0.3">
      <c r="A29" s="6" t="s">
        <v>69</v>
      </c>
      <c r="B29" s="6" t="s">
        <v>182</v>
      </c>
      <c r="C29" s="6" t="s">
        <v>13</v>
      </c>
      <c r="D29" s="6" t="s">
        <v>100</v>
      </c>
      <c r="E29" s="34">
        <v>1</v>
      </c>
      <c r="F29" s="9">
        <v>1</v>
      </c>
      <c r="G29" s="9">
        <v>1</v>
      </c>
      <c r="H29" s="9">
        <v>2</v>
      </c>
      <c r="I29" s="9">
        <v>4</v>
      </c>
      <c r="J29" s="9">
        <v>4</v>
      </c>
      <c r="K29" s="9">
        <v>5</v>
      </c>
      <c r="L29" s="9">
        <v>5</v>
      </c>
      <c r="M29" s="9">
        <v>5</v>
      </c>
      <c r="N29" s="9">
        <v>23</v>
      </c>
      <c r="O29" s="9">
        <v>67</v>
      </c>
      <c r="P29" s="9">
        <v>85</v>
      </c>
      <c r="Q29" s="9">
        <v>141</v>
      </c>
      <c r="R29" s="9">
        <v>149</v>
      </c>
      <c r="S29" s="9">
        <v>180</v>
      </c>
      <c r="T29" s="9">
        <v>228</v>
      </c>
      <c r="U29" s="9">
        <v>265</v>
      </c>
      <c r="V29" s="9">
        <v>335</v>
      </c>
      <c r="W29" s="9">
        <v>389</v>
      </c>
      <c r="X29" s="9">
        <v>416</v>
      </c>
      <c r="Y29" s="9">
        <v>447</v>
      </c>
      <c r="Z29" s="9">
        <v>535</v>
      </c>
      <c r="AA29" s="9">
        <v>583</v>
      </c>
      <c r="AB29" s="9">
        <v>698</v>
      </c>
      <c r="AC29" s="9">
        <v>698</v>
      </c>
      <c r="AD29" s="9">
        <v>712</v>
      </c>
      <c r="AE29" s="9">
        <v>759</v>
      </c>
      <c r="AF29" s="9">
        <v>782</v>
      </c>
      <c r="AG29" s="9">
        <v>829</v>
      </c>
      <c r="AH29" s="9">
        <v>846</v>
      </c>
      <c r="AI29" s="9">
        <v>846</v>
      </c>
      <c r="AJ29" s="9">
        <v>882</v>
      </c>
      <c r="AK29" s="9">
        <v>916.63121118012418</v>
      </c>
      <c r="AL29" s="9">
        <v>940</v>
      </c>
      <c r="AM29" s="9">
        <v>957</v>
      </c>
      <c r="AO29" s="27">
        <f t="array" aca="1" ref="AO29" ca="1">MEDIAN(IF(E29:(OFFSET(INDIRECT(ADDRESS(ROW(), COLUMN())),0,-2))&gt;0,E29:(OFFSET(INDIRECT(ADDRESS(ROW(), COLUMN())),0,-2))))</f>
        <v>335</v>
      </c>
      <c r="AP29" s="27">
        <f t="array" aca="1" ref="AP29" ca="1">AVERAGE(IF(E29:(OFFSET(INDIRECT(ADDRESS(ROW(), COLUMN())),0,-3))&gt;0,E29:(OFFSET(INDIRECT(ADDRESS(ROW(), COLUMN())),0,-3))))</f>
        <v>392.47517746228925</v>
      </c>
      <c r="AQ29" s="51">
        <f t="array" ref="AQ29">MEDIAN(IF(E29:AM29&gt;0,E29:AM29))</f>
        <v>335</v>
      </c>
      <c r="AR29" s="51">
        <f t="array" ref="AR29">AVERAGE(IF(E29:AM29&gt;0,E29:AM29))</f>
        <v>392.47517746228925</v>
      </c>
      <c r="AS29" s="27"/>
    </row>
    <row r="30" spans="1:45" x14ac:dyDescent="0.3">
      <c r="A30" s="6" t="s">
        <v>70</v>
      </c>
      <c r="B30" s="6" t="s">
        <v>183</v>
      </c>
      <c r="C30" s="6" t="s">
        <v>14</v>
      </c>
      <c r="D30" s="6" t="s">
        <v>101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34">
        <v>1</v>
      </c>
      <c r="K30" s="9">
        <v>2</v>
      </c>
      <c r="L30" s="9">
        <v>2</v>
      </c>
      <c r="M30" s="9">
        <v>2</v>
      </c>
      <c r="N30" s="9">
        <v>2</v>
      </c>
      <c r="O30" s="9">
        <v>4</v>
      </c>
      <c r="P30" s="9">
        <v>11</v>
      </c>
      <c r="Q30" s="9">
        <v>11</v>
      </c>
      <c r="R30" s="9">
        <v>11</v>
      </c>
      <c r="S30" s="9">
        <v>13</v>
      </c>
      <c r="T30" s="9">
        <v>19</v>
      </c>
      <c r="U30" s="9">
        <v>30</v>
      </c>
      <c r="V30" s="9">
        <v>35</v>
      </c>
      <c r="W30" s="9">
        <v>52</v>
      </c>
      <c r="X30" s="9">
        <v>69</v>
      </c>
      <c r="Y30" s="9">
        <v>79</v>
      </c>
      <c r="Z30" s="9">
        <v>79</v>
      </c>
      <c r="AA30" s="9">
        <v>83</v>
      </c>
      <c r="AB30" s="9">
        <v>83</v>
      </c>
      <c r="AC30" s="9">
        <v>90</v>
      </c>
      <c r="AD30" s="9">
        <v>106</v>
      </c>
      <c r="AE30" s="9">
        <v>112</v>
      </c>
      <c r="AF30" s="9">
        <v>124</v>
      </c>
      <c r="AG30" s="9">
        <v>129</v>
      </c>
      <c r="AH30" s="9">
        <v>146</v>
      </c>
      <c r="AI30" s="9">
        <v>146</v>
      </c>
      <c r="AJ30" s="9">
        <v>148</v>
      </c>
      <c r="AK30" s="9">
        <v>150</v>
      </c>
      <c r="AL30" s="9">
        <v>150</v>
      </c>
      <c r="AM30" s="9">
        <v>161</v>
      </c>
      <c r="AO30" s="27">
        <f t="array" aca="1" ref="AO30" ca="1">MEDIAN(IF(E30:(OFFSET(INDIRECT(ADDRESS(ROW(), COLUMN())),0,-2))&gt;0,E30:(OFFSET(INDIRECT(ADDRESS(ROW(), COLUMN())),0,-2))))</f>
        <v>74</v>
      </c>
      <c r="AP30" s="27">
        <f t="array" aca="1" ref="AP30" ca="1">AVERAGE(IF(E30:(OFFSET(INDIRECT(ADDRESS(ROW(), COLUMN())),0,-3))&gt;0,E30:(OFFSET(INDIRECT(ADDRESS(ROW(), COLUMN())),0,-3))))</f>
        <v>68.333333333333329</v>
      </c>
      <c r="AQ30" s="51">
        <f t="array" ref="AQ30">MEDIAN(IF(E30:AM30&gt;0,E30:AM30))</f>
        <v>74</v>
      </c>
      <c r="AR30" s="51">
        <f t="array" ref="AR30">AVERAGE(IF(E30:AM30&gt;0,E30:AM30))</f>
        <v>68.333333333333329</v>
      </c>
      <c r="AS30" s="27"/>
    </row>
    <row r="31" spans="1:45" x14ac:dyDescent="0.3">
      <c r="A31" s="6" t="s">
        <v>71</v>
      </c>
      <c r="B31" s="6" t="s">
        <v>184</v>
      </c>
      <c r="C31" s="6" t="s">
        <v>15</v>
      </c>
      <c r="D31" s="6" t="s">
        <v>102</v>
      </c>
      <c r="E31" s="9">
        <v>0</v>
      </c>
      <c r="F31" s="9">
        <v>0</v>
      </c>
      <c r="G31" s="9">
        <v>0</v>
      </c>
      <c r="H31" s="9">
        <v>0</v>
      </c>
      <c r="I31" s="34">
        <v>1</v>
      </c>
      <c r="J31" s="9">
        <v>1</v>
      </c>
      <c r="K31" s="9">
        <v>1</v>
      </c>
      <c r="L31" s="9">
        <v>2</v>
      </c>
      <c r="M31" s="9">
        <v>2</v>
      </c>
      <c r="N31" s="9">
        <v>2</v>
      </c>
      <c r="O31" s="9">
        <v>5</v>
      </c>
      <c r="P31" s="9">
        <v>5</v>
      </c>
      <c r="Q31" s="9">
        <v>10</v>
      </c>
      <c r="R31" s="9">
        <v>10</v>
      </c>
      <c r="S31" s="9">
        <v>16</v>
      </c>
      <c r="T31" s="9">
        <v>23</v>
      </c>
      <c r="U31" s="9">
        <v>34</v>
      </c>
      <c r="V31" s="9">
        <v>60</v>
      </c>
      <c r="W31" s="9">
        <v>60</v>
      </c>
      <c r="X31" s="9">
        <v>77</v>
      </c>
      <c r="Y31" s="9">
        <v>84</v>
      </c>
      <c r="Z31" s="9">
        <v>96</v>
      </c>
      <c r="AA31" s="9">
        <v>106</v>
      </c>
      <c r="AB31" s="9">
        <v>113</v>
      </c>
      <c r="AC31" s="9">
        <v>124</v>
      </c>
      <c r="AD31" s="9">
        <v>131</v>
      </c>
      <c r="AE31" s="9">
        <v>142</v>
      </c>
      <c r="AF31" s="9">
        <v>155</v>
      </c>
      <c r="AG31" s="9">
        <v>175</v>
      </c>
      <c r="AH31" s="9">
        <v>197</v>
      </c>
      <c r="AI31" s="9">
        <v>224</v>
      </c>
      <c r="AJ31" s="9">
        <v>243</v>
      </c>
      <c r="AK31" s="9">
        <v>264.94817546583852</v>
      </c>
      <c r="AL31" s="9">
        <v>296.24728525197992</v>
      </c>
      <c r="AM31" s="9">
        <v>341.60393249649798</v>
      </c>
      <c r="AO31" s="27">
        <f t="array" aca="1" ref="AO31" ca="1">MEDIAN(IF(E31:(OFFSET(INDIRECT(ADDRESS(ROW(), COLUMN())),0,-2))&gt;0,E31:(OFFSET(INDIRECT(ADDRESS(ROW(), COLUMN())),0,-2))))</f>
        <v>77</v>
      </c>
      <c r="AP31" s="27">
        <f t="array" aca="1" ref="AP31" ca="1">AVERAGE(IF(E31:(OFFSET(INDIRECT(ADDRESS(ROW(), COLUMN())),0,-3))&gt;0,E31:(OFFSET(INDIRECT(ADDRESS(ROW(), COLUMN())),0,-3))))</f>
        <v>96.832238490784405</v>
      </c>
      <c r="AQ31" s="51">
        <f t="array" ref="AQ31">MEDIAN(IF(E31:AM31&gt;0,E31:AM31))</f>
        <v>77</v>
      </c>
      <c r="AR31" s="51">
        <f t="array" ref="AR31">AVERAGE(IF(E31:AM31&gt;0,E31:AM31))</f>
        <v>96.832238490784405</v>
      </c>
      <c r="AS31" s="27"/>
    </row>
    <row r="32" spans="1:45" x14ac:dyDescent="0.3">
      <c r="A32" s="6" t="s">
        <v>72</v>
      </c>
      <c r="B32" s="6" t="s">
        <v>185</v>
      </c>
      <c r="C32" s="6" t="s">
        <v>16</v>
      </c>
      <c r="D32" s="6" t="s">
        <v>103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34">
        <v>1</v>
      </c>
      <c r="M32" s="9">
        <v>1</v>
      </c>
      <c r="N32" s="9">
        <v>5</v>
      </c>
      <c r="O32" s="9">
        <v>5</v>
      </c>
      <c r="P32" s="9">
        <v>6</v>
      </c>
      <c r="Q32" s="9">
        <v>7</v>
      </c>
      <c r="R32" s="9">
        <v>7</v>
      </c>
      <c r="S32" s="9">
        <v>7</v>
      </c>
      <c r="T32" s="9">
        <v>57</v>
      </c>
      <c r="U32" s="9">
        <v>81</v>
      </c>
      <c r="V32" s="9">
        <v>87</v>
      </c>
      <c r="W32" s="9">
        <v>90</v>
      </c>
      <c r="X32" s="9">
        <v>127</v>
      </c>
      <c r="Y32" s="9">
        <v>150</v>
      </c>
      <c r="Z32" s="9">
        <v>171</v>
      </c>
      <c r="AA32" s="9">
        <v>217</v>
      </c>
      <c r="AB32" s="9">
        <v>290</v>
      </c>
      <c r="AC32" s="9">
        <v>326</v>
      </c>
      <c r="AD32" s="9">
        <v>377</v>
      </c>
      <c r="AE32" s="9">
        <v>426</v>
      </c>
      <c r="AF32" s="9">
        <v>471</v>
      </c>
      <c r="AG32" s="9">
        <v>540</v>
      </c>
      <c r="AH32" s="9">
        <v>589</v>
      </c>
      <c r="AI32" s="9">
        <v>641</v>
      </c>
      <c r="AJ32" s="57">
        <v>725</v>
      </c>
      <c r="AK32" s="9">
        <v>785.39984472049684</v>
      </c>
      <c r="AL32" s="57">
        <v>869.95813973963118</v>
      </c>
      <c r="AM32" s="57">
        <v>1008.9267065475814</v>
      </c>
      <c r="AO32" s="27">
        <f t="array" aca="1" ref="AO32" ca="1">MEDIAN(IF(E32:(OFFSET(INDIRECT(ADDRESS(ROW(), COLUMN())),0,-2))&gt;0,E32:(OFFSET(INDIRECT(ADDRESS(ROW(), COLUMN())),0,-2))))</f>
        <v>160.5</v>
      </c>
      <c r="AP32" s="27">
        <f t="array" aca="1" ref="AP32" ca="1">AVERAGE(IF(E32:(OFFSET(INDIRECT(ADDRESS(ROW(), COLUMN())),0,-3))&gt;0,E32:(OFFSET(INDIRECT(ADDRESS(ROW(), COLUMN())),0,-3))))</f>
        <v>288.15302467884675</v>
      </c>
      <c r="AQ32" s="51">
        <f t="array" ref="AQ32">MEDIAN(IF(E32:AM32&gt;0,E32:AM32))</f>
        <v>160.5</v>
      </c>
      <c r="AR32" s="51">
        <f t="array" ref="AR32">AVERAGE(IF(E32:AM32&gt;0,E32:AM32))</f>
        <v>288.15302467884675</v>
      </c>
      <c r="AS32" s="27"/>
    </row>
    <row r="33" spans="1:46" x14ac:dyDescent="0.45">
      <c r="AG33" s="27"/>
      <c r="AH33" s="27"/>
      <c r="AI33" s="27"/>
      <c r="AJ33" s="49">
        <f>SUM(AJ2:AJ32)</f>
        <v>21638</v>
      </c>
      <c r="AK33" s="49">
        <f>SUM(AK2:AK32)</f>
        <v>23006.640916149066</v>
      </c>
      <c r="AL33" s="49">
        <f>SUM(AL2:AL32)</f>
        <v>24709.365053190762</v>
      </c>
      <c r="AM33" s="49">
        <f>SUM(AM2:AM32)</f>
        <v>27017</v>
      </c>
      <c r="AO33" s="49">
        <f ca="1">SUM(AO2:AO32)</f>
        <v>8066</v>
      </c>
      <c r="AP33" s="49">
        <f t="shared" ref="AP33:AQ33" ca="1" si="0">SUM(AP2:AP32)</f>
        <v>9828.2986313170222</v>
      </c>
      <c r="AQ33" s="49">
        <f t="shared" si="0"/>
        <v>8066</v>
      </c>
      <c r="AR33" s="49">
        <f>SUM(AR2:AR32)</f>
        <v>9828.2986313170222</v>
      </c>
      <c r="AS33" s="49">
        <f ca="1">AO33-AQ33</f>
        <v>0</v>
      </c>
      <c r="AT33" s="49">
        <f ca="1">AP33-AR33</f>
        <v>0</v>
      </c>
    </row>
    <row r="34" spans="1:46" x14ac:dyDescent="0.45">
      <c r="AK34" s="70">
        <v>23049</v>
      </c>
      <c r="AL34" s="70">
        <v>24811</v>
      </c>
      <c r="AM34" s="70">
        <v>27017</v>
      </c>
    </row>
    <row r="35" spans="1:46" x14ac:dyDescent="0.45">
      <c r="AK35" s="77">
        <f>AK34-AK33</f>
        <v>42.35908385093353</v>
      </c>
      <c r="AL35" s="77">
        <f>AL34-AL33</f>
        <v>101.63494680923759</v>
      </c>
      <c r="AM35" s="77">
        <f>AM34-AM33</f>
        <v>0</v>
      </c>
    </row>
    <row r="36" spans="1:46" x14ac:dyDescent="0.3">
      <c r="A36" s="6" t="s">
        <v>42</v>
      </c>
      <c r="B36" s="6" t="s">
        <v>155</v>
      </c>
      <c r="C36" s="6" t="s">
        <v>22</v>
      </c>
      <c r="D36" s="6" t="s">
        <v>73</v>
      </c>
      <c r="E36" s="9">
        <v>0</v>
      </c>
      <c r="F36" s="9">
        <f>F2-E2</f>
        <v>0</v>
      </c>
      <c r="G36" s="9">
        <f>G2-F2</f>
        <v>0</v>
      </c>
      <c r="H36" s="9">
        <f t="shared" ref="H36:AF51" si="1">H2-G2</f>
        <v>0</v>
      </c>
      <c r="I36" s="9">
        <f t="shared" si="1"/>
        <v>0</v>
      </c>
      <c r="J36" s="9">
        <f t="shared" si="1"/>
        <v>0</v>
      </c>
      <c r="K36" s="9">
        <f t="shared" si="1"/>
        <v>0</v>
      </c>
      <c r="L36" s="9">
        <f t="shared" si="1"/>
        <v>2</v>
      </c>
      <c r="M36" s="9">
        <f t="shared" si="1"/>
        <v>4</v>
      </c>
      <c r="N36" s="9">
        <f t="shared" si="1"/>
        <v>6</v>
      </c>
      <c r="O36" s="9">
        <f t="shared" si="1"/>
        <v>0</v>
      </c>
      <c r="P36" s="9">
        <f t="shared" si="1"/>
        <v>0</v>
      </c>
      <c r="Q36" s="9">
        <f t="shared" si="1"/>
        <v>34</v>
      </c>
      <c r="R36" s="9">
        <f t="shared" si="1"/>
        <v>9</v>
      </c>
      <c r="S36" s="9">
        <f t="shared" si="1"/>
        <v>10</v>
      </c>
      <c r="T36" s="9">
        <f t="shared" si="1"/>
        <v>10</v>
      </c>
      <c r="U36" s="9">
        <f t="shared" si="1"/>
        <v>2</v>
      </c>
      <c r="V36" s="9">
        <f t="shared" si="1"/>
        <v>30</v>
      </c>
      <c r="W36" s="9">
        <f t="shared" si="1"/>
        <v>22</v>
      </c>
      <c r="X36" s="9">
        <f t="shared" si="1"/>
        <v>17</v>
      </c>
      <c r="Y36" s="9">
        <f t="shared" si="1"/>
        <v>29</v>
      </c>
      <c r="Z36" s="9">
        <f t="shared" si="1"/>
        <v>7</v>
      </c>
      <c r="AA36" s="9">
        <f t="shared" si="1"/>
        <v>97</v>
      </c>
      <c r="AB36" s="9">
        <f t="shared" si="1"/>
        <v>59</v>
      </c>
      <c r="AC36" s="9">
        <f t="shared" si="1"/>
        <v>36</v>
      </c>
      <c r="AD36" s="9">
        <f t="shared" si="1"/>
        <v>35</v>
      </c>
      <c r="AE36" s="9">
        <f t="shared" si="1"/>
        <v>78</v>
      </c>
      <c r="AF36" s="9">
        <f t="shared" si="1"/>
        <v>84</v>
      </c>
      <c r="AG36" s="9">
        <f t="shared" ref="AG36:AM51" si="2">AG2-AF2</f>
        <v>58</v>
      </c>
      <c r="AH36" s="9">
        <f t="shared" si="2"/>
        <v>55</v>
      </c>
      <c r="AI36" s="9">
        <f t="shared" si="2"/>
        <v>72</v>
      </c>
      <c r="AJ36" s="9">
        <f t="shared" si="2"/>
        <v>57</v>
      </c>
      <c r="AK36" s="9">
        <f t="shared" si="2"/>
        <v>90.209821428571445</v>
      </c>
      <c r="AL36" s="9">
        <f t="shared" si="2"/>
        <v>33.790178571428555</v>
      </c>
      <c r="AM36" s="9">
        <f t="shared" si="2"/>
        <v>68</v>
      </c>
      <c r="AO36" s="27">
        <f t="array" aca="1" ref="AO36" ca="1">MEDIAN(IF(E36:(OFFSET(INDIRECT(ADDRESS(ROW(), COLUMN())),0,-2))&gt;0,E36:(OFFSET(INDIRECT(ADDRESS(ROW(), COLUMN())),0,-2))))</f>
        <v>33.895089285714278</v>
      </c>
      <c r="AP36" s="27">
        <f t="array" aca="1" ref="AP36" ca="1">AVERAGE(IF(E36:(OFFSET(INDIRECT(ADDRESS(ROW(), COLUMN())),0,-3))&gt;0,E36:(OFFSET(INDIRECT(ADDRESS(ROW(), COLUMN())),0,-3))))</f>
        <v>38.653846153846153</v>
      </c>
      <c r="AQ36" s="51">
        <f t="array" ref="AQ36">MEDIAN(IF(E36:AM36&gt;0,E36:AM36))</f>
        <v>33.895089285714278</v>
      </c>
      <c r="AR36" s="51">
        <f t="array" ref="AR36">AVERAGE(IF(E36:AM36&gt;0,E36:AM36))</f>
        <v>38.653846153846153</v>
      </c>
      <c r="AS36" s="27"/>
    </row>
    <row r="37" spans="1:46" x14ac:dyDescent="0.3">
      <c r="A37" s="6" t="s">
        <v>43</v>
      </c>
      <c r="B37" s="6" t="s">
        <v>156</v>
      </c>
      <c r="C37" s="6" t="s">
        <v>23</v>
      </c>
      <c r="D37" s="6" t="s">
        <v>74</v>
      </c>
      <c r="E37" s="9">
        <v>0</v>
      </c>
      <c r="F37" s="9">
        <f t="shared" ref="F37:N66" si="3">F3-E3</f>
        <v>0</v>
      </c>
      <c r="G37" s="9">
        <f t="shared" si="3"/>
        <v>0</v>
      </c>
      <c r="H37" s="9">
        <f t="shared" si="3"/>
        <v>0</v>
      </c>
      <c r="I37" s="9">
        <f t="shared" si="3"/>
        <v>0</v>
      </c>
      <c r="J37" s="9">
        <f t="shared" si="3"/>
        <v>0</v>
      </c>
      <c r="K37" s="9">
        <f t="shared" si="3"/>
        <v>0</v>
      </c>
      <c r="L37" s="9">
        <f t="shared" si="3"/>
        <v>1</v>
      </c>
      <c r="M37" s="9">
        <f t="shared" si="3"/>
        <v>0</v>
      </c>
      <c r="N37" s="9">
        <f t="shared" si="3"/>
        <v>0</v>
      </c>
      <c r="O37" s="9">
        <f t="shared" ref="O37:AE37" si="4">O3-N3</f>
        <v>0</v>
      </c>
      <c r="P37" s="9">
        <f t="shared" si="4"/>
        <v>4</v>
      </c>
      <c r="Q37" s="9">
        <f t="shared" si="4"/>
        <v>0</v>
      </c>
      <c r="R37" s="9">
        <f t="shared" si="4"/>
        <v>0</v>
      </c>
      <c r="S37" s="9">
        <f t="shared" si="4"/>
        <v>5</v>
      </c>
      <c r="T37" s="9">
        <f t="shared" si="4"/>
        <v>1</v>
      </c>
      <c r="U37" s="9">
        <f t="shared" si="4"/>
        <v>22</v>
      </c>
      <c r="V37" s="9">
        <f t="shared" si="4"/>
        <v>7</v>
      </c>
      <c r="W37" s="9">
        <f t="shared" si="4"/>
        <v>29</v>
      </c>
      <c r="X37" s="9">
        <f t="shared" si="4"/>
        <v>4</v>
      </c>
      <c r="Y37" s="9">
        <f t="shared" si="4"/>
        <v>27</v>
      </c>
      <c r="Z37" s="9">
        <f t="shared" si="4"/>
        <v>19</v>
      </c>
      <c r="AA37" s="9">
        <f t="shared" si="4"/>
        <v>25</v>
      </c>
      <c r="AB37" s="9">
        <f t="shared" si="4"/>
        <v>31</v>
      </c>
      <c r="AC37" s="9">
        <f t="shared" si="4"/>
        <v>18</v>
      </c>
      <c r="AD37" s="9">
        <f t="shared" si="4"/>
        <v>31</v>
      </c>
      <c r="AE37" s="9">
        <f t="shared" si="4"/>
        <v>34</v>
      </c>
      <c r="AF37" s="9">
        <f t="shared" si="1"/>
        <v>42</v>
      </c>
      <c r="AG37" s="9">
        <f t="shared" ref="AG37:AH66" si="5">AG3-AF3</f>
        <v>26</v>
      </c>
      <c r="AH37" s="9">
        <f t="shared" si="5"/>
        <v>27</v>
      </c>
      <c r="AI37" s="9">
        <f t="shared" ref="AI37:AI66" si="6">AI3-AH3</f>
        <v>14</v>
      </c>
      <c r="AJ37" s="9">
        <f t="shared" ref="AJ37:AJ66" si="7">AJ3-AI3</f>
        <v>28</v>
      </c>
      <c r="AK37" s="9">
        <f t="shared" ref="AK37:AK66" si="8">AK3-AJ3</f>
        <v>36.472826086956502</v>
      </c>
      <c r="AL37" s="9">
        <f t="shared" ref="AL37:AM66" si="9">AL3-AK3</f>
        <v>65.527173913043498</v>
      </c>
      <c r="AM37" s="9">
        <f t="shared" si="2"/>
        <v>49</v>
      </c>
      <c r="AO37" s="27">
        <f t="array" aca="1" ref="AO37" ca="1">MEDIAN(IF(E37:(OFFSET(INDIRECT(ADDRESS(ROW(), COLUMN())),0,-2))&gt;0,E37:(OFFSET(INDIRECT(ADDRESS(ROW(), COLUMN())),0,-2))))</f>
        <v>26</v>
      </c>
      <c r="AP37" s="27">
        <f t="array" aca="1" ref="AP37" ca="1">AVERAGE(IF(E37:(OFFSET(INDIRECT(ADDRESS(ROW(), COLUMN())),0,-3))&gt;0,E37:(OFFSET(INDIRECT(ADDRESS(ROW(), COLUMN())),0,-3))))</f>
        <v>23.739130434782609</v>
      </c>
      <c r="AQ37" s="51">
        <f t="array" ref="AQ37">MEDIAN(IF(E37:AM37&gt;0,E37:AM37))</f>
        <v>26</v>
      </c>
      <c r="AR37" s="51">
        <f t="array" ref="AR37">AVERAGE(IF(E37:AM37&gt;0,E37:AM37))</f>
        <v>23.739130434782609</v>
      </c>
      <c r="AS37" s="27"/>
    </row>
    <row r="38" spans="1:46" x14ac:dyDescent="0.3">
      <c r="A38" s="6" t="s">
        <v>44</v>
      </c>
      <c r="B38" s="6" t="s">
        <v>157</v>
      </c>
      <c r="C38" s="6" t="s">
        <v>18</v>
      </c>
      <c r="D38" s="6" t="s">
        <v>75</v>
      </c>
      <c r="E38" s="9">
        <v>0</v>
      </c>
      <c r="F38" s="9">
        <f t="shared" si="3"/>
        <v>0</v>
      </c>
      <c r="G38" s="9">
        <f t="shared" si="3"/>
        <v>0</v>
      </c>
      <c r="H38" s="9">
        <f t="shared" si="3"/>
        <v>0</v>
      </c>
      <c r="I38" s="9">
        <f t="shared" si="3"/>
        <v>0</v>
      </c>
      <c r="J38" s="9">
        <f t="shared" si="3"/>
        <v>0</v>
      </c>
      <c r="K38" s="9">
        <f t="shared" si="3"/>
        <v>1</v>
      </c>
      <c r="L38" s="9">
        <f t="shared" si="3"/>
        <v>5</v>
      </c>
      <c r="M38" s="9">
        <f t="shared" si="3"/>
        <v>1</v>
      </c>
      <c r="N38" s="9">
        <f t="shared" si="3"/>
        <v>3</v>
      </c>
      <c r="O38" s="9">
        <f t="shared" ref="O38:AE38" si="10">O4-N4</f>
        <v>0</v>
      </c>
      <c r="P38" s="9">
        <f t="shared" si="10"/>
        <v>0</v>
      </c>
      <c r="Q38" s="9">
        <f t="shared" si="10"/>
        <v>2</v>
      </c>
      <c r="R38" s="9">
        <f t="shared" si="10"/>
        <v>0</v>
      </c>
      <c r="S38" s="9">
        <f t="shared" si="10"/>
        <v>14</v>
      </c>
      <c r="T38" s="9">
        <f t="shared" si="10"/>
        <v>14</v>
      </c>
      <c r="U38" s="9">
        <f t="shared" si="10"/>
        <v>1</v>
      </c>
      <c r="V38" s="9">
        <f t="shared" si="10"/>
        <v>9</v>
      </c>
      <c r="W38" s="9">
        <f t="shared" si="10"/>
        <v>22</v>
      </c>
      <c r="X38" s="9">
        <f t="shared" si="10"/>
        <v>19</v>
      </c>
      <c r="Y38" s="9">
        <f t="shared" si="10"/>
        <v>1</v>
      </c>
      <c r="Z38" s="9">
        <f t="shared" si="10"/>
        <v>14</v>
      </c>
      <c r="AA38" s="9">
        <f t="shared" si="10"/>
        <v>15</v>
      </c>
      <c r="AB38" s="9">
        <f t="shared" si="10"/>
        <v>33</v>
      </c>
      <c r="AC38" s="9">
        <f t="shared" si="10"/>
        <v>0</v>
      </c>
      <c r="AD38" s="9">
        <f t="shared" si="10"/>
        <v>30</v>
      </c>
      <c r="AE38" s="9">
        <f t="shared" si="10"/>
        <v>19</v>
      </c>
      <c r="AF38" s="9">
        <f t="shared" si="1"/>
        <v>10</v>
      </c>
      <c r="AG38" s="9">
        <f t="shared" si="5"/>
        <v>16</v>
      </c>
      <c r="AH38" s="9">
        <f t="shared" si="5"/>
        <v>35</v>
      </c>
      <c r="AI38" s="9">
        <f t="shared" si="6"/>
        <v>6</v>
      </c>
      <c r="AJ38" s="9">
        <f t="shared" si="7"/>
        <v>19</v>
      </c>
      <c r="AK38" s="9">
        <f t="shared" si="8"/>
        <v>23.171583850931654</v>
      </c>
      <c r="AL38" s="9">
        <f t="shared" si="9"/>
        <v>14.828416149068346</v>
      </c>
      <c r="AM38" s="9">
        <f t="shared" si="2"/>
        <v>0</v>
      </c>
      <c r="AO38" s="27">
        <f t="array" aca="1" ref="AO38" ca="1">MEDIAN(IF(E38:(OFFSET(INDIRECT(ADDRESS(ROW(), COLUMN())),0,-2))&gt;0,E38:(OFFSET(INDIRECT(ADDRESS(ROW(), COLUMN())),0,-2))))</f>
        <v>14</v>
      </c>
      <c r="AP38" s="27">
        <f t="array" aca="1" ref="AP38" ca="1">AVERAGE(IF(E38:(OFFSET(INDIRECT(ADDRESS(ROW(), COLUMN())),0,-3))&gt;0,E38:(OFFSET(INDIRECT(ADDRESS(ROW(), COLUMN())),0,-3))))</f>
        <v>13.625</v>
      </c>
      <c r="AQ38" s="51">
        <f t="array" ref="AQ38">MEDIAN(IF(E38:AM38&gt;0,E38:AM38))</f>
        <v>14</v>
      </c>
      <c r="AR38" s="51">
        <f t="array" ref="AR38">AVERAGE(IF(E38:AM38&gt;0,E38:AM38))</f>
        <v>13.625</v>
      </c>
      <c r="AS38" s="27"/>
    </row>
    <row r="39" spans="1:46" x14ac:dyDescent="0.3">
      <c r="A39" s="6" t="s">
        <v>45</v>
      </c>
      <c r="B39" s="6" t="s">
        <v>158</v>
      </c>
      <c r="C39" s="6" t="s">
        <v>19</v>
      </c>
      <c r="D39" s="6" t="s">
        <v>76</v>
      </c>
      <c r="E39" s="9">
        <v>0</v>
      </c>
      <c r="F39" s="9">
        <f t="shared" si="3"/>
        <v>0</v>
      </c>
      <c r="G39" s="9">
        <f t="shared" si="3"/>
        <v>0</v>
      </c>
      <c r="H39" s="9">
        <f t="shared" si="3"/>
        <v>0</v>
      </c>
      <c r="I39" s="9">
        <f t="shared" si="3"/>
        <v>2</v>
      </c>
      <c r="J39" s="9">
        <f t="shared" si="3"/>
        <v>0</v>
      </c>
      <c r="K39" s="9">
        <f t="shared" si="3"/>
        <v>0</v>
      </c>
      <c r="L39" s="9">
        <f t="shared" si="3"/>
        <v>8</v>
      </c>
      <c r="M39" s="9">
        <f t="shared" si="3"/>
        <v>10</v>
      </c>
      <c r="N39" s="9">
        <f t="shared" si="3"/>
        <v>12</v>
      </c>
      <c r="O39" s="9">
        <f t="shared" ref="O39:AE39" si="11">O5-N5</f>
        <v>13</v>
      </c>
      <c r="P39" s="9">
        <f t="shared" si="11"/>
        <v>23</v>
      </c>
      <c r="Q39" s="9">
        <f t="shared" si="11"/>
        <v>52</v>
      </c>
      <c r="R39" s="9">
        <f t="shared" si="11"/>
        <v>0</v>
      </c>
      <c r="S39" s="9">
        <f t="shared" si="11"/>
        <v>118</v>
      </c>
      <c r="T39" s="9">
        <f t="shared" si="11"/>
        <v>150</v>
      </c>
      <c r="U39" s="9">
        <f t="shared" si="11"/>
        <v>96</v>
      </c>
      <c r="V39" s="9">
        <f t="shared" si="11"/>
        <v>80</v>
      </c>
      <c r="W39" s="9">
        <f t="shared" si="11"/>
        <v>37</v>
      </c>
      <c r="X39" s="9">
        <f t="shared" si="11"/>
        <v>17</v>
      </c>
      <c r="Y39" s="9">
        <f t="shared" si="11"/>
        <v>170</v>
      </c>
      <c r="Z39" s="9">
        <f t="shared" si="11"/>
        <v>4</v>
      </c>
      <c r="AA39" s="9">
        <f t="shared" si="11"/>
        <v>110</v>
      </c>
      <c r="AB39" s="9">
        <f t="shared" si="11"/>
        <v>155</v>
      </c>
      <c r="AC39" s="9">
        <f t="shared" si="11"/>
        <v>126</v>
      </c>
      <c r="AD39" s="9">
        <f t="shared" si="11"/>
        <v>118</v>
      </c>
      <c r="AE39" s="9">
        <f t="shared" si="11"/>
        <v>75</v>
      </c>
      <c r="AF39" s="9">
        <f t="shared" si="1"/>
        <v>162</v>
      </c>
      <c r="AG39" s="9">
        <f t="shared" si="5"/>
        <v>108</v>
      </c>
      <c r="AH39" s="9">
        <f t="shared" si="5"/>
        <v>145</v>
      </c>
      <c r="AI39" s="9">
        <f t="shared" si="6"/>
        <v>101</v>
      </c>
      <c r="AJ39" s="9">
        <f t="shared" si="7"/>
        <v>87</v>
      </c>
      <c r="AK39" s="9">
        <f t="shared" si="8"/>
        <v>171.40489130434798</v>
      </c>
      <c r="AL39" s="9">
        <f t="shared" si="9"/>
        <v>207.01845292516509</v>
      </c>
      <c r="AM39" s="9">
        <f t="shared" si="2"/>
        <v>163.57665577048692</v>
      </c>
      <c r="AO39" s="27">
        <f t="array" aca="1" ref="AO39" ca="1">MEDIAN(IF(E39:(OFFSET(INDIRECT(ADDRESS(ROW(), COLUMN())),0,-2))&gt;0,E39:(OFFSET(INDIRECT(ADDRESS(ROW(), COLUMN())),0,-2))))</f>
        <v>98.5</v>
      </c>
      <c r="AP39" s="27">
        <f t="array" aca="1" ref="AP39" ca="1">AVERAGE(IF(E39:(OFFSET(INDIRECT(ADDRESS(ROW(), COLUMN())),0,-3))&gt;0,E39:(OFFSET(INDIRECT(ADDRESS(ROW(), COLUMN())),0,-3))))</f>
        <v>90.035714285714292</v>
      </c>
      <c r="AQ39" s="51">
        <f t="array" ref="AQ39">MEDIAN(IF(E39:AM39&gt;0,E39:AM39))</f>
        <v>98.5</v>
      </c>
      <c r="AR39" s="51">
        <f t="array" ref="AR39">AVERAGE(IF(E39:AM39&gt;0,E39:AM39))</f>
        <v>90.035714285714292</v>
      </c>
      <c r="AS39" s="27"/>
    </row>
    <row r="40" spans="1:46" x14ac:dyDescent="0.3">
      <c r="A40" s="6" t="s">
        <v>46</v>
      </c>
      <c r="B40" s="6" t="s">
        <v>159</v>
      </c>
      <c r="C40" s="6" t="s">
        <v>0</v>
      </c>
      <c r="D40" s="6" t="s">
        <v>77</v>
      </c>
      <c r="E40" s="9">
        <v>0</v>
      </c>
      <c r="F40" s="9">
        <f t="shared" si="3"/>
        <v>0</v>
      </c>
      <c r="G40" s="9">
        <f t="shared" si="3"/>
        <v>0</v>
      </c>
      <c r="H40" s="9">
        <f t="shared" si="3"/>
        <v>0</v>
      </c>
      <c r="I40" s="9">
        <f t="shared" si="3"/>
        <v>0</v>
      </c>
      <c r="J40" s="9">
        <f t="shared" si="3"/>
        <v>2</v>
      </c>
      <c r="K40" s="9">
        <f t="shared" si="3"/>
        <v>1</v>
      </c>
      <c r="L40" s="9">
        <f t="shared" si="3"/>
        <v>2</v>
      </c>
      <c r="M40" s="9">
        <f t="shared" si="3"/>
        <v>3</v>
      </c>
      <c r="N40" s="9">
        <f t="shared" si="3"/>
        <v>8</v>
      </c>
      <c r="O40" s="9">
        <f t="shared" ref="O40:AE40" si="12">O6-N6</f>
        <v>31</v>
      </c>
      <c r="P40" s="9">
        <f t="shared" si="12"/>
        <v>10</v>
      </c>
      <c r="Q40" s="9">
        <f t="shared" si="12"/>
        <v>36</v>
      </c>
      <c r="R40" s="9">
        <f t="shared" si="12"/>
        <v>19</v>
      </c>
      <c r="S40" s="9">
        <f t="shared" si="12"/>
        <v>61</v>
      </c>
      <c r="T40" s="9">
        <f t="shared" si="12"/>
        <v>129</v>
      </c>
      <c r="U40" s="9">
        <f t="shared" si="12"/>
        <v>3</v>
      </c>
      <c r="V40" s="9">
        <f t="shared" si="12"/>
        <v>2</v>
      </c>
      <c r="W40" s="9">
        <f t="shared" si="12"/>
        <v>0</v>
      </c>
      <c r="X40" s="9">
        <f t="shared" si="12"/>
        <v>32</v>
      </c>
      <c r="Y40" s="9">
        <f t="shared" si="12"/>
        <v>45</v>
      </c>
      <c r="Z40" s="9">
        <f t="shared" si="12"/>
        <v>74</v>
      </c>
      <c r="AA40" s="9">
        <f t="shared" si="12"/>
        <v>6</v>
      </c>
      <c r="AB40" s="9">
        <f t="shared" si="12"/>
        <v>134</v>
      </c>
      <c r="AC40" s="9">
        <f t="shared" si="12"/>
        <v>67</v>
      </c>
      <c r="AD40" s="9">
        <f t="shared" si="12"/>
        <v>49</v>
      </c>
      <c r="AE40" s="9">
        <f t="shared" si="12"/>
        <v>116</v>
      </c>
      <c r="AF40" s="9">
        <f t="shared" si="1"/>
        <v>76</v>
      </c>
      <c r="AG40" s="9">
        <f t="shared" si="5"/>
        <v>61</v>
      </c>
      <c r="AH40" s="9">
        <f t="shared" si="5"/>
        <v>95</v>
      </c>
      <c r="AI40" s="9">
        <f t="shared" si="6"/>
        <v>55</v>
      </c>
      <c r="AJ40" s="9">
        <f t="shared" si="7"/>
        <v>60</v>
      </c>
      <c r="AK40" s="9">
        <f t="shared" si="8"/>
        <v>83.616459627329277</v>
      </c>
      <c r="AL40" s="9">
        <f t="shared" si="9"/>
        <v>113.49496479156642</v>
      </c>
      <c r="AM40" s="9">
        <f t="shared" si="2"/>
        <v>192.95383054217359</v>
      </c>
      <c r="AO40" s="27">
        <f t="array" aca="1" ref="AO40" ca="1">MEDIAN(IF(E40:(OFFSET(INDIRECT(ADDRESS(ROW(), COLUMN())),0,-2))&gt;0,E40:(OFFSET(INDIRECT(ADDRESS(ROW(), COLUMN())),0,-2))))</f>
        <v>49</v>
      </c>
      <c r="AP40" s="27">
        <f t="array" aca="1" ref="AP40" ca="1">AVERAGE(IF(E40:(OFFSET(INDIRECT(ADDRESS(ROW(), COLUMN())),0,-3))&gt;0,E40:(OFFSET(INDIRECT(ADDRESS(ROW(), COLUMN())),0,-3))))</f>
        <v>54.036732929692043</v>
      </c>
      <c r="AQ40" s="51">
        <f t="array" ref="AQ40">MEDIAN(IF(E40:AM40&gt;0,E40:AM40))</f>
        <v>49</v>
      </c>
      <c r="AR40" s="51">
        <f t="array" ref="AR40">AVERAGE(IF(E40:AM40&gt;0,E40:AM40))</f>
        <v>54.036732929692043</v>
      </c>
      <c r="AS40" s="27"/>
    </row>
    <row r="41" spans="1:46" x14ac:dyDescent="0.3">
      <c r="A41" s="6" t="s">
        <v>47</v>
      </c>
      <c r="B41" s="6" t="s">
        <v>160</v>
      </c>
      <c r="C41" s="6" t="s">
        <v>1</v>
      </c>
      <c r="D41" s="6" t="s">
        <v>78</v>
      </c>
      <c r="E41" s="9">
        <v>0</v>
      </c>
      <c r="F41" s="9">
        <f t="shared" si="3"/>
        <v>0</v>
      </c>
      <c r="G41" s="9">
        <f t="shared" si="3"/>
        <v>0</v>
      </c>
      <c r="H41" s="9">
        <f t="shared" si="3"/>
        <v>0</v>
      </c>
      <c r="I41" s="9">
        <f t="shared" si="3"/>
        <v>0</v>
      </c>
      <c r="J41" s="9">
        <f t="shared" si="3"/>
        <v>0</v>
      </c>
      <c r="K41" s="9">
        <f t="shared" si="3"/>
        <v>0</v>
      </c>
      <c r="L41" s="9">
        <f t="shared" si="3"/>
        <v>0</v>
      </c>
      <c r="M41" s="9">
        <f t="shared" si="3"/>
        <v>0</v>
      </c>
      <c r="N41" s="9">
        <f t="shared" si="3"/>
        <v>1</v>
      </c>
      <c r="O41" s="9">
        <f t="shared" ref="O41:AE41" si="13">O7-N7</f>
        <v>1</v>
      </c>
      <c r="P41" s="9">
        <f t="shared" si="13"/>
        <v>2</v>
      </c>
      <c r="Q41" s="9">
        <f t="shared" si="13"/>
        <v>0</v>
      </c>
      <c r="R41" s="9">
        <f t="shared" si="13"/>
        <v>7</v>
      </c>
      <c r="S41" s="9">
        <f t="shared" si="13"/>
        <v>0</v>
      </c>
      <c r="T41" s="9">
        <f t="shared" si="13"/>
        <v>2</v>
      </c>
      <c r="U41" s="9">
        <f t="shared" si="13"/>
        <v>2</v>
      </c>
      <c r="V41" s="9">
        <f t="shared" si="13"/>
        <v>0</v>
      </c>
      <c r="W41" s="9">
        <f t="shared" si="13"/>
        <v>16</v>
      </c>
      <c r="X41" s="9">
        <f t="shared" si="13"/>
        <v>25</v>
      </c>
      <c r="Y41" s="9">
        <f t="shared" si="13"/>
        <v>6</v>
      </c>
      <c r="Z41" s="9">
        <f t="shared" si="13"/>
        <v>7</v>
      </c>
      <c r="AA41" s="9">
        <f t="shared" si="13"/>
        <v>8</v>
      </c>
      <c r="AB41" s="9">
        <f t="shared" si="13"/>
        <v>6</v>
      </c>
      <c r="AC41" s="9">
        <f t="shared" si="13"/>
        <v>18</v>
      </c>
      <c r="AD41" s="9">
        <f t="shared" si="13"/>
        <v>2</v>
      </c>
      <c r="AE41" s="9">
        <f t="shared" si="13"/>
        <v>7</v>
      </c>
      <c r="AF41" s="9">
        <f t="shared" si="1"/>
        <v>10</v>
      </c>
      <c r="AG41" s="9">
        <f t="shared" si="5"/>
        <v>8</v>
      </c>
      <c r="AH41" s="9">
        <f t="shared" si="5"/>
        <v>20</v>
      </c>
      <c r="AI41" s="9">
        <f t="shared" si="6"/>
        <v>18</v>
      </c>
      <c r="AJ41" s="9">
        <f t="shared" si="7"/>
        <v>17</v>
      </c>
      <c r="AK41" s="9">
        <f t="shared" si="8"/>
        <v>15.83540372670808</v>
      </c>
      <c r="AL41" s="9">
        <f t="shared" si="9"/>
        <v>24.83938353753436</v>
      </c>
      <c r="AM41" s="9">
        <f t="shared" si="2"/>
        <v>8.3252127357575603</v>
      </c>
      <c r="AO41" s="27">
        <f t="array" aca="1" ref="AO41" ca="1">MEDIAN(IF(E41:(OFFSET(INDIRECT(ADDRESS(ROW(), COLUMN())),0,-2))&gt;0,E41:(OFFSET(INDIRECT(ADDRESS(ROW(), COLUMN())),0,-2))))</f>
        <v>8</v>
      </c>
      <c r="AP41" s="27">
        <f t="array" aca="1" ref="AP41" ca="1">AVERAGE(IF(E41:(OFFSET(INDIRECT(ADDRESS(ROW(), COLUMN())),0,-3))&gt;0,E41:(OFFSET(INDIRECT(ADDRESS(ROW(), COLUMN())),0,-3))))</f>
        <v>10.086956521739131</v>
      </c>
      <c r="AQ41" s="51">
        <f t="array" ref="AQ41">MEDIAN(IF(E41:AM41&gt;0,E41:AM41))</f>
        <v>8</v>
      </c>
      <c r="AR41" s="51">
        <f t="array" ref="AR41">AVERAGE(IF(E41:AM41&gt;0,E41:AM41))</f>
        <v>10.086956521739131</v>
      </c>
      <c r="AS41" s="27"/>
    </row>
    <row r="42" spans="1:46" x14ac:dyDescent="0.3">
      <c r="A42" s="6" t="s">
        <v>48</v>
      </c>
      <c r="B42" s="6" t="s">
        <v>161</v>
      </c>
      <c r="C42" s="6" t="s">
        <v>20</v>
      </c>
      <c r="D42" s="6" t="s">
        <v>79</v>
      </c>
      <c r="E42" s="9">
        <v>0</v>
      </c>
      <c r="F42" s="9">
        <f t="shared" si="3"/>
        <v>0</v>
      </c>
      <c r="G42" s="9">
        <f t="shared" si="3"/>
        <v>0</v>
      </c>
      <c r="H42" s="9">
        <f t="shared" si="3"/>
        <v>0</v>
      </c>
      <c r="I42" s="9">
        <f t="shared" si="3"/>
        <v>0</v>
      </c>
      <c r="J42" s="9">
        <f t="shared" si="3"/>
        <v>0</v>
      </c>
      <c r="K42" s="9">
        <f t="shared" si="3"/>
        <v>0</v>
      </c>
      <c r="L42" s="9">
        <f t="shared" si="3"/>
        <v>0</v>
      </c>
      <c r="M42" s="9">
        <f t="shared" si="3"/>
        <v>0</v>
      </c>
      <c r="N42" s="9">
        <f t="shared" si="3"/>
        <v>0</v>
      </c>
      <c r="O42" s="9">
        <f t="shared" ref="O42:AE42" si="14">O8-N8</f>
        <v>0</v>
      </c>
      <c r="P42" s="9">
        <f t="shared" si="14"/>
        <v>0</v>
      </c>
      <c r="Q42" s="9">
        <f t="shared" si="14"/>
        <v>0</v>
      </c>
      <c r="R42" s="9">
        <f t="shared" si="14"/>
        <v>0</v>
      </c>
      <c r="S42" s="9">
        <f t="shared" si="14"/>
        <v>3</v>
      </c>
      <c r="T42" s="9">
        <f t="shared" si="14"/>
        <v>2</v>
      </c>
      <c r="U42" s="9">
        <f t="shared" si="14"/>
        <v>3</v>
      </c>
      <c r="V42" s="9">
        <f t="shared" si="14"/>
        <v>2</v>
      </c>
      <c r="W42" s="9">
        <f t="shared" si="14"/>
        <v>1</v>
      </c>
      <c r="X42" s="9">
        <f t="shared" si="14"/>
        <v>7</v>
      </c>
      <c r="Y42" s="9">
        <f t="shared" si="14"/>
        <v>0</v>
      </c>
      <c r="Z42" s="9">
        <f t="shared" si="14"/>
        <v>3</v>
      </c>
      <c r="AA42" s="9">
        <f t="shared" si="14"/>
        <v>0</v>
      </c>
      <c r="AB42" s="9">
        <f t="shared" si="14"/>
        <v>7</v>
      </c>
      <c r="AC42" s="9">
        <f t="shared" si="14"/>
        <v>6</v>
      </c>
      <c r="AD42" s="9">
        <f t="shared" si="14"/>
        <v>4</v>
      </c>
      <c r="AE42" s="9">
        <f t="shared" si="14"/>
        <v>4</v>
      </c>
      <c r="AF42" s="9">
        <f t="shared" si="1"/>
        <v>4</v>
      </c>
      <c r="AG42" s="9">
        <f t="shared" si="5"/>
        <v>8</v>
      </c>
      <c r="AH42" s="9">
        <f t="shared" si="5"/>
        <v>1</v>
      </c>
      <c r="AI42" s="9">
        <f t="shared" si="6"/>
        <v>0</v>
      </c>
      <c r="AJ42" s="9">
        <f t="shared" si="7"/>
        <v>0</v>
      </c>
      <c r="AK42" s="9">
        <f t="shared" si="8"/>
        <v>3.1593555900621126</v>
      </c>
      <c r="AL42" s="9">
        <f t="shared" si="9"/>
        <v>8.8406444099378874</v>
      </c>
      <c r="AM42" s="9">
        <f t="shared" si="2"/>
        <v>0</v>
      </c>
      <c r="AO42" s="27">
        <f t="array" aca="1" ref="AO42" ca="1">MEDIAN(IF(E42:(OFFSET(INDIRECT(ADDRESS(ROW(), COLUMN())),0,-2))&gt;0,E42:(OFFSET(INDIRECT(ADDRESS(ROW(), COLUMN())),0,-2))))</f>
        <v>3.5796777950310563</v>
      </c>
      <c r="AP42" s="27">
        <f t="array" aca="1" ref="AP42" ca="1">AVERAGE(IF(E42:(OFFSET(INDIRECT(ADDRESS(ROW(), COLUMN())),0,-3))&gt;0,E42:(OFFSET(INDIRECT(ADDRESS(ROW(), COLUMN())),0,-3))))</f>
        <v>4.1875</v>
      </c>
      <c r="AQ42" s="51">
        <f t="array" ref="AQ42">MEDIAN(IF(E42:AM42&gt;0,E42:AM42))</f>
        <v>3.5796777950310563</v>
      </c>
      <c r="AR42" s="51">
        <f t="array" ref="AR42">AVERAGE(IF(E42:AM42&gt;0,E42:AM42))</f>
        <v>4.1875</v>
      </c>
      <c r="AS42" s="27"/>
    </row>
    <row r="43" spans="1:46" x14ac:dyDescent="0.3">
      <c r="A43" s="6" t="s">
        <v>49</v>
      </c>
      <c r="B43" s="6" t="s">
        <v>162</v>
      </c>
      <c r="C43" s="6" t="s">
        <v>2</v>
      </c>
      <c r="D43" s="6" t="s">
        <v>80</v>
      </c>
      <c r="E43" s="9">
        <v>0</v>
      </c>
      <c r="F43" s="9">
        <f t="shared" si="3"/>
        <v>4</v>
      </c>
      <c r="G43" s="9">
        <f t="shared" si="3"/>
        <v>2</v>
      </c>
      <c r="H43" s="9">
        <f t="shared" si="3"/>
        <v>4</v>
      </c>
      <c r="I43" s="9">
        <f t="shared" si="3"/>
        <v>3</v>
      </c>
      <c r="J43" s="9">
        <f t="shared" si="3"/>
        <v>9</v>
      </c>
      <c r="K43" s="9">
        <f t="shared" si="3"/>
        <v>4</v>
      </c>
      <c r="L43" s="9">
        <f t="shared" si="3"/>
        <v>38</v>
      </c>
      <c r="M43" s="9">
        <f t="shared" si="3"/>
        <v>64</v>
      </c>
      <c r="N43" s="9">
        <f t="shared" si="3"/>
        <v>52</v>
      </c>
      <c r="O43" s="9">
        <f t="shared" ref="O43:AE43" si="15">O9-N9</f>
        <v>170</v>
      </c>
      <c r="P43" s="9">
        <f t="shared" si="15"/>
        <v>225</v>
      </c>
      <c r="Q43" s="9">
        <f t="shared" si="15"/>
        <v>468</v>
      </c>
      <c r="R43" s="9">
        <f t="shared" si="15"/>
        <v>253</v>
      </c>
      <c r="S43" s="9">
        <f t="shared" si="15"/>
        <v>56</v>
      </c>
      <c r="T43" s="9">
        <f t="shared" si="15"/>
        <v>61</v>
      </c>
      <c r="U43" s="9">
        <f t="shared" si="15"/>
        <v>126</v>
      </c>
      <c r="V43" s="9">
        <f t="shared" si="15"/>
        <v>266</v>
      </c>
      <c r="W43" s="9">
        <f t="shared" si="15"/>
        <v>140</v>
      </c>
      <c r="X43" s="9">
        <f t="shared" si="15"/>
        <v>169</v>
      </c>
      <c r="Y43" s="9">
        <f t="shared" si="15"/>
        <v>256</v>
      </c>
      <c r="Z43" s="9">
        <f t="shared" si="15"/>
        <v>303</v>
      </c>
      <c r="AA43" s="9">
        <f t="shared" si="15"/>
        <v>303</v>
      </c>
      <c r="AB43" s="9">
        <f t="shared" si="15"/>
        <v>347</v>
      </c>
      <c r="AC43" s="9">
        <f t="shared" si="15"/>
        <v>251</v>
      </c>
      <c r="AD43" s="9">
        <f t="shared" si="15"/>
        <v>200</v>
      </c>
      <c r="AE43" s="9">
        <f t="shared" si="15"/>
        <v>273</v>
      </c>
      <c r="AF43" s="9">
        <f t="shared" si="1"/>
        <v>213</v>
      </c>
      <c r="AG43" s="9">
        <f t="shared" si="5"/>
        <v>137</v>
      </c>
      <c r="AH43" s="9">
        <f t="shared" si="5"/>
        <v>220</v>
      </c>
      <c r="AI43" s="9">
        <f t="shared" si="6"/>
        <v>232</v>
      </c>
      <c r="AJ43" s="9">
        <f t="shared" si="7"/>
        <v>249</v>
      </c>
      <c r="AK43" s="9">
        <f t="shared" si="8"/>
        <v>222.83540372670814</v>
      </c>
      <c r="AL43" s="9">
        <f t="shared" si="9"/>
        <v>356.77221181245477</v>
      </c>
      <c r="AM43" s="9">
        <f t="shared" si="2"/>
        <v>674.24958572225933</v>
      </c>
      <c r="AO43" s="27">
        <f t="array" aca="1" ref="AO43" ca="1">MEDIAN(IF(E43:(OFFSET(INDIRECT(ADDRESS(ROW(), COLUMN())),0,-2))&gt;0,E43:(OFFSET(INDIRECT(ADDRESS(ROW(), COLUMN())),0,-2))))</f>
        <v>206.5</v>
      </c>
      <c r="AP43" s="27">
        <f t="array" aca="1" ref="AP43" ca="1">AVERAGE(IF(E43:(OFFSET(INDIRECT(ADDRESS(ROW(), COLUMN())),0,-3))&gt;0,E43:(OFFSET(INDIRECT(ADDRESS(ROW(), COLUMN())),0,-3))))</f>
        <v>186.81932944886535</v>
      </c>
      <c r="AQ43" s="51">
        <f t="array" ref="AQ43">MEDIAN(IF(E43:AM43&gt;0,E43:AM43))</f>
        <v>206.5</v>
      </c>
      <c r="AR43" s="51">
        <f t="array" ref="AR43">AVERAGE(IF(E43:AM43&gt;0,E43:AM43))</f>
        <v>186.81932944886535</v>
      </c>
      <c r="AS43" s="27"/>
    </row>
    <row r="44" spans="1:46" x14ac:dyDescent="0.3">
      <c r="A44" s="6" t="s">
        <v>50</v>
      </c>
      <c r="B44" s="6" t="s">
        <v>163</v>
      </c>
      <c r="C44" s="6" t="s">
        <v>24</v>
      </c>
      <c r="D44" s="6" t="s">
        <v>81</v>
      </c>
      <c r="E44" s="9">
        <v>0</v>
      </c>
      <c r="F44" s="9">
        <f t="shared" si="3"/>
        <v>0</v>
      </c>
      <c r="G44" s="9">
        <f t="shared" si="3"/>
        <v>0</v>
      </c>
      <c r="H44" s="9">
        <f t="shared" si="3"/>
        <v>0</v>
      </c>
      <c r="I44" s="9">
        <f t="shared" si="3"/>
        <v>0</v>
      </c>
      <c r="J44" s="9">
        <f t="shared" si="3"/>
        <v>0</v>
      </c>
      <c r="K44" s="9">
        <f t="shared" si="3"/>
        <v>0</v>
      </c>
      <c r="L44" s="9">
        <f t="shared" si="3"/>
        <v>0</v>
      </c>
      <c r="M44" s="9">
        <f t="shared" si="3"/>
        <v>0</v>
      </c>
      <c r="N44" s="9">
        <f t="shared" si="3"/>
        <v>0</v>
      </c>
      <c r="O44" s="9">
        <f t="shared" ref="O44:AE44" si="16">O10-N10</f>
        <v>0</v>
      </c>
      <c r="P44" s="9">
        <f t="shared" si="16"/>
        <v>0</v>
      </c>
      <c r="Q44" s="9">
        <f t="shared" si="16"/>
        <v>0</v>
      </c>
      <c r="R44" s="9">
        <f t="shared" si="16"/>
        <v>1</v>
      </c>
      <c r="S44" s="9">
        <f t="shared" si="16"/>
        <v>8</v>
      </c>
      <c r="T44" s="9">
        <f t="shared" si="16"/>
        <v>5</v>
      </c>
      <c r="U44" s="9">
        <f t="shared" si="16"/>
        <v>2</v>
      </c>
      <c r="V44" s="9">
        <f t="shared" si="16"/>
        <v>5</v>
      </c>
      <c r="W44" s="9">
        <f t="shared" si="16"/>
        <v>5</v>
      </c>
      <c r="X44" s="9">
        <f t="shared" si="16"/>
        <v>11</v>
      </c>
      <c r="Y44" s="9">
        <f t="shared" si="16"/>
        <v>1</v>
      </c>
      <c r="Z44" s="9">
        <f t="shared" si="16"/>
        <v>11</v>
      </c>
      <c r="AA44" s="9">
        <f t="shared" si="16"/>
        <v>0</v>
      </c>
      <c r="AB44" s="9">
        <f t="shared" si="16"/>
        <v>0</v>
      </c>
      <c r="AC44" s="9">
        <f t="shared" si="16"/>
        <v>0</v>
      </c>
      <c r="AD44" s="9">
        <f t="shared" si="16"/>
        <v>3</v>
      </c>
      <c r="AE44" s="9">
        <f t="shared" si="16"/>
        <v>2</v>
      </c>
      <c r="AF44" s="9">
        <f t="shared" si="1"/>
        <v>4</v>
      </c>
      <c r="AG44" s="9">
        <f t="shared" si="5"/>
        <v>3</v>
      </c>
      <c r="AH44" s="9">
        <f t="shared" si="5"/>
        <v>3</v>
      </c>
      <c r="AI44" s="9">
        <f t="shared" si="6"/>
        <v>2</v>
      </c>
      <c r="AJ44" s="9">
        <f t="shared" si="7"/>
        <v>2</v>
      </c>
      <c r="AK44" s="9">
        <f t="shared" si="8"/>
        <v>4.0778338509316825</v>
      </c>
      <c r="AL44" s="9">
        <f t="shared" si="9"/>
        <v>2.9221661490683175</v>
      </c>
      <c r="AM44" s="9">
        <f t="shared" si="2"/>
        <v>8</v>
      </c>
      <c r="AO44" s="27">
        <f t="array" aca="1" ref="AO44" ca="1">MEDIAN(IF(E44:(OFFSET(INDIRECT(ADDRESS(ROW(), COLUMN())),0,-2))&gt;0,E44:(OFFSET(INDIRECT(ADDRESS(ROW(), COLUMN())),0,-2))))</f>
        <v>3</v>
      </c>
      <c r="AP44" s="27">
        <f t="array" aca="1" ref="AP44" ca="1">AVERAGE(IF(E44:(OFFSET(INDIRECT(ADDRESS(ROW(), COLUMN())),0,-3))&gt;0,E44:(OFFSET(INDIRECT(ADDRESS(ROW(), COLUMN())),0,-3))))</f>
        <v>4.3684210526315788</v>
      </c>
      <c r="AQ44" s="51">
        <f t="array" ref="AQ44">MEDIAN(IF(E44:AM44&gt;0,E44:AM44))</f>
        <v>3</v>
      </c>
      <c r="AR44" s="51">
        <f t="array" ref="AR44">AVERAGE(IF(E44:AM44&gt;0,E44:AM44))</f>
        <v>4.3684210526315788</v>
      </c>
      <c r="AS44" s="27"/>
    </row>
    <row r="45" spans="1:46" x14ac:dyDescent="0.3">
      <c r="A45" s="6" t="s">
        <v>51</v>
      </c>
      <c r="B45" s="6" t="s">
        <v>164</v>
      </c>
      <c r="C45" s="6" t="s">
        <v>25</v>
      </c>
      <c r="D45" s="6" t="s">
        <v>82</v>
      </c>
      <c r="E45" s="9">
        <v>0</v>
      </c>
      <c r="F45" s="9">
        <f t="shared" si="3"/>
        <v>0</v>
      </c>
      <c r="G45" s="9">
        <f t="shared" si="3"/>
        <v>0</v>
      </c>
      <c r="H45" s="9">
        <f t="shared" si="3"/>
        <v>0</v>
      </c>
      <c r="I45" s="9">
        <f t="shared" si="3"/>
        <v>0</v>
      </c>
      <c r="J45" s="9">
        <f t="shared" si="3"/>
        <v>0</v>
      </c>
      <c r="K45" s="9">
        <f t="shared" si="3"/>
        <v>0</v>
      </c>
      <c r="L45" s="9">
        <f t="shared" si="3"/>
        <v>0</v>
      </c>
      <c r="M45" s="9">
        <f t="shared" si="3"/>
        <v>0</v>
      </c>
      <c r="N45" s="9">
        <f t="shared" si="3"/>
        <v>1</v>
      </c>
      <c r="O45" s="9">
        <f t="shared" ref="O45:AE45" si="17">O11-N11</f>
        <v>2</v>
      </c>
      <c r="P45" s="9">
        <f t="shared" si="17"/>
        <v>3</v>
      </c>
      <c r="Q45" s="9">
        <f t="shared" si="17"/>
        <v>0</v>
      </c>
      <c r="R45" s="9">
        <f t="shared" si="17"/>
        <v>0</v>
      </c>
      <c r="S45" s="9">
        <f t="shared" si="17"/>
        <v>9</v>
      </c>
      <c r="T45" s="9">
        <f t="shared" si="17"/>
        <v>3</v>
      </c>
      <c r="U45" s="9">
        <f t="shared" si="17"/>
        <v>0</v>
      </c>
      <c r="V45" s="9">
        <f t="shared" si="17"/>
        <v>19</v>
      </c>
      <c r="W45" s="9">
        <f t="shared" si="17"/>
        <v>7</v>
      </c>
      <c r="X45" s="9">
        <f t="shared" si="17"/>
        <v>7</v>
      </c>
      <c r="Y45" s="9">
        <f t="shared" si="17"/>
        <v>15</v>
      </c>
      <c r="Z45" s="9">
        <f t="shared" si="17"/>
        <v>12</v>
      </c>
      <c r="AA45" s="9">
        <f t="shared" si="17"/>
        <v>0</v>
      </c>
      <c r="AB45" s="9">
        <f t="shared" si="17"/>
        <v>4</v>
      </c>
      <c r="AC45" s="9">
        <f t="shared" si="17"/>
        <v>18</v>
      </c>
      <c r="AD45" s="9">
        <f t="shared" si="17"/>
        <v>7</v>
      </c>
      <c r="AE45" s="9">
        <f t="shared" si="17"/>
        <v>12</v>
      </c>
      <c r="AF45" s="9">
        <f t="shared" si="1"/>
        <v>21</v>
      </c>
      <c r="AG45" s="9">
        <f t="shared" si="5"/>
        <v>5</v>
      </c>
      <c r="AH45" s="9">
        <f t="shared" si="5"/>
        <v>18</v>
      </c>
      <c r="AI45" s="9">
        <f t="shared" si="6"/>
        <v>0</v>
      </c>
      <c r="AJ45" s="9">
        <f t="shared" si="7"/>
        <v>15</v>
      </c>
      <c r="AK45" s="9">
        <f t="shared" si="8"/>
        <v>12.881987577639762</v>
      </c>
      <c r="AL45" s="9">
        <f t="shared" si="9"/>
        <v>26.118012422360238</v>
      </c>
      <c r="AM45" s="9">
        <f t="shared" si="2"/>
        <v>8</v>
      </c>
      <c r="AO45" s="27">
        <f t="array" aca="1" ref="AO45" ca="1">MEDIAN(IF(E45:(OFFSET(INDIRECT(ADDRESS(ROW(), COLUMN())),0,-2))&gt;0,E45:(OFFSET(INDIRECT(ADDRESS(ROW(), COLUMN())),0,-2))))</f>
        <v>9</v>
      </c>
      <c r="AP45" s="27">
        <f t="array" aca="1" ref="AP45" ca="1">AVERAGE(IF(E45:(OFFSET(INDIRECT(ADDRESS(ROW(), COLUMN())),0,-3))&gt;0,E45:(OFFSET(INDIRECT(ADDRESS(ROW(), COLUMN())),0,-3))))</f>
        <v>10.714285714285714</v>
      </c>
      <c r="AQ45" s="51">
        <f t="array" ref="AQ45">MEDIAN(IF(E45:AM45&gt;0,E45:AM45))</f>
        <v>9</v>
      </c>
      <c r="AR45" s="51">
        <f t="array" ref="AR45">AVERAGE(IF(E45:AM45&gt;0,E45:AM45))</f>
        <v>10.714285714285714</v>
      </c>
      <c r="AS45" s="27"/>
    </row>
    <row r="46" spans="1:46" x14ac:dyDescent="0.3">
      <c r="A46" s="6" t="s">
        <v>52</v>
      </c>
      <c r="B46" s="6" t="s">
        <v>165</v>
      </c>
      <c r="C46" s="6" t="s">
        <v>26</v>
      </c>
      <c r="D46" s="6" t="s">
        <v>83</v>
      </c>
      <c r="E46" s="9">
        <v>0</v>
      </c>
      <c r="F46" s="9">
        <f t="shared" si="3"/>
        <v>0</v>
      </c>
      <c r="G46" s="9">
        <f t="shared" si="3"/>
        <v>0</v>
      </c>
      <c r="H46" s="9">
        <f t="shared" si="3"/>
        <v>0</v>
      </c>
      <c r="I46" s="9">
        <f t="shared" si="3"/>
        <v>0</v>
      </c>
      <c r="J46" s="9">
        <f t="shared" si="3"/>
        <v>1</v>
      </c>
      <c r="K46" s="9">
        <f t="shared" si="3"/>
        <v>0</v>
      </c>
      <c r="L46" s="9">
        <f t="shared" si="3"/>
        <v>1</v>
      </c>
      <c r="M46" s="9">
        <f t="shared" si="3"/>
        <v>0</v>
      </c>
      <c r="N46" s="9">
        <f t="shared" si="3"/>
        <v>0</v>
      </c>
      <c r="O46" s="9">
        <f t="shared" ref="O46:AE46" si="18">O12-N12</f>
        <v>17</v>
      </c>
      <c r="P46" s="9">
        <f t="shared" si="18"/>
        <v>6</v>
      </c>
      <c r="Q46" s="9">
        <f t="shared" si="18"/>
        <v>3</v>
      </c>
      <c r="R46" s="9">
        <f t="shared" si="18"/>
        <v>8</v>
      </c>
      <c r="S46" s="9">
        <f t="shared" si="18"/>
        <v>53</v>
      </c>
      <c r="T46" s="9">
        <f t="shared" si="18"/>
        <v>0</v>
      </c>
      <c r="U46" s="9">
        <f t="shared" si="18"/>
        <v>46</v>
      </c>
      <c r="V46" s="9">
        <f t="shared" si="18"/>
        <v>19</v>
      </c>
      <c r="W46" s="9">
        <f t="shared" si="18"/>
        <v>29</v>
      </c>
      <c r="X46" s="9">
        <f t="shared" si="18"/>
        <v>39</v>
      </c>
      <c r="Y46" s="9">
        <f t="shared" si="18"/>
        <v>34</v>
      </c>
      <c r="Z46" s="9">
        <f t="shared" si="18"/>
        <v>29</v>
      </c>
      <c r="AA46" s="9">
        <f t="shared" si="18"/>
        <v>110</v>
      </c>
      <c r="AB46" s="9">
        <f t="shared" si="18"/>
        <v>30</v>
      </c>
      <c r="AC46" s="9">
        <f t="shared" si="18"/>
        <v>143</v>
      </c>
      <c r="AD46" s="9">
        <f t="shared" si="18"/>
        <v>0</v>
      </c>
      <c r="AE46" s="9">
        <f t="shared" si="18"/>
        <v>63</v>
      </c>
      <c r="AF46" s="9">
        <f t="shared" si="1"/>
        <v>30</v>
      </c>
      <c r="AG46" s="9">
        <f t="shared" si="5"/>
        <v>50</v>
      </c>
      <c r="AH46" s="9">
        <f t="shared" si="5"/>
        <v>48</v>
      </c>
      <c r="AI46" s="9">
        <f t="shared" si="6"/>
        <v>57</v>
      </c>
      <c r="AJ46" s="9">
        <f t="shared" si="7"/>
        <v>42</v>
      </c>
      <c r="AK46" s="9">
        <f t="shared" si="8"/>
        <v>100.38664596273293</v>
      </c>
      <c r="AL46" s="9">
        <f t="shared" si="9"/>
        <v>84.650404179273892</v>
      </c>
      <c r="AM46" s="9">
        <f t="shared" si="2"/>
        <v>139.96294985799318</v>
      </c>
      <c r="AO46" s="27">
        <f t="array" aca="1" ref="AO46" ca="1">MEDIAN(IF(E46:(OFFSET(INDIRECT(ADDRESS(ROW(), COLUMN())),0,-2))&gt;0,E46:(OFFSET(INDIRECT(ADDRESS(ROW(), COLUMN())),0,-2))))</f>
        <v>39</v>
      </c>
      <c r="AP46" s="27">
        <f t="array" aca="1" ref="AP46" ca="1">AVERAGE(IF(E46:(OFFSET(INDIRECT(ADDRESS(ROW(), COLUMN())),0,-3))&gt;0,E46:(OFFSET(INDIRECT(ADDRESS(ROW(), COLUMN())),0,-3))))</f>
        <v>47.32</v>
      </c>
      <c r="AQ46" s="51">
        <f t="array" ref="AQ46">MEDIAN(IF(E46:AM46&gt;0,E46:AM46))</f>
        <v>39</v>
      </c>
      <c r="AR46" s="51">
        <f t="array" ref="AR46">AVERAGE(IF(E46:AM46&gt;0,E46:AM46))</f>
        <v>47.32</v>
      </c>
      <c r="AS46" s="27"/>
    </row>
    <row r="47" spans="1:46" x14ac:dyDescent="0.3">
      <c r="A47" s="6" t="s">
        <v>53</v>
      </c>
      <c r="B47" s="6" t="s">
        <v>166</v>
      </c>
      <c r="C47" s="6" t="s">
        <v>27</v>
      </c>
      <c r="D47" s="6" t="s">
        <v>84</v>
      </c>
      <c r="E47" s="9">
        <v>0</v>
      </c>
      <c r="F47" s="9">
        <f t="shared" si="3"/>
        <v>0</v>
      </c>
      <c r="G47" s="9">
        <f t="shared" si="3"/>
        <v>0</v>
      </c>
      <c r="H47" s="9">
        <f t="shared" si="3"/>
        <v>0</v>
      </c>
      <c r="I47" s="9">
        <f t="shared" si="3"/>
        <v>0</v>
      </c>
      <c r="J47" s="9">
        <f t="shared" si="3"/>
        <v>0</v>
      </c>
      <c r="K47" s="9">
        <f t="shared" si="3"/>
        <v>0</v>
      </c>
      <c r="L47" s="9">
        <f t="shared" si="3"/>
        <v>0</v>
      </c>
      <c r="M47" s="9">
        <f t="shared" si="3"/>
        <v>0</v>
      </c>
      <c r="N47" s="9">
        <f t="shared" si="3"/>
        <v>0</v>
      </c>
      <c r="O47" s="9">
        <f t="shared" ref="O47:AE47" si="19">O13-N13</f>
        <v>0</v>
      </c>
      <c r="P47" s="9">
        <f t="shared" si="19"/>
        <v>0</v>
      </c>
      <c r="Q47" s="9">
        <f t="shared" si="19"/>
        <v>0</v>
      </c>
      <c r="R47" s="9">
        <f t="shared" si="19"/>
        <v>1</v>
      </c>
      <c r="S47" s="9">
        <f t="shared" si="19"/>
        <v>2</v>
      </c>
      <c r="T47" s="9">
        <f t="shared" si="19"/>
        <v>12</v>
      </c>
      <c r="U47" s="9">
        <f t="shared" si="19"/>
        <v>8</v>
      </c>
      <c r="V47" s="9">
        <f t="shared" si="19"/>
        <v>1</v>
      </c>
      <c r="W47" s="9">
        <f t="shared" si="19"/>
        <v>10</v>
      </c>
      <c r="X47" s="9">
        <f t="shared" si="19"/>
        <v>0</v>
      </c>
      <c r="Y47" s="9">
        <f t="shared" si="19"/>
        <v>11</v>
      </c>
      <c r="Z47" s="9">
        <f t="shared" si="19"/>
        <v>0</v>
      </c>
      <c r="AA47" s="9">
        <f t="shared" si="19"/>
        <v>0</v>
      </c>
      <c r="AB47" s="9">
        <f t="shared" si="19"/>
        <v>1</v>
      </c>
      <c r="AC47" s="9">
        <f t="shared" si="19"/>
        <v>6</v>
      </c>
      <c r="AD47" s="9">
        <f t="shared" si="19"/>
        <v>45</v>
      </c>
      <c r="AE47" s="9">
        <f t="shared" si="19"/>
        <v>3</v>
      </c>
      <c r="AF47" s="9">
        <f t="shared" si="1"/>
        <v>0</v>
      </c>
      <c r="AG47" s="9">
        <f t="shared" si="5"/>
        <v>21</v>
      </c>
      <c r="AH47" s="9">
        <f t="shared" si="5"/>
        <v>17</v>
      </c>
      <c r="AI47" s="9">
        <f t="shared" si="6"/>
        <v>1</v>
      </c>
      <c r="AJ47" s="9">
        <f t="shared" si="7"/>
        <v>26</v>
      </c>
      <c r="AK47" s="9">
        <f t="shared" si="8"/>
        <v>12.957686335403736</v>
      </c>
      <c r="AL47" s="9">
        <f t="shared" si="9"/>
        <v>25.042313664596264</v>
      </c>
      <c r="AM47" s="9">
        <f t="shared" si="2"/>
        <v>29</v>
      </c>
      <c r="AO47" s="27">
        <f t="array" aca="1" ref="AO47" ca="1">MEDIAN(IF(E47:(OFFSET(INDIRECT(ADDRESS(ROW(), COLUMN())),0,-2))&gt;0,E47:(OFFSET(INDIRECT(ADDRESS(ROW(), COLUMN())),0,-2))))</f>
        <v>10.5</v>
      </c>
      <c r="AP47" s="27">
        <f t="array" aca="1" ref="AP47" ca="1">AVERAGE(IF(E47:(OFFSET(INDIRECT(ADDRESS(ROW(), COLUMN())),0,-3))&gt;0,E47:(OFFSET(INDIRECT(ADDRESS(ROW(), COLUMN())),0,-3))))</f>
        <v>12.888888888888889</v>
      </c>
      <c r="AQ47" s="51">
        <f t="array" ref="AQ47">MEDIAN(IF(E47:AM47&gt;0,E47:AM47))</f>
        <v>10.5</v>
      </c>
      <c r="AR47" s="51">
        <f t="array" ref="AR47">AVERAGE(IF(E47:AM47&gt;0,E47:AM47))</f>
        <v>12.888888888888889</v>
      </c>
      <c r="AS47" s="27"/>
    </row>
    <row r="48" spans="1:46" x14ac:dyDescent="0.3">
      <c r="A48" s="6" t="s">
        <v>54</v>
      </c>
      <c r="B48" s="6" t="s">
        <v>167</v>
      </c>
      <c r="C48" s="6" t="s">
        <v>28</v>
      </c>
      <c r="D48" s="6" t="s">
        <v>85</v>
      </c>
      <c r="E48" s="9">
        <v>0</v>
      </c>
      <c r="F48" s="9">
        <f t="shared" si="3"/>
        <v>0</v>
      </c>
      <c r="G48" s="9">
        <f t="shared" si="3"/>
        <v>0</v>
      </c>
      <c r="H48" s="9">
        <f t="shared" si="3"/>
        <v>0</v>
      </c>
      <c r="I48" s="9">
        <f t="shared" si="3"/>
        <v>0</v>
      </c>
      <c r="J48" s="9">
        <f t="shared" si="3"/>
        <v>0</v>
      </c>
      <c r="K48" s="9">
        <f t="shared" si="3"/>
        <v>3</v>
      </c>
      <c r="L48" s="9">
        <f t="shared" si="3"/>
        <v>0</v>
      </c>
      <c r="M48" s="9">
        <f t="shared" si="3"/>
        <v>3</v>
      </c>
      <c r="N48" s="9">
        <f t="shared" si="3"/>
        <v>4</v>
      </c>
      <c r="O48" s="9">
        <f t="shared" ref="O48:AE48" si="20">O14-N14</f>
        <v>9</v>
      </c>
      <c r="P48" s="9">
        <f t="shared" si="20"/>
        <v>12</v>
      </c>
      <c r="Q48" s="9">
        <f t="shared" si="20"/>
        <v>4</v>
      </c>
      <c r="R48" s="9">
        <f t="shared" si="20"/>
        <v>27</v>
      </c>
      <c r="S48" s="9">
        <f t="shared" si="20"/>
        <v>1</v>
      </c>
      <c r="T48" s="9">
        <f t="shared" si="20"/>
        <v>0</v>
      </c>
      <c r="U48" s="9">
        <f t="shared" si="20"/>
        <v>1</v>
      </c>
      <c r="V48" s="9">
        <f t="shared" si="20"/>
        <v>5</v>
      </c>
      <c r="W48" s="9">
        <f t="shared" si="20"/>
        <v>4</v>
      </c>
      <c r="X48" s="9">
        <f t="shared" si="20"/>
        <v>37</v>
      </c>
      <c r="Y48" s="9">
        <f t="shared" si="20"/>
        <v>17</v>
      </c>
      <c r="Z48" s="9">
        <f t="shared" si="20"/>
        <v>31</v>
      </c>
      <c r="AA48" s="9">
        <f t="shared" si="20"/>
        <v>15</v>
      </c>
      <c r="AB48" s="9">
        <f t="shared" si="20"/>
        <v>48</v>
      </c>
      <c r="AC48" s="9">
        <f t="shared" si="20"/>
        <v>32</v>
      </c>
      <c r="AD48" s="9">
        <f t="shared" si="20"/>
        <v>53</v>
      </c>
      <c r="AE48" s="9">
        <f t="shared" si="20"/>
        <v>25</v>
      </c>
      <c r="AF48" s="9">
        <f t="shared" si="1"/>
        <v>28</v>
      </c>
      <c r="AG48" s="9">
        <f t="shared" si="5"/>
        <v>22</v>
      </c>
      <c r="AH48" s="9">
        <f t="shared" si="5"/>
        <v>10</v>
      </c>
      <c r="AI48" s="9">
        <f t="shared" si="6"/>
        <v>31</v>
      </c>
      <c r="AJ48" s="9">
        <f t="shared" si="7"/>
        <v>22</v>
      </c>
      <c r="AK48" s="9">
        <f t="shared" si="8"/>
        <v>26.245729813664582</v>
      </c>
      <c r="AL48" s="9">
        <f t="shared" si="9"/>
        <v>36.709199853872633</v>
      </c>
      <c r="AM48" s="9">
        <f t="shared" si="2"/>
        <v>17.045070332462785</v>
      </c>
      <c r="AO48" s="27">
        <f t="array" aca="1" ref="AO48" ca="1">MEDIAN(IF(E48:(OFFSET(INDIRECT(ADDRESS(ROW(), COLUMN())),0,-2))&gt;0,E48:(OFFSET(INDIRECT(ADDRESS(ROW(), COLUMN())),0,-2))))</f>
        <v>17.045070332462785</v>
      </c>
      <c r="AP48" s="27">
        <f t="array" aca="1" ref="AP48" ca="1">AVERAGE(IF(E48:(OFFSET(INDIRECT(ADDRESS(ROW(), COLUMN())),0,-3))&gt;0,E48:(OFFSET(INDIRECT(ADDRESS(ROW(), COLUMN())),0,-3))))</f>
        <v>19.407407407407408</v>
      </c>
      <c r="AQ48" s="51">
        <f t="array" ref="AQ48">MEDIAN(IF(E48:AM48&gt;0,E48:AM48))</f>
        <v>17.045070332462785</v>
      </c>
      <c r="AR48" s="51">
        <f t="array" ref="AR48">AVERAGE(IF(E48:AM48&gt;0,E48:AM48))</f>
        <v>19.407407407407408</v>
      </c>
      <c r="AS48" s="27"/>
    </row>
    <row r="49" spans="1:45" x14ac:dyDescent="0.3">
      <c r="A49" s="6" t="s">
        <v>55</v>
      </c>
      <c r="B49" s="6" t="s">
        <v>168</v>
      </c>
      <c r="C49" s="6" t="s">
        <v>3</v>
      </c>
      <c r="D49" s="6" t="s">
        <v>86</v>
      </c>
      <c r="E49" s="9">
        <v>0</v>
      </c>
      <c r="F49" s="9">
        <f t="shared" si="3"/>
        <v>0</v>
      </c>
      <c r="G49" s="9">
        <f t="shared" si="3"/>
        <v>0</v>
      </c>
      <c r="H49" s="9">
        <f t="shared" si="3"/>
        <v>0</v>
      </c>
      <c r="I49" s="9">
        <f t="shared" si="3"/>
        <v>0</v>
      </c>
      <c r="J49" s="9">
        <f t="shared" si="3"/>
        <v>0</v>
      </c>
      <c r="K49" s="9">
        <f t="shared" si="3"/>
        <v>0</v>
      </c>
      <c r="L49" s="9">
        <f t="shared" si="3"/>
        <v>0</v>
      </c>
      <c r="M49" s="9">
        <f t="shared" si="3"/>
        <v>0</v>
      </c>
      <c r="N49" s="9">
        <f t="shared" si="3"/>
        <v>0</v>
      </c>
      <c r="O49" s="9">
        <f t="shared" ref="O49:AE49" si="21">O15-N15</f>
        <v>0</v>
      </c>
      <c r="P49" s="9">
        <f t="shared" si="21"/>
        <v>0</v>
      </c>
      <c r="Q49" s="9">
        <f t="shared" si="21"/>
        <v>2</v>
      </c>
      <c r="R49" s="9">
        <f t="shared" si="21"/>
        <v>6</v>
      </c>
      <c r="S49" s="9">
        <f t="shared" si="21"/>
        <v>7</v>
      </c>
      <c r="T49" s="9">
        <f t="shared" si="21"/>
        <v>35</v>
      </c>
      <c r="U49" s="9">
        <f t="shared" si="21"/>
        <v>2</v>
      </c>
      <c r="V49" s="9">
        <f t="shared" si="21"/>
        <v>1</v>
      </c>
      <c r="W49" s="9">
        <f t="shared" si="21"/>
        <v>15</v>
      </c>
      <c r="X49" s="9">
        <f t="shared" si="21"/>
        <v>11</v>
      </c>
      <c r="Y49" s="9">
        <f t="shared" si="21"/>
        <v>22</v>
      </c>
      <c r="Z49" s="9">
        <f t="shared" si="21"/>
        <v>17</v>
      </c>
      <c r="AA49" s="9">
        <f t="shared" si="21"/>
        <v>20</v>
      </c>
      <c r="AB49" s="9">
        <f t="shared" si="21"/>
        <v>31</v>
      </c>
      <c r="AC49" s="9">
        <f t="shared" si="21"/>
        <v>32</v>
      </c>
      <c r="AD49" s="9">
        <f t="shared" si="21"/>
        <v>15</v>
      </c>
      <c r="AE49" s="9">
        <f t="shared" si="21"/>
        <v>25</v>
      </c>
      <c r="AF49" s="9">
        <f t="shared" si="1"/>
        <v>20</v>
      </c>
      <c r="AG49" s="9">
        <f t="shared" si="5"/>
        <v>26</v>
      </c>
      <c r="AH49" s="9">
        <f t="shared" si="5"/>
        <v>44</v>
      </c>
      <c r="AI49" s="9">
        <f t="shared" si="6"/>
        <v>35</v>
      </c>
      <c r="AJ49" s="9">
        <f t="shared" si="7"/>
        <v>28</v>
      </c>
      <c r="AK49" s="9">
        <f t="shared" si="8"/>
        <v>35.48447204968943</v>
      </c>
      <c r="AL49" s="9">
        <f t="shared" si="9"/>
        <v>48.985002946422867</v>
      </c>
      <c r="AM49" s="9">
        <f t="shared" si="2"/>
        <v>77.597577797772999</v>
      </c>
      <c r="AO49" s="27">
        <f t="array" aca="1" ref="AO49" ca="1">MEDIAN(IF(E49:(OFFSET(INDIRECT(ADDRESS(ROW(), COLUMN())),0,-2))&gt;0,E49:(OFFSET(INDIRECT(ADDRESS(ROW(), COLUMN())),0,-2))))</f>
        <v>22</v>
      </c>
      <c r="AP49" s="27">
        <f t="array" aca="1" ref="AP49" ca="1">AVERAGE(IF(E49:(OFFSET(INDIRECT(ADDRESS(ROW(), COLUMN())),0,-3))&gt;0,E49:(OFFSET(INDIRECT(ADDRESS(ROW(), COLUMN())),0,-3))))</f>
        <v>24.17682838234284</v>
      </c>
      <c r="AQ49" s="51">
        <f t="array" ref="AQ49">MEDIAN(IF(E49:AM49&gt;0,E49:AM49))</f>
        <v>22</v>
      </c>
      <c r="AR49" s="51">
        <f t="array" ref="AR49">AVERAGE(IF(E49:AM49&gt;0,E49:AM49))</f>
        <v>24.17682838234284</v>
      </c>
      <c r="AS49" s="27"/>
    </row>
    <row r="50" spans="1:45" x14ac:dyDescent="0.3">
      <c r="A50" s="6" t="s">
        <v>56</v>
      </c>
      <c r="B50" s="6" t="s">
        <v>169</v>
      </c>
      <c r="C50" s="6" t="s">
        <v>4</v>
      </c>
      <c r="D50" s="6" t="s">
        <v>87</v>
      </c>
      <c r="E50" s="9">
        <v>0</v>
      </c>
      <c r="F50" s="9">
        <f t="shared" si="3"/>
        <v>0</v>
      </c>
      <c r="G50" s="9">
        <f t="shared" si="3"/>
        <v>0</v>
      </c>
      <c r="H50" s="9">
        <f t="shared" si="3"/>
        <v>0</v>
      </c>
      <c r="I50" s="9">
        <f t="shared" si="3"/>
        <v>0</v>
      </c>
      <c r="J50" s="9">
        <f t="shared" si="3"/>
        <v>1</v>
      </c>
      <c r="K50" s="9">
        <f t="shared" si="3"/>
        <v>1</v>
      </c>
      <c r="L50" s="9">
        <f t="shared" si="3"/>
        <v>2</v>
      </c>
      <c r="M50" s="9">
        <f t="shared" si="3"/>
        <v>2</v>
      </c>
      <c r="N50" s="9">
        <f t="shared" si="3"/>
        <v>4</v>
      </c>
      <c r="O50" s="9">
        <f t="shared" ref="O50:AE50" si="22">O16-N16</f>
        <v>3</v>
      </c>
      <c r="P50" s="9">
        <f t="shared" si="22"/>
        <v>0</v>
      </c>
      <c r="Q50" s="9">
        <f t="shared" si="22"/>
        <v>17</v>
      </c>
      <c r="R50" s="9">
        <f t="shared" si="22"/>
        <v>8</v>
      </c>
      <c r="S50" s="9">
        <f t="shared" si="22"/>
        <v>22</v>
      </c>
      <c r="T50" s="9">
        <f t="shared" si="22"/>
        <v>54</v>
      </c>
      <c r="U50" s="9">
        <f t="shared" si="22"/>
        <v>24</v>
      </c>
      <c r="V50" s="9">
        <f t="shared" si="22"/>
        <v>37</v>
      </c>
      <c r="W50" s="9">
        <f t="shared" si="22"/>
        <v>45</v>
      </c>
      <c r="X50" s="9">
        <f t="shared" si="22"/>
        <v>1</v>
      </c>
      <c r="Y50" s="9">
        <f t="shared" si="22"/>
        <v>63</v>
      </c>
      <c r="Z50" s="9">
        <f t="shared" si="22"/>
        <v>40</v>
      </c>
      <c r="AA50" s="9">
        <f t="shared" si="22"/>
        <v>38</v>
      </c>
      <c r="AB50" s="9">
        <f t="shared" si="22"/>
        <v>47</v>
      </c>
      <c r="AC50" s="9">
        <f t="shared" si="22"/>
        <v>41</v>
      </c>
      <c r="AD50" s="9">
        <f t="shared" si="22"/>
        <v>34</v>
      </c>
      <c r="AE50" s="9">
        <f t="shared" si="22"/>
        <v>33</v>
      </c>
      <c r="AF50" s="9">
        <f t="shared" si="1"/>
        <v>60</v>
      </c>
      <c r="AG50" s="9">
        <f t="shared" si="5"/>
        <v>16</v>
      </c>
      <c r="AH50" s="9">
        <f t="shared" si="5"/>
        <v>52</v>
      </c>
      <c r="AI50" s="9">
        <f t="shared" si="6"/>
        <v>0</v>
      </c>
      <c r="AJ50" s="9">
        <f t="shared" si="7"/>
        <v>0</v>
      </c>
      <c r="AK50" s="9">
        <f t="shared" si="8"/>
        <v>37.502523291925513</v>
      </c>
      <c r="AL50" s="9">
        <f t="shared" si="9"/>
        <v>45.834219710435832</v>
      </c>
      <c r="AM50" s="9">
        <f t="shared" si="2"/>
        <v>12.663256997638655</v>
      </c>
      <c r="AO50" s="27">
        <f t="array" aca="1" ref="AO50" ca="1">MEDIAN(IF(E50:(OFFSET(INDIRECT(ADDRESS(ROW(), COLUMN())),0,-2))&gt;0,E50:(OFFSET(INDIRECT(ADDRESS(ROW(), COLUMN())),0,-2))))</f>
        <v>33</v>
      </c>
      <c r="AP50" s="27">
        <f t="array" aca="1" ref="AP50" ca="1">AVERAGE(IF(E50:(OFFSET(INDIRECT(ADDRESS(ROW(), COLUMN())),0,-3))&gt;0,E50:(OFFSET(INDIRECT(ADDRESS(ROW(), COLUMN())),0,-3))))</f>
        <v>27.444444444444443</v>
      </c>
      <c r="AQ50" s="51">
        <f t="array" ref="AQ50">MEDIAN(IF(E50:AM50&gt;0,E50:AM50))</f>
        <v>33</v>
      </c>
      <c r="AR50" s="51">
        <f t="array" ref="AR50">AVERAGE(IF(E50:AM50&gt;0,E50:AM50))</f>
        <v>27.444444444444443</v>
      </c>
      <c r="AS50" s="27"/>
    </row>
    <row r="51" spans="1:45" x14ac:dyDescent="0.3">
      <c r="A51" s="6" t="s">
        <v>57</v>
      </c>
      <c r="B51" s="6" t="s">
        <v>170</v>
      </c>
      <c r="C51" s="6" t="s">
        <v>29</v>
      </c>
      <c r="D51" s="6" t="s">
        <v>88</v>
      </c>
      <c r="E51" s="9">
        <v>0</v>
      </c>
      <c r="F51" s="9">
        <f t="shared" si="3"/>
        <v>0</v>
      </c>
      <c r="G51" s="9">
        <f t="shared" si="3"/>
        <v>0</v>
      </c>
      <c r="H51" s="9">
        <f t="shared" si="3"/>
        <v>0</v>
      </c>
      <c r="I51" s="9">
        <f t="shared" si="3"/>
        <v>0</v>
      </c>
      <c r="J51" s="9">
        <f t="shared" si="3"/>
        <v>0</v>
      </c>
      <c r="K51" s="9">
        <f t="shared" si="3"/>
        <v>2</v>
      </c>
      <c r="L51" s="9">
        <f t="shared" si="3"/>
        <v>0</v>
      </c>
      <c r="M51" s="9">
        <f t="shared" si="3"/>
        <v>0</v>
      </c>
      <c r="N51" s="9">
        <f t="shared" si="3"/>
        <v>1</v>
      </c>
      <c r="O51" s="9">
        <f t="shared" ref="O51:AE51" si="23">O17-N17</f>
        <v>1</v>
      </c>
      <c r="P51" s="9">
        <f t="shared" si="23"/>
        <v>1</v>
      </c>
      <c r="Q51" s="9">
        <f t="shared" si="23"/>
        <v>1</v>
      </c>
      <c r="R51" s="9">
        <f t="shared" si="23"/>
        <v>8</v>
      </c>
      <c r="S51" s="9">
        <f t="shared" si="23"/>
        <v>5</v>
      </c>
      <c r="T51" s="9">
        <f t="shared" si="23"/>
        <v>2</v>
      </c>
      <c r="U51" s="9">
        <f t="shared" si="23"/>
        <v>13</v>
      </c>
      <c r="V51" s="9">
        <f t="shared" si="23"/>
        <v>0</v>
      </c>
      <c r="W51" s="9">
        <f t="shared" si="23"/>
        <v>0</v>
      </c>
      <c r="X51" s="9">
        <f t="shared" si="23"/>
        <v>6</v>
      </c>
      <c r="Y51" s="9">
        <f t="shared" si="23"/>
        <v>4</v>
      </c>
      <c r="Z51" s="9">
        <f t="shared" si="23"/>
        <v>6</v>
      </c>
      <c r="AA51" s="9">
        <f t="shared" si="23"/>
        <v>2</v>
      </c>
      <c r="AB51" s="9">
        <f t="shared" si="23"/>
        <v>2</v>
      </c>
      <c r="AC51" s="9">
        <f t="shared" si="23"/>
        <v>6</v>
      </c>
      <c r="AD51" s="9">
        <f t="shared" si="23"/>
        <v>11</v>
      </c>
      <c r="AE51" s="9">
        <f t="shared" si="23"/>
        <v>11</v>
      </c>
      <c r="AF51" s="9">
        <f t="shared" si="1"/>
        <v>6</v>
      </c>
      <c r="AG51" s="9">
        <f t="shared" si="5"/>
        <v>18</v>
      </c>
      <c r="AH51" s="9">
        <f t="shared" si="5"/>
        <v>8</v>
      </c>
      <c r="AI51" s="9">
        <f t="shared" si="6"/>
        <v>5</v>
      </c>
      <c r="AJ51" s="9">
        <f t="shared" si="7"/>
        <v>15</v>
      </c>
      <c r="AK51" s="9">
        <f t="shared" si="8"/>
        <v>11.149844720496901</v>
      </c>
      <c r="AL51" s="9">
        <f t="shared" si="9"/>
        <v>4.8501552795030989</v>
      </c>
      <c r="AM51" s="9">
        <f t="shared" si="2"/>
        <v>13</v>
      </c>
      <c r="AO51" s="27">
        <f t="array" aca="1" ref="AO51" ca="1">MEDIAN(IF(E51:(OFFSET(INDIRECT(ADDRESS(ROW(), COLUMN())),0,-2))&gt;0,E51:(OFFSET(INDIRECT(ADDRESS(ROW(), COLUMN())),0,-2))))</f>
        <v>6</v>
      </c>
      <c r="AP51" s="27">
        <f t="array" aca="1" ref="AP51" ca="1">AVERAGE(IF(E51:(OFFSET(INDIRECT(ADDRESS(ROW(), COLUMN())),0,-3))&gt;0,E51:(OFFSET(INDIRECT(ADDRESS(ROW(), COLUMN())),0,-3))))</f>
        <v>6.52</v>
      </c>
      <c r="AQ51" s="51">
        <f t="array" ref="AQ51">MEDIAN(IF(E51:AM51&gt;0,E51:AM51))</f>
        <v>6</v>
      </c>
      <c r="AR51" s="51">
        <f t="array" ref="AR51">AVERAGE(IF(E51:AM51&gt;0,E51:AM51))</f>
        <v>6.52</v>
      </c>
      <c r="AS51" s="27"/>
    </row>
    <row r="52" spans="1:45" x14ac:dyDescent="0.3">
      <c r="A52" s="6" t="s">
        <v>58</v>
      </c>
      <c r="B52" s="6" t="s">
        <v>171</v>
      </c>
      <c r="C52" s="6" t="s">
        <v>5</v>
      </c>
      <c r="D52" s="6" t="s">
        <v>89</v>
      </c>
      <c r="E52" s="9">
        <v>0</v>
      </c>
      <c r="F52" s="9">
        <f t="shared" si="3"/>
        <v>0</v>
      </c>
      <c r="G52" s="9">
        <f t="shared" si="3"/>
        <v>0</v>
      </c>
      <c r="H52" s="9">
        <f t="shared" si="3"/>
        <v>0</v>
      </c>
      <c r="I52" s="9">
        <f t="shared" si="3"/>
        <v>0</v>
      </c>
      <c r="J52" s="9">
        <f t="shared" si="3"/>
        <v>1</v>
      </c>
      <c r="K52" s="9">
        <f t="shared" si="3"/>
        <v>2</v>
      </c>
      <c r="L52" s="9">
        <f t="shared" si="3"/>
        <v>0</v>
      </c>
      <c r="M52" s="9">
        <f t="shared" si="3"/>
        <v>0</v>
      </c>
      <c r="N52" s="9">
        <f t="shared" ref="N52:AF66" si="24">N18-M18</f>
        <v>8</v>
      </c>
      <c r="O52" s="9">
        <f t="shared" si="24"/>
        <v>8</v>
      </c>
      <c r="P52" s="9">
        <f t="shared" si="24"/>
        <v>8</v>
      </c>
      <c r="Q52" s="9">
        <f t="shared" si="24"/>
        <v>8</v>
      </c>
      <c r="R52" s="9">
        <f t="shared" si="24"/>
        <v>14</v>
      </c>
      <c r="S52" s="9">
        <f t="shared" si="24"/>
        <v>19</v>
      </c>
      <c r="T52" s="9">
        <f t="shared" si="24"/>
        <v>13</v>
      </c>
      <c r="U52" s="9">
        <f t="shared" si="24"/>
        <v>14</v>
      </c>
      <c r="V52" s="9">
        <f t="shared" si="24"/>
        <v>9</v>
      </c>
      <c r="W52" s="9">
        <f t="shared" si="24"/>
        <v>29</v>
      </c>
      <c r="X52" s="9">
        <f t="shared" si="24"/>
        <v>18</v>
      </c>
      <c r="Y52" s="9">
        <f t="shared" si="24"/>
        <v>19</v>
      </c>
      <c r="Z52" s="9">
        <f t="shared" si="24"/>
        <v>29</v>
      </c>
      <c r="AA52" s="9">
        <f t="shared" si="24"/>
        <v>33</v>
      </c>
      <c r="AB52" s="9">
        <f t="shared" si="24"/>
        <v>11</v>
      </c>
      <c r="AC52" s="9">
        <f t="shared" si="24"/>
        <v>9</v>
      </c>
      <c r="AD52" s="9">
        <f t="shared" si="24"/>
        <v>43</v>
      </c>
      <c r="AE52" s="9">
        <f t="shared" si="24"/>
        <v>31</v>
      </c>
      <c r="AF52" s="9">
        <f t="shared" si="24"/>
        <v>60</v>
      </c>
      <c r="AG52" s="9">
        <f t="shared" si="5"/>
        <v>21</v>
      </c>
      <c r="AH52" s="9">
        <f t="shared" si="5"/>
        <v>50</v>
      </c>
      <c r="AI52" s="9">
        <f t="shared" si="6"/>
        <v>22</v>
      </c>
      <c r="AJ52" s="9">
        <f t="shared" si="7"/>
        <v>26</v>
      </c>
      <c r="AK52" s="9">
        <f t="shared" si="8"/>
        <v>37.820652173913004</v>
      </c>
      <c r="AL52" s="9">
        <f t="shared" si="9"/>
        <v>23.179347826086996</v>
      </c>
      <c r="AM52" s="9">
        <f t="shared" si="9"/>
        <v>23</v>
      </c>
      <c r="AO52" s="27">
        <f t="array" aca="1" ref="AO52" ca="1">MEDIAN(IF(E52:(OFFSET(INDIRECT(ADDRESS(ROW(), COLUMN())),0,-2))&gt;0,E52:(OFFSET(INDIRECT(ADDRESS(ROW(), COLUMN())),0,-2))))</f>
        <v>19</v>
      </c>
      <c r="AP52" s="27">
        <f t="array" aca="1" ref="AP52" ca="1">AVERAGE(IF(E52:(OFFSET(INDIRECT(ADDRESS(ROW(), COLUMN())),0,-3))&gt;0,E52:(OFFSET(INDIRECT(ADDRESS(ROW(), COLUMN())),0,-3))))</f>
        <v>21.035714285714285</v>
      </c>
      <c r="AQ52" s="51">
        <f t="array" ref="AQ52">MEDIAN(IF(E52:AM52&gt;0,E52:AM52))</f>
        <v>19</v>
      </c>
      <c r="AR52" s="51">
        <f t="array" ref="AR52">AVERAGE(IF(E52:AM52&gt;0,E52:AM52))</f>
        <v>21.035714285714285</v>
      </c>
      <c r="AS52" s="27"/>
    </row>
    <row r="53" spans="1:45" x14ac:dyDescent="0.3">
      <c r="A53" s="6" t="s">
        <v>59</v>
      </c>
      <c r="B53" s="6" t="s">
        <v>172</v>
      </c>
      <c r="C53" s="6" t="s">
        <v>6</v>
      </c>
      <c r="D53" s="6" t="s">
        <v>90</v>
      </c>
      <c r="E53" s="9">
        <v>0</v>
      </c>
      <c r="F53" s="9">
        <f t="shared" si="3"/>
        <v>0</v>
      </c>
      <c r="G53" s="9">
        <f t="shared" si="3"/>
        <v>0</v>
      </c>
      <c r="H53" s="9">
        <f t="shared" si="3"/>
        <v>0</v>
      </c>
      <c r="I53" s="9">
        <f t="shared" si="3"/>
        <v>0</v>
      </c>
      <c r="J53" s="9">
        <f t="shared" si="3"/>
        <v>0</v>
      </c>
      <c r="K53" s="9">
        <f t="shared" si="3"/>
        <v>0</v>
      </c>
      <c r="L53" s="9">
        <f t="shared" si="3"/>
        <v>0</v>
      </c>
      <c r="M53" s="9">
        <f t="shared" si="3"/>
        <v>2</v>
      </c>
      <c r="N53" s="9">
        <f t="shared" ref="N53:AE53" si="25">N19-M19</f>
        <v>6</v>
      </c>
      <c r="O53" s="9">
        <f t="shared" si="25"/>
        <v>0</v>
      </c>
      <c r="P53" s="9">
        <f t="shared" si="25"/>
        <v>18</v>
      </c>
      <c r="Q53" s="9">
        <f t="shared" si="25"/>
        <v>29</v>
      </c>
      <c r="R53" s="9">
        <f t="shared" si="25"/>
        <v>25</v>
      </c>
      <c r="S53" s="9">
        <f t="shared" si="25"/>
        <v>31</v>
      </c>
      <c r="T53" s="9">
        <f t="shared" si="25"/>
        <v>65</v>
      </c>
      <c r="U53" s="9">
        <f t="shared" si="25"/>
        <v>2</v>
      </c>
      <c r="V53" s="9">
        <f t="shared" si="25"/>
        <v>29</v>
      </c>
      <c r="W53" s="9">
        <f t="shared" si="25"/>
        <v>40</v>
      </c>
      <c r="X53" s="9">
        <f t="shared" si="25"/>
        <v>10</v>
      </c>
      <c r="Y53" s="9">
        <f t="shared" si="25"/>
        <v>27</v>
      </c>
      <c r="Z53" s="9">
        <f t="shared" si="25"/>
        <v>42</v>
      </c>
      <c r="AA53" s="9">
        <f t="shared" si="25"/>
        <v>12</v>
      </c>
      <c r="AB53" s="9">
        <f t="shared" si="25"/>
        <v>47</v>
      </c>
      <c r="AC53" s="9">
        <f t="shared" si="25"/>
        <v>22</v>
      </c>
      <c r="AD53" s="9">
        <f t="shared" si="25"/>
        <v>40</v>
      </c>
      <c r="AE53" s="9">
        <f t="shared" si="25"/>
        <v>26</v>
      </c>
      <c r="AF53" s="9">
        <f t="shared" si="24"/>
        <v>53</v>
      </c>
      <c r="AG53" s="9">
        <f t="shared" si="5"/>
        <v>47</v>
      </c>
      <c r="AH53" s="9">
        <f t="shared" si="5"/>
        <v>8</v>
      </c>
      <c r="AI53" s="9">
        <f t="shared" si="6"/>
        <v>59</v>
      </c>
      <c r="AJ53" s="9">
        <f t="shared" si="7"/>
        <v>29</v>
      </c>
      <c r="AK53" s="9">
        <f t="shared" si="8"/>
        <v>42.830745341614943</v>
      </c>
      <c r="AL53" s="9">
        <f t="shared" si="9"/>
        <v>53.169254658385057</v>
      </c>
      <c r="AM53" s="9">
        <f t="shared" si="9"/>
        <v>0</v>
      </c>
      <c r="AO53" s="27">
        <f t="array" aca="1" ref="AO53" ca="1">MEDIAN(IF(E53:(OFFSET(INDIRECT(ADDRESS(ROW(), COLUMN())),0,-2))&gt;0,E53:(OFFSET(INDIRECT(ADDRESS(ROW(), COLUMN())),0,-2))))</f>
        <v>29</v>
      </c>
      <c r="AP53" s="27">
        <f t="array" aca="1" ref="AP53" ca="1">AVERAGE(IF(E53:(OFFSET(INDIRECT(ADDRESS(ROW(), COLUMN())),0,-3))&gt;0,E53:(OFFSET(INDIRECT(ADDRESS(ROW(), COLUMN())),0,-3))))</f>
        <v>30.6</v>
      </c>
      <c r="AQ53" s="51">
        <f t="array" ref="AQ53">MEDIAN(IF(E53:AM53&gt;0,E53:AM53))</f>
        <v>29</v>
      </c>
      <c r="AR53" s="51">
        <f t="array" ref="AR53">AVERAGE(IF(E53:AM53&gt;0,E53:AM53))</f>
        <v>30.6</v>
      </c>
      <c r="AS53" s="27"/>
    </row>
    <row r="54" spans="1:45" x14ac:dyDescent="0.3">
      <c r="A54" s="6" t="s">
        <v>60</v>
      </c>
      <c r="B54" s="6" t="s">
        <v>173</v>
      </c>
      <c r="C54" s="6" t="s">
        <v>7</v>
      </c>
      <c r="D54" s="6" t="s">
        <v>91</v>
      </c>
      <c r="E54" s="34">
        <v>4</v>
      </c>
      <c r="F54" s="9">
        <f t="shared" si="3"/>
        <v>7</v>
      </c>
      <c r="G54" s="9">
        <f t="shared" si="3"/>
        <v>8</v>
      </c>
      <c r="H54" s="9">
        <f t="shared" si="3"/>
        <v>7</v>
      </c>
      <c r="I54" s="9">
        <f t="shared" si="3"/>
        <v>8</v>
      </c>
      <c r="J54" s="9">
        <f t="shared" si="3"/>
        <v>14</v>
      </c>
      <c r="K54" s="9">
        <f t="shared" si="3"/>
        <v>15</v>
      </c>
      <c r="L54" s="9">
        <f t="shared" si="3"/>
        <v>9</v>
      </c>
      <c r="M54" s="9">
        <f t="shared" si="3"/>
        <v>16</v>
      </c>
      <c r="N54" s="9">
        <f t="shared" ref="N54:AE54" si="26">N20-M20</f>
        <v>21</v>
      </c>
      <c r="O54" s="9">
        <f t="shared" si="26"/>
        <v>30</v>
      </c>
      <c r="P54" s="9">
        <f t="shared" si="26"/>
        <v>62</v>
      </c>
      <c r="Q54" s="9">
        <f t="shared" si="26"/>
        <v>52</v>
      </c>
      <c r="R54" s="9">
        <f t="shared" si="26"/>
        <v>101</v>
      </c>
      <c r="S54" s="9">
        <f t="shared" si="26"/>
        <v>32</v>
      </c>
      <c r="T54" s="9">
        <f t="shared" si="26"/>
        <v>137</v>
      </c>
      <c r="U54" s="9">
        <f t="shared" si="26"/>
        <v>145</v>
      </c>
      <c r="V54" s="9">
        <f t="shared" si="26"/>
        <v>17</v>
      </c>
      <c r="W54" s="9">
        <f t="shared" si="26"/>
        <v>27</v>
      </c>
      <c r="X54" s="9">
        <f t="shared" si="26"/>
        <v>39</v>
      </c>
      <c r="Y54" s="9">
        <f t="shared" si="26"/>
        <v>53</v>
      </c>
      <c r="Z54" s="9">
        <f t="shared" si="26"/>
        <v>42</v>
      </c>
      <c r="AA54" s="9">
        <f t="shared" si="26"/>
        <v>42</v>
      </c>
      <c r="AB54" s="9">
        <f t="shared" si="26"/>
        <v>32</v>
      </c>
      <c r="AC54" s="9">
        <f t="shared" si="26"/>
        <v>84</v>
      </c>
      <c r="AD54" s="9">
        <f t="shared" si="26"/>
        <v>19</v>
      </c>
      <c r="AE54" s="9">
        <f t="shared" si="26"/>
        <v>29</v>
      </c>
      <c r="AF54" s="9">
        <f t="shared" si="24"/>
        <v>22</v>
      </c>
      <c r="AG54" s="9">
        <f t="shared" si="5"/>
        <v>31</v>
      </c>
      <c r="AH54" s="9">
        <f t="shared" si="5"/>
        <v>36</v>
      </c>
      <c r="AI54" s="9">
        <f t="shared" si="6"/>
        <v>20</v>
      </c>
      <c r="AJ54" s="9">
        <f t="shared" si="7"/>
        <v>17</v>
      </c>
      <c r="AK54" s="9">
        <f t="shared" si="8"/>
        <v>37.381405279503042</v>
      </c>
      <c r="AL54" s="9">
        <f t="shared" si="9"/>
        <v>72.088253331990018</v>
      </c>
      <c r="AM54" s="9">
        <f t="shared" si="9"/>
        <v>145.26220693190407</v>
      </c>
      <c r="AO54" s="27">
        <f t="array" aca="1" ref="AO54" ca="1">MEDIAN(IF(E54:(OFFSET(INDIRECT(ADDRESS(ROW(), COLUMN())),0,-2))&gt;0,E54:(OFFSET(INDIRECT(ADDRESS(ROW(), COLUMN())),0,-2))))</f>
        <v>30</v>
      </c>
      <c r="AP54" s="27">
        <f t="array" aca="1" ref="AP54" ca="1">AVERAGE(IF(E54:(OFFSET(INDIRECT(ADDRESS(ROW(), COLUMN())),0,-3))&gt;0,E54:(OFFSET(INDIRECT(ADDRESS(ROW(), COLUMN())),0,-3))))</f>
        <v>40.935196158382773</v>
      </c>
      <c r="AQ54" s="51">
        <f t="array" ref="AQ54">MEDIAN(IF(E54:AM54&gt;0,E54:AM54))</f>
        <v>30</v>
      </c>
      <c r="AR54" s="51">
        <f t="array" ref="AR54">AVERAGE(IF(E54:AM54&gt;0,E54:AM54))</f>
        <v>40.935196158382773</v>
      </c>
      <c r="AS54" s="27"/>
    </row>
    <row r="55" spans="1:45" x14ac:dyDescent="0.3">
      <c r="A55" s="6" t="s">
        <v>61</v>
      </c>
      <c r="B55" s="6" t="s">
        <v>174</v>
      </c>
      <c r="C55" s="6" t="s">
        <v>30</v>
      </c>
      <c r="D55" s="6" t="s">
        <v>92</v>
      </c>
      <c r="E55" s="9">
        <v>0</v>
      </c>
      <c r="F55" s="9">
        <f t="shared" si="3"/>
        <v>0</v>
      </c>
      <c r="G55" s="9">
        <f t="shared" si="3"/>
        <v>0</v>
      </c>
      <c r="H55" s="9">
        <f t="shared" si="3"/>
        <v>0</v>
      </c>
      <c r="I55" s="9">
        <f t="shared" si="3"/>
        <v>0</v>
      </c>
      <c r="J55" s="9">
        <f t="shared" si="3"/>
        <v>0</v>
      </c>
      <c r="K55" s="9">
        <f t="shared" si="3"/>
        <v>0</v>
      </c>
      <c r="L55" s="9">
        <f t="shared" si="3"/>
        <v>1</v>
      </c>
      <c r="M55" s="9">
        <f t="shared" si="3"/>
        <v>2</v>
      </c>
      <c r="N55" s="9">
        <f t="shared" ref="N55:AE55" si="27">N21-M21</f>
        <v>5</v>
      </c>
      <c r="O55" s="9">
        <f t="shared" si="27"/>
        <v>0</v>
      </c>
      <c r="P55" s="9">
        <f t="shared" si="27"/>
        <v>0</v>
      </c>
      <c r="Q55" s="9">
        <f t="shared" si="27"/>
        <v>0</v>
      </c>
      <c r="R55" s="9">
        <f t="shared" si="27"/>
        <v>4</v>
      </c>
      <c r="S55" s="9">
        <f t="shared" si="27"/>
        <v>6</v>
      </c>
      <c r="T55" s="9">
        <f t="shared" si="27"/>
        <v>24</v>
      </c>
      <c r="U55" s="9">
        <f t="shared" si="27"/>
        <v>2</v>
      </c>
      <c r="V55" s="9">
        <f t="shared" si="27"/>
        <v>19</v>
      </c>
      <c r="W55" s="9">
        <f t="shared" si="27"/>
        <v>3</v>
      </c>
      <c r="X55" s="9">
        <f t="shared" si="27"/>
        <v>12</v>
      </c>
      <c r="Y55" s="9">
        <f t="shared" si="27"/>
        <v>6</v>
      </c>
      <c r="Z55" s="9">
        <f t="shared" si="27"/>
        <v>9</v>
      </c>
      <c r="AA55" s="9">
        <f t="shared" si="27"/>
        <v>9</v>
      </c>
      <c r="AB55" s="9">
        <f t="shared" si="27"/>
        <v>5</v>
      </c>
      <c r="AC55" s="9">
        <f t="shared" si="27"/>
        <v>27</v>
      </c>
      <c r="AD55" s="9">
        <f t="shared" si="27"/>
        <v>31</v>
      </c>
      <c r="AE55" s="9">
        <f t="shared" si="27"/>
        <v>2</v>
      </c>
      <c r="AF55" s="9">
        <f t="shared" si="24"/>
        <v>22</v>
      </c>
      <c r="AG55" s="9">
        <f t="shared" si="5"/>
        <v>11</v>
      </c>
      <c r="AH55" s="9">
        <f t="shared" si="5"/>
        <v>15</v>
      </c>
      <c r="AI55" s="9">
        <f t="shared" si="6"/>
        <v>7</v>
      </c>
      <c r="AJ55" s="9">
        <f t="shared" si="7"/>
        <v>16</v>
      </c>
      <c r="AK55" s="9">
        <f t="shared" si="8"/>
        <v>21.97729037267078</v>
      </c>
      <c r="AL55" s="9">
        <f t="shared" si="9"/>
        <v>18.02270962732922</v>
      </c>
      <c r="AM55" s="9">
        <f t="shared" si="9"/>
        <v>19</v>
      </c>
      <c r="AO55" s="27">
        <f t="array" aca="1" ref="AO55" ca="1">MEDIAN(IF(E55:(OFFSET(INDIRECT(ADDRESS(ROW(), COLUMN())),0,-2))&gt;0,E55:(OFFSET(INDIRECT(ADDRESS(ROW(), COLUMN())),0,-2))))</f>
        <v>9</v>
      </c>
      <c r="AP55" s="27">
        <f t="array" aca="1" ref="AP55" ca="1">AVERAGE(IF(E55:(OFFSET(INDIRECT(ADDRESS(ROW(), COLUMN())),0,-3))&gt;0,E55:(OFFSET(INDIRECT(ADDRESS(ROW(), COLUMN())),0,-3))))</f>
        <v>11.88</v>
      </c>
      <c r="AQ55" s="51">
        <f t="array" ref="AQ55">MEDIAN(IF(E55:AM55&gt;0,E55:AM55))</f>
        <v>9</v>
      </c>
      <c r="AR55" s="51">
        <f t="array" ref="AR55">AVERAGE(IF(E55:AM55&gt;0,E55:AM55))</f>
        <v>11.88</v>
      </c>
      <c r="AS55" s="27"/>
    </row>
    <row r="56" spans="1:45" x14ac:dyDescent="0.3">
      <c r="A56" s="6" t="s">
        <v>62</v>
      </c>
      <c r="B56" s="6" t="s">
        <v>175</v>
      </c>
      <c r="C56" s="6" t="s">
        <v>8</v>
      </c>
      <c r="D56" s="6" t="s">
        <v>93</v>
      </c>
      <c r="E56" s="9">
        <v>0</v>
      </c>
      <c r="F56" s="9">
        <f t="shared" si="3"/>
        <v>0</v>
      </c>
      <c r="G56" s="9">
        <f t="shared" si="3"/>
        <v>0</v>
      </c>
      <c r="H56" s="9">
        <f t="shared" si="3"/>
        <v>0</v>
      </c>
      <c r="I56" s="9">
        <f t="shared" si="3"/>
        <v>0</v>
      </c>
      <c r="J56" s="9">
        <f t="shared" si="3"/>
        <v>0</v>
      </c>
      <c r="K56" s="9">
        <f t="shared" si="3"/>
        <v>0</v>
      </c>
      <c r="L56" s="9">
        <f t="shared" si="3"/>
        <v>0</v>
      </c>
      <c r="M56" s="9">
        <f t="shared" si="3"/>
        <v>0</v>
      </c>
      <c r="N56" s="9">
        <f t="shared" ref="N56:AE56" si="28">N22-M22</f>
        <v>0</v>
      </c>
      <c r="O56" s="9">
        <f t="shared" si="28"/>
        <v>2</v>
      </c>
      <c r="P56" s="9">
        <f t="shared" si="28"/>
        <v>2</v>
      </c>
      <c r="Q56" s="9">
        <f t="shared" si="28"/>
        <v>0</v>
      </c>
      <c r="R56" s="9">
        <f t="shared" si="28"/>
        <v>14</v>
      </c>
      <c r="S56" s="9">
        <f t="shared" si="28"/>
        <v>0</v>
      </c>
      <c r="T56" s="9">
        <f t="shared" si="28"/>
        <v>7</v>
      </c>
      <c r="U56" s="9">
        <f t="shared" si="28"/>
        <v>15</v>
      </c>
      <c r="V56" s="9">
        <f t="shared" si="28"/>
        <v>1</v>
      </c>
      <c r="W56" s="9">
        <f t="shared" si="28"/>
        <v>5</v>
      </c>
      <c r="X56" s="9">
        <f t="shared" si="28"/>
        <v>4</v>
      </c>
      <c r="Y56" s="9">
        <f t="shared" si="28"/>
        <v>8</v>
      </c>
      <c r="Z56" s="9">
        <f t="shared" si="28"/>
        <v>7</v>
      </c>
      <c r="AA56" s="9">
        <f t="shared" si="28"/>
        <v>12</v>
      </c>
      <c r="AB56" s="9">
        <f t="shared" si="28"/>
        <v>0</v>
      </c>
      <c r="AC56" s="9">
        <f t="shared" si="28"/>
        <v>7</v>
      </c>
      <c r="AD56" s="9">
        <f t="shared" si="28"/>
        <v>13</v>
      </c>
      <c r="AE56" s="9">
        <f t="shared" si="28"/>
        <v>19</v>
      </c>
      <c r="AF56" s="9">
        <f t="shared" si="24"/>
        <v>11</v>
      </c>
      <c r="AG56" s="9">
        <f t="shared" si="5"/>
        <v>14</v>
      </c>
      <c r="AH56" s="9">
        <f t="shared" si="5"/>
        <v>12</v>
      </c>
      <c r="AI56" s="9">
        <f t="shared" si="6"/>
        <v>8</v>
      </c>
      <c r="AJ56" s="9">
        <f t="shared" si="7"/>
        <v>8</v>
      </c>
      <c r="AK56" s="9">
        <f t="shared" si="8"/>
        <v>10</v>
      </c>
      <c r="AL56" s="9">
        <f t="shared" si="9"/>
        <v>0</v>
      </c>
      <c r="AM56" s="9">
        <f t="shared" si="9"/>
        <v>13</v>
      </c>
      <c r="AO56" s="27">
        <f t="array" aca="1" ref="AO56" ca="1">MEDIAN(IF(E56:(OFFSET(INDIRECT(ADDRESS(ROW(), COLUMN())),0,-2))&gt;0,E56:(OFFSET(INDIRECT(ADDRESS(ROW(), COLUMN())),0,-2))))</f>
        <v>8</v>
      </c>
      <c r="AP56" s="27">
        <f t="array" aca="1" ref="AP56" ca="1">AVERAGE(IF(E56:(OFFSET(INDIRECT(ADDRESS(ROW(), COLUMN())),0,-3))&gt;0,E56:(OFFSET(INDIRECT(ADDRESS(ROW(), COLUMN())),0,-3))))</f>
        <v>9.1428571428571423</v>
      </c>
      <c r="AQ56" s="51">
        <f t="array" ref="AQ56">MEDIAN(IF(E56:AM56&gt;0,E56:AM56))</f>
        <v>8</v>
      </c>
      <c r="AR56" s="51">
        <f t="array" ref="AR56">AVERAGE(IF(E56:AM56&gt;0,E56:AM56))</f>
        <v>9.1428571428571423</v>
      </c>
      <c r="AS56" s="27"/>
    </row>
    <row r="57" spans="1:45" x14ac:dyDescent="0.3">
      <c r="A57" s="6" t="s">
        <v>63</v>
      </c>
      <c r="B57" s="6" t="s">
        <v>176</v>
      </c>
      <c r="C57" s="6" t="s">
        <v>9</v>
      </c>
      <c r="D57" s="6" t="s">
        <v>94</v>
      </c>
      <c r="E57" s="9">
        <v>0</v>
      </c>
      <c r="F57" s="9">
        <f t="shared" si="3"/>
        <v>0</v>
      </c>
      <c r="G57" s="9">
        <f t="shared" si="3"/>
        <v>0</v>
      </c>
      <c r="H57" s="9">
        <f t="shared" si="3"/>
        <v>0</v>
      </c>
      <c r="I57" s="9">
        <f t="shared" si="3"/>
        <v>0</v>
      </c>
      <c r="J57" s="9">
        <f t="shared" si="3"/>
        <v>1</v>
      </c>
      <c r="K57" s="9">
        <f t="shared" si="3"/>
        <v>1</v>
      </c>
      <c r="L57" s="9">
        <f t="shared" si="3"/>
        <v>1</v>
      </c>
      <c r="M57" s="9">
        <f t="shared" si="3"/>
        <v>0</v>
      </c>
      <c r="N57" s="9">
        <f t="shared" ref="N57:AE57" si="29">N23-M23</f>
        <v>0</v>
      </c>
      <c r="O57" s="9">
        <f t="shared" si="29"/>
        <v>2</v>
      </c>
      <c r="P57" s="9">
        <f t="shared" si="29"/>
        <v>1</v>
      </c>
      <c r="Q57" s="9">
        <f t="shared" si="29"/>
        <v>1</v>
      </c>
      <c r="R57" s="9">
        <f t="shared" si="29"/>
        <v>15</v>
      </c>
      <c r="S57" s="9">
        <f t="shared" si="29"/>
        <v>0</v>
      </c>
      <c r="T57" s="9">
        <f t="shared" si="29"/>
        <v>5</v>
      </c>
      <c r="U57" s="9">
        <f t="shared" si="29"/>
        <v>4</v>
      </c>
      <c r="V57" s="9">
        <f t="shared" si="29"/>
        <v>2</v>
      </c>
      <c r="W57" s="9">
        <f t="shared" si="29"/>
        <v>11</v>
      </c>
      <c r="X57" s="9">
        <f t="shared" si="29"/>
        <v>7</v>
      </c>
      <c r="Y57" s="9">
        <f t="shared" si="29"/>
        <v>8</v>
      </c>
      <c r="Z57" s="9">
        <f t="shared" si="29"/>
        <v>20</v>
      </c>
      <c r="AA57" s="9">
        <f t="shared" si="29"/>
        <v>15</v>
      </c>
      <c r="AB57" s="9">
        <f t="shared" si="29"/>
        <v>8</v>
      </c>
      <c r="AC57" s="9">
        <f t="shared" si="29"/>
        <v>13</v>
      </c>
      <c r="AD57" s="9">
        <f t="shared" si="29"/>
        <v>21</v>
      </c>
      <c r="AE57" s="9">
        <f t="shared" si="29"/>
        <v>9</v>
      </c>
      <c r="AF57" s="9">
        <f t="shared" si="24"/>
        <v>7</v>
      </c>
      <c r="AG57" s="9">
        <f t="shared" si="5"/>
        <v>6</v>
      </c>
      <c r="AH57" s="9">
        <f t="shared" si="5"/>
        <v>5</v>
      </c>
      <c r="AI57" s="9">
        <f t="shared" si="6"/>
        <v>5</v>
      </c>
      <c r="AJ57" s="9">
        <f t="shared" si="7"/>
        <v>7</v>
      </c>
      <c r="AK57" s="9">
        <f t="shared" si="8"/>
        <v>7.9285714285714164</v>
      </c>
      <c r="AL57" s="9">
        <f t="shared" si="9"/>
        <v>9.0714285714285836</v>
      </c>
      <c r="AM57" s="9">
        <f t="shared" si="9"/>
        <v>0</v>
      </c>
      <c r="AO57" s="27">
        <f t="array" aca="1" ref="AO57" ca="1">MEDIAN(IF(E57:(OFFSET(INDIRECT(ADDRESS(ROW(), COLUMN())),0,-2))&gt;0,E57:(OFFSET(INDIRECT(ADDRESS(ROW(), COLUMN())),0,-2))))</f>
        <v>7</v>
      </c>
      <c r="AP57" s="27">
        <f t="array" aca="1" ref="AP57" ca="1">AVERAGE(IF(E57:(OFFSET(INDIRECT(ADDRESS(ROW(), COLUMN())),0,-3))&gt;0,E57:(OFFSET(INDIRECT(ADDRESS(ROW(), COLUMN())),0,-3))))</f>
        <v>7.384615384615385</v>
      </c>
      <c r="AQ57" s="51">
        <f t="array" ref="AQ57">MEDIAN(IF(E57:AM57&gt;0,E57:AM57))</f>
        <v>7</v>
      </c>
      <c r="AR57" s="51">
        <f t="array" ref="AR57">AVERAGE(IF(E57:AM57&gt;0,E57:AM57))</f>
        <v>7.384615384615385</v>
      </c>
      <c r="AS57" s="27"/>
    </row>
    <row r="58" spans="1:45" x14ac:dyDescent="0.3">
      <c r="A58" s="6" t="s">
        <v>64</v>
      </c>
      <c r="B58" s="6" t="s">
        <v>177</v>
      </c>
      <c r="C58" s="6" t="s">
        <v>31</v>
      </c>
      <c r="D58" s="6" t="s">
        <v>95</v>
      </c>
      <c r="E58" s="9">
        <v>0</v>
      </c>
      <c r="F58" s="9">
        <f t="shared" si="3"/>
        <v>0</v>
      </c>
      <c r="G58" s="9">
        <f t="shared" si="3"/>
        <v>0</v>
      </c>
      <c r="H58" s="9">
        <f t="shared" si="3"/>
        <v>0</v>
      </c>
      <c r="I58" s="9">
        <f t="shared" si="3"/>
        <v>0</v>
      </c>
      <c r="J58" s="9">
        <f t="shared" si="3"/>
        <v>0</v>
      </c>
      <c r="K58" s="9">
        <f t="shared" si="3"/>
        <v>1</v>
      </c>
      <c r="L58" s="9">
        <f t="shared" si="3"/>
        <v>1</v>
      </c>
      <c r="M58" s="9">
        <f t="shared" si="3"/>
        <v>0</v>
      </c>
      <c r="N58" s="9">
        <f t="shared" ref="N58:AE58" si="30">N24-M24</f>
        <v>0</v>
      </c>
      <c r="O58" s="9">
        <f t="shared" si="30"/>
        <v>0</v>
      </c>
      <c r="P58" s="9">
        <f t="shared" si="30"/>
        <v>0</v>
      </c>
      <c r="Q58" s="9">
        <f t="shared" si="30"/>
        <v>0</v>
      </c>
      <c r="R58" s="9">
        <f t="shared" si="30"/>
        <v>0</v>
      </c>
      <c r="S58" s="9">
        <f t="shared" si="30"/>
        <v>0</v>
      </c>
      <c r="T58" s="9">
        <f t="shared" si="30"/>
        <v>4</v>
      </c>
      <c r="U58" s="9">
        <f t="shared" si="30"/>
        <v>0</v>
      </c>
      <c r="V58" s="9">
        <f t="shared" si="30"/>
        <v>3</v>
      </c>
      <c r="W58" s="9">
        <f t="shared" si="30"/>
        <v>0</v>
      </c>
      <c r="X58" s="9">
        <f t="shared" si="30"/>
        <v>2</v>
      </c>
      <c r="Y58" s="9">
        <f t="shared" si="30"/>
        <v>0</v>
      </c>
      <c r="Z58" s="9">
        <f t="shared" si="30"/>
        <v>15</v>
      </c>
      <c r="AA58" s="9">
        <f t="shared" si="30"/>
        <v>0</v>
      </c>
      <c r="AB58" s="9">
        <f t="shared" si="30"/>
        <v>0</v>
      </c>
      <c r="AC58" s="9">
        <f t="shared" si="30"/>
        <v>1</v>
      </c>
      <c r="AD58" s="9">
        <f t="shared" si="30"/>
        <v>5</v>
      </c>
      <c r="AE58" s="9">
        <f t="shared" si="30"/>
        <v>0</v>
      </c>
      <c r="AF58" s="9">
        <f t="shared" si="24"/>
        <v>13</v>
      </c>
      <c r="AG58" s="9">
        <f t="shared" si="5"/>
        <v>15</v>
      </c>
      <c r="AH58" s="9">
        <f t="shared" si="5"/>
        <v>1</v>
      </c>
      <c r="AI58" s="9">
        <f t="shared" si="6"/>
        <v>12</v>
      </c>
      <c r="AJ58" s="9">
        <f t="shared" si="7"/>
        <v>0</v>
      </c>
      <c r="AK58" s="9">
        <f t="shared" si="8"/>
        <v>5.5399844720496958</v>
      </c>
      <c r="AL58" s="9">
        <f t="shared" si="9"/>
        <v>17.460015527950304</v>
      </c>
      <c r="AM58" s="9">
        <f t="shared" si="9"/>
        <v>0</v>
      </c>
      <c r="AO58" s="27">
        <f t="array" aca="1" ref="AO58" ca="1">MEDIAN(IF(E58:(OFFSET(INDIRECT(ADDRESS(ROW(), COLUMN())),0,-2))&gt;0,E58:(OFFSET(INDIRECT(ADDRESS(ROW(), COLUMN())),0,-2))))</f>
        <v>4.5</v>
      </c>
      <c r="AP58" s="27">
        <f t="array" aca="1" ref="AP58" ca="1">AVERAGE(IF(E58:(OFFSET(INDIRECT(ADDRESS(ROW(), COLUMN())),0,-3))&gt;0,E58:(OFFSET(INDIRECT(ADDRESS(ROW(), COLUMN())),0,-3))))</f>
        <v>6.8571428571428568</v>
      </c>
      <c r="AQ58" s="51">
        <f t="array" ref="AQ58">MEDIAN(IF(E58:AM58&gt;0,E58:AM58))</f>
        <v>4.5</v>
      </c>
      <c r="AR58" s="51">
        <f t="array" ref="AR58">AVERAGE(IF(E58:AM58&gt;0,E58:AM58))</f>
        <v>6.8571428571428568</v>
      </c>
      <c r="AS58" s="27"/>
    </row>
    <row r="59" spans="1:45" x14ac:dyDescent="0.3">
      <c r="A59" s="6" t="s">
        <v>65</v>
      </c>
      <c r="B59" s="6" t="s">
        <v>178</v>
      </c>
      <c r="C59" s="6" t="s">
        <v>10</v>
      </c>
      <c r="D59" s="6" t="s">
        <v>96</v>
      </c>
      <c r="E59" s="9">
        <v>0</v>
      </c>
      <c r="F59" s="9">
        <f t="shared" si="3"/>
        <v>0</v>
      </c>
      <c r="G59" s="9">
        <f t="shared" si="3"/>
        <v>0</v>
      </c>
      <c r="H59" s="9">
        <f t="shared" si="3"/>
        <v>0</v>
      </c>
      <c r="I59" s="9">
        <f t="shared" si="3"/>
        <v>0</v>
      </c>
      <c r="J59" s="9">
        <f t="shared" si="3"/>
        <v>0</v>
      </c>
      <c r="K59" s="9">
        <f t="shared" si="3"/>
        <v>0</v>
      </c>
      <c r="L59" s="9">
        <f t="shared" si="3"/>
        <v>0</v>
      </c>
      <c r="M59" s="9">
        <f t="shared" si="3"/>
        <v>2</v>
      </c>
      <c r="N59" s="9">
        <f t="shared" ref="N59:AE59" si="31">N25-M25</f>
        <v>22</v>
      </c>
      <c r="O59" s="9">
        <f t="shared" si="31"/>
        <v>0</v>
      </c>
      <c r="P59" s="9">
        <f t="shared" si="31"/>
        <v>0</v>
      </c>
      <c r="Q59" s="9">
        <f t="shared" si="31"/>
        <v>0</v>
      </c>
      <c r="R59" s="9">
        <f t="shared" si="31"/>
        <v>9</v>
      </c>
      <c r="S59" s="9">
        <f t="shared" si="31"/>
        <v>4</v>
      </c>
      <c r="T59" s="9">
        <f t="shared" si="31"/>
        <v>67</v>
      </c>
      <c r="U59" s="9">
        <f t="shared" si="31"/>
        <v>58</v>
      </c>
      <c r="V59" s="9">
        <f t="shared" si="31"/>
        <v>13</v>
      </c>
      <c r="W59" s="9">
        <f t="shared" si="31"/>
        <v>0</v>
      </c>
      <c r="X59" s="9">
        <f t="shared" si="31"/>
        <v>4</v>
      </c>
      <c r="Y59" s="9">
        <f t="shared" si="31"/>
        <v>9</v>
      </c>
      <c r="Z59" s="9">
        <f t="shared" si="31"/>
        <v>25</v>
      </c>
      <c r="AA59" s="9">
        <f t="shared" si="31"/>
        <v>21</v>
      </c>
      <c r="AB59" s="9">
        <f t="shared" si="31"/>
        <v>0</v>
      </c>
      <c r="AC59" s="9">
        <f t="shared" si="31"/>
        <v>25</v>
      </c>
      <c r="AD59" s="9">
        <f t="shared" si="31"/>
        <v>42</v>
      </c>
      <c r="AE59" s="9">
        <f t="shared" si="31"/>
        <v>30</v>
      </c>
      <c r="AF59" s="9">
        <f t="shared" si="24"/>
        <v>20</v>
      </c>
      <c r="AG59" s="9">
        <f t="shared" si="5"/>
        <v>9</v>
      </c>
      <c r="AH59" s="9">
        <f t="shared" si="5"/>
        <v>15</v>
      </c>
      <c r="AI59" s="9">
        <f t="shared" si="6"/>
        <v>6</v>
      </c>
      <c r="AJ59" s="9">
        <f t="shared" si="7"/>
        <v>10</v>
      </c>
      <c r="AK59" s="9">
        <f t="shared" si="8"/>
        <v>30</v>
      </c>
      <c r="AL59" s="9">
        <f t="shared" si="9"/>
        <v>3</v>
      </c>
      <c r="AM59" s="9">
        <f t="shared" si="9"/>
        <v>0</v>
      </c>
      <c r="AO59" s="27">
        <f t="array" aca="1" ref="AO59" ca="1">MEDIAN(IF(E59:(OFFSET(INDIRECT(ADDRESS(ROW(), COLUMN())),0,-2))&gt;0,E59:(OFFSET(INDIRECT(ADDRESS(ROW(), COLUMN())),0,-2))))</f>
        <v>15</v>
      </c>
      <c r="AP59" s="27">
        <f t="array" aca="1" ref="AP59" ca="1">AVERAGE(IF(E59:(OFFSET(INDIRECT(ADDRESS(ROW(), COLUMN())),0,-3))&gt;0,E59:(OFFSET(INDIRECT(ADDRESS(ROW(), COLUMN())),0,-3))))</f>
        <v>20.19047619047619</v>
      </c>
      <c r="AQ59" s="51">
        <f t="array" ref="AQ59">MEDIAN(IF(E59:AM59&gt;0,E59:AM59))</f>
        <v>15</v>
      </c>
      <c r="AR59" s="51">
        <f t="array" ref="AR59">AVERAGE(IF(E59:AM59&gt;0,E59:AM59))</f>
        <v>20.19047619047619</v>
      </c>
      <c r="AS59" s="27"/>
    </row>
    <row r="60" spans="1:45" x14ac:dyDescent="0.3">
      <c r="A60" s="6" t="s">
        <v>66</v>
      </c>
      <c r="B60" s="6" t="s">
        <v>179</v>
      </c>
      <c r="C60" s="6" t="s">
        <v>11</v>
      </c>
      <c r="D60" s="6" t="s">
        <v>97</v>
      </c>
      <c r="E60" s="9">
        <v>0</v>
      </c>
      <c r="F60" s="9">
        <f t="shared" si="3"/>
        <v>2</v>
      </c>
      <c r="G60" s="9">
        <f t="shared" si="3"/>
        <v>0</v>
      </c>
      <c r="H60" s="9">
        <f t="shared" si="3"/>
        <v>2</v>
      </c>
      <c r="I60" s="9">
        <f t="shared" si="3"/>
        <v>2</v>
      </c>
      <c r="J60" s="9">
        <f t="shared" si="3"/>
        <v>2</v>
      </c>
      <c r="K60" s="9">
        <f t="shared" si="3"/>
        <v>9</v>
      </c>
      <c r="L60" s="9">
        <f t="shared" si="3"/>
        <v>23</v>
      </c>
      <c r="M60" s="9">
        <f t="shared" si="3"/>
        <v>25</v>
      </c>
      <c r="N60" s="9">
        <f t="shared" ref="N60:AE60" si="32">N26-M26</f>
        <v>17</v>
      </c>
      <c r="O60" s="9">
        <f t="shared" si="32"/>
        <v>28</v>
      </c>
      <c r="P60" s="9">
        <f t="shared" si="32"/>
        <v>53</v>
      </c>
      <c r="Q60" s="9">
        <f t="shared" si="32"/>
        <v>55</v>
      </c>
      <c r="R60" s="9">
        <f t="shared" si="32"/>
        <v>35</v>
      </c>
      <c r="S60" s="9">
        <f t="shared" si="32"/>
        <v>80</v>
      </c>
      <c r="T60" s="9">
        <f t="shared" si="32"/>
        <v>91</v>
      </c>
      <c r="U60" s="9">
        <f t="shared" si="32"/>
        <v>70</v>
      </c>
      <c r="V60" s="9">
        <f t="shared" si="32"/>
        <v>2</v>
      </c>
      <c r="W60" s="9">
        <f t="shared" si="32"/>
        <v>28</v>
      </c>
      <c r="X60" s="9">
        <f t="shared" si="32"/>
        <v>0</v>
      </c>
      <c r="Y60" s="9">
        <f t="shared" si="32"/>
        <v>5</v>
      </c>
      <c r="Z60" s="9">
        <f t="shared" si="32"/>
        <v>84</v>
      </c>
      <c r="AA60" s="9">
        <f t="shared" si="32"/>
        <v>71</v>
      </c>
      <c r="AB60" s="9">
        <f t="shared" si="32"/>
        <v>113</v>
      </c>
      <c r="AC60" s="9">
        <f t="shared" si="32"/>
        <v>43</v>
      </c>
      <c r="AD60" s="9">
        <f t="shared" si="32"/>
        <v>18</v>
      </c>
      <c r="AE60" s="9">
        <f t="shared" si="32"/>
        <v>45</v>
      </c>
      <c r="AF60" s="9">
        <f t="shared" si="24"/>
        <v>21</v>
      </c>
      <c r="AG60" s="9">
        <f t="shared" si="5"/>
        <v>73</v>
      </c>
      <c r="AH60" s="9">
        <f t="shared" si="5"/>
        <v>99</v>
      </c>
      <c r="AI60" s="9">
        <f t="shared" si="6"/>
        <v>57</v>
      </c>
      <c r="AJ60" s="9">
        <f t="shared" si="7"/>
        <v>38</v>
      </c>
      <c r="AK60" s="9">
        <f t="shared" si="8"/>
        <v>39.294060559006311</v>
      </c>
      <c r="AL60" s="9">
        <f t="shared" si="9"/>
        <v>96.967053822210573</v>
      </c>
      <c r="AM60" s="9">
        <f t="shared" si="9"/>
        <v>166.14281819271082</v>
      </c>
      <c r="AO60" s="27">
        <f t="array" aca="1" ref="AO60" ca="1">MEDIAN(IF(E60:(OFFSET(INDIRECT(ADDRESS(ROW(), COLUMN())),0,-2))&gt;0,E60:(OFFSET(INDIRECT(ADDRESS(ROW(), COLUMN())),0,-2))))</f>
        <v>38.647030279503156</v>
      </c>
      <c r="AP60" s="27">
        <f t="array" aca="1" ref="AP60" ca="1">AVERAGE(IF(E60:(OFFSET(INDIRECT(ADDRESS(ROW(), COLUMN())),0,-3))&gt;0,E60:(OFFSET(INDIRECT(ADDRESS(ROW(), COLUMN())),0,-3))))</f>
        <v>46.668872892935241</v>
      </c>
      <c r="AQ60" s="51">
        <f t="array" ref="AQ60">MEDIAN(IF(E60:AM60&gt;0,E60:AM60))</f>
        <v>38.647030279503156</v>
      </c>
      <c r="AR60" s="51">
        <f t="array" ref="AR60">AVERAGE(IF(E60:AM60&gt;0,E60:AM60))</f>
        <v>46.668872892935241</v>
      </c>
      <c r="AS60" s="27"/>
    </row>
    <row r="61" spans="1:45" x14ac:dyDescent="0.3">
      <c r="A61" s="6" t="s">
        <v>67</v>
      </c>
      <c r="B61" s="6" t="s">
        <v>180</v>
      </c>
      <c r="C61" s="6" t="s">
        <v>12</v>
      </c>
      <c r="D61" s="6" t="s">
        <v>98</v>
      </c>
      <c r="E61" s="9">
        <v>0</v>
      </c>
      <c r="F61" s="9">
        <f t="shared" si="3"/>
        <v>0</v>
      </c>
      <c r="G61" s="9">
        <f t="shared" si="3"/>
        <v>0</v>
      </c>
      <c r="H61" s="9">
        <f t="shared" si="3"/>
        <v>0</v>
      </c>
      <c r="I61" s="9">
        <f t="shared" si="3"/>
        <v>0</v>
      </c>
      <c r="J61" s="9">
        <f t="shared" si="3"/>
        <v>0</v>
      </c>
      <c r="K61" s="9">
        <f t="shared" si="3"/>
        <v>1</v>
      </c>
      <c r="L61" s="9">
        <f t="shared" si="3"/>
        <v>3</v>
      </c>
      <c r="M61" s="9">
        <f t="shared" si="3"/>
        <v>0</v>
      </c>
      <c r="N61" s="9">
        <f t="shared" ref="N61:AE61" si="33">N27-M27</f>
        <v>0</v>
      </c>
      <c r="O61" s="9">
        <f t="shared" si="33"/>
        <v>8</v>
      </c>
      <c r="P61" s="9">
        <f t="shared" si="33"/>
        <v>0</v>
      </c>
      <c r="Q61" s="9">
        <f t="shared" si="33"/>
        <v>2</v>
      </c>
      <c r="R61" s="9">
        <f t="shared" si="33"/>
        <v>5</v>
      </c>
      <c r="S61" s="9">
        <f t="shared" si="33"/>
        <v>11</v>
      </c>
      <c r="T61" s="9">
        <f t="shared" si="33"/>
        <v>50</v>
      </c>
      <c r="U61" s="9">
        <f t="shared" si="33"/>
        <v>27</v>
      </c>
      <c r="V61" s="9">
        <f t="shared" si="33"/>
        <v>37</v>
      </c>
      <c r="W61" s="9">
        <f t="shared" si="33"/>
        <v>7</v>
      </c>
      <c r="X61" s="9">
        <f t="shared" si="33"/>
        <v>25</v>
      </c>
      <c r="Y61" s="9">
        <f t="shared" si="33"/>
        <v>9</v>
      </c>
      <c r="Z61" s="9">
        <f t="shared" si="33"/>
        <v>25</v>
      </c>
      <c r="AA61" s="9">
        <f t="shared" si="33"/>
        <v>25</v>
      </c>
      <c r="AB61" s="9">
        <f t="shared" si="33"/>
        <v>2</v>
      </c>
      <c r="AC61" s="9">
        <f t="shared" si="33"/>
        <v>52</v>
      </c>
      <c r="AD61" s="9">
        <f t="shared" si="33"/>
        <v>0</v>
      </c>
      <c r="AE61" s="9">
        <f t="shared" si="33"/>
        <v>35</v>
      </c>
      <c r="AF61" s="9">
        <f t="shared" si="24"/>
        <v>39</v>
      </c>
      <c r="AG61" s="9">
        <f t="shared" si="5"/>
        <v>37</v>
      </c>
      <c r="AH61" s="9">
        <f t="shared" si="5"/>
        <v>9</v>
      </c>
      <c r="AI61" s="9">
        <f t="shared" si="6"/>
        <v>34</v>
      </c>
      <c r="AJ61" s="9">
        <f t="shared" si="7"/>
        <v>33</v>
      </c>
      <c r="AK61" s="9">
        <f t="shared" si="8"/>
        <v>36.498253105590038</v>
      </c>
      <c r="AL61" s="9">
        <f t="shared" si="9"/>
        <v>28.501746894409962</v>
      </c>
      <c r="AM61" s="9">
        <f t="shared" si="9"/>
        <v>25</v>
      </c>
      <c r="AO61" s="27">
        <f t="array" aca="1" ref="AO61" ca="1">MEDIAN(IF(E61:(OFFSET(INDIRECT(ADDRESS(ROW(), COLUMN())),0,-2))&gt;0,E61:(OFFSET(INDIRECT(ADDRESS(ROW(), COLUMN())),0,-2))))</f>
        <v>25</v>
      </c>
      <c r="AP61" s="27">
        <f t="array" aca="1" ref="AP61" ca="1">AVERAGE(IF(E61:(OFFSET(INDIRECT(ADDRESS(ROW(), COLUMN())),0,-3))&gt;0,E61:(OFFSET(INDIRECT(ADDRESS(ROW(), COLUMN())),0,-3))))</f>
        <v>22.64</v>
      </c>
      <c r="AQ61" s="51">
        <f t="array" ref="AQ61">MEDIAN(IF(E61:AM61&gt;0,E61:AM61))</f>
        <v>25</v>
      </c>
      <c r="AR61" s="51">
        <f t="array" ref="AR61">AVERAGE(IF(E61:AM61&gt;0,E61:AM61))</f>
        <v>22.64</v>
      </c>
      <c r="AS61" s="27"/>
    </row>
    <row r="62" spans="1:45" x14ac:dyDescent="0.3">
      <c r="A62" s="6" t="s">
        <v>68</v>
      </c>
      <c r="B62" s="6" t="s">
        <v>181</v>
      </c>
      <c r="C62" s="6" t="s">
        <v>32</v>
      </c>
      <c r="D62" s="6" t="s">
        <v>99</v>
      </c>
      <c r="E62" s="9">
        <v>0</v>
      </c>
      <c r="F62" s="9">
        <f t="shared" si="3"/>
        <v>0</v>
      </c>
      <c r="G62" s="9">
        <f t="shared" si="3"/>
        <v>0</v>
      </c>
      <c r="H62" s="9">
        <f t="shared" si="3"/>
        <v>1</v>
      </c>
      <c r="I62" s="9">
        <f t="shared" si="3"/>
        <v>0</v>
      </c>
      <c r="J62" s="9">
        <f t="shared" si="3"/>
        <v>2</v>
      </c>
      <c r="K62" s="9">
        <f t="shared" si="3"/>
        <v>1</v>
      </c>
      <c r="L62" s="9">
        <f t="shared" si="3"/>
        <v>7</v>
      </c>
      <c r="M62" s="9">
        <f t="shared" si="3"/>
        <v>9</v>
      </c>
      <c r="N62" s="9">
        <f t="shared" ref="N62:AE62" si="34">N28-M28</f>
        <v>12</v>
      </c>
      <c r="O62" s="9">
        <f t="shared" si="34"/>
        <v>11</v>
      </c>
      <c r="P62" s="9">
        <f t="shared" si="34"/>
        <v>12</v>
      </c>
      <c r="Q62" s="9">
        <f t="shared" si="34"/>
        <v>7</v>
      </c>
      <c r="R62" s="9">
        <f t="shared" si="34"/>
        <v>9</v>
      </c>
      <c r="S62" s="9">
        <f t="shared" si="34"/>
        <v>50</v>
      </c>
      <c r="T62" s="9">
        <f t="shared" si="34"/>
        <v>180</v>
      </c>
      <c r="U62" s="9">
        <f t="shared" si="34"/>
        <v>305</v>
      </c>
      <c r="V62" s="9">
        <f t="shared" si="34"/>
        <v>14</v>
      </c>
      <c r="W62" s="9">
        <f t="shared" si="34"/>
        <v>13</v>
      </c>
      <c r="X62" s="9">
        <f t="shared" si="34"/>
        <v>253</v>
      </c>
      <c r="Y62" s="9">
        <f t="shared" si="34"/>
        <v>32</v>
      </c>
      <c r="Z62" s="9">
        <f t="shared" si="34"/>
        <v>79</v>
      </c>
      <c r="AA62" s="9">
        <f t="shared" si="34"/>
        <v>192</v>
      </c>
      <c r="AB62" s="9">
        <f t="shared" si="34"/>
        <v>17</v>
      </c>
      <c r="AC62" s="9">
        <f t="shared" si="34"/>
        <v>72</v>
      </c>
      <c r="AD62" s="9">
        <f t="shared" si="34"/>
        <v>96</v>
      </c>
      <c r="AE62" s="9">
        <f t="shared" si="34"/>
        <v>59</v>
      </c>
      <c r="AF62" s="9">
        <f t="shared" si="24"/>
        <v>61</v>
      </c>
      <c r="AG62" s="9">
        <f t="shared" si="5"/>
        <v>58</v>
      </c>
      <c r="AH62" s="9">
        <f t="shared" si="5"/>
        <v>84</v>
      </c>
      <c r="AI62" s="9">
        <f t="shared" si="6"/>
        <v>28</v>
      </c>
      <c r="AJ62" s="9">
        <f t="shared" si="7"/>
        <v>36</v>
      </c>
      <c r="AK62" s="9">
        <f t="shared" si="8"/>
        <v>92.998253105590038</v>
      </c>
      <c r="AL62" s="9">
        <f t="shared" si="9"/>
        <v>141.81523284101741</v>
      </c>
      <c r="AM62" s="9">
        <f t="shared" si="9"/>
        <v>242.5305678756115</v>
      </c>
      <c r="AO62" s="27">
        <f t="array" aca="1" ref="AO62" ca="1">MEDIAN(IF(E62:(OFFSET(INDIRECT(ADDRESS(ROW(), COLUMN())),0,-2))&gt;0,E62:(OFFSET(INDIRECT(ADDRESS(ROW(), COLUMN())),0,-2))))</f>
        <v>36</v>
      </c>
      <c r="AP62" s="27">
        <f t="array" aca="1" ref="AP62" ca="1">AVERAGE(IF(E62:(OFFSET(INDIRECT(ADDRESS(ROW(), COLUMN())),0,-3))&gt;0,E62:(OFFSET(INDIRECT(ADDRESS(ROW(), COLUMN())),0,-3))))</f>
        <v>70.23690496200706</v>
      </c>
      <c r="AQ62" s="51">
        <f t="array" ref="AQ62">MEDIAN(IF(E62:AM62&gt;0,E62:AM62))</f>
        <v>36</v>
      </c>
      <c r="AR62" s="51">
        <f t="array" ref="AR62">AVERAGE(IF(E62:AM62&gt;0,E62:AM62))</f>
        <v>70.23690496200706</v>
      </c>
      <c r="AS62" s="27"/>
    </row>
    <row r="63" spans="1:45" x14ac:dyDescent="0.3">
      <c r="A63" s="6" t="s">
        <v>69</v>
      </c>
      <c r="B63" s="6" t="s">
        <v>182</v>
      </c>
      <c r="C63" s="6" t="s">
        <v>13</v>
      </c>
      <c r="D63" s="6" t="s">
        <v>100</v>
      </c>
      <c r="E63" s="34">
        <v>1</v>
      </c>
      <c r="F63" s="9">
        <f t="shared" si="3"/>
        <v>0</v>
      </c>
      <c r="G63" s="9">
        <f t="shared" si="3"/>
        <v>0</v>
      </c>
      <c r="H63" s="9">
        <f t="shared" si="3"/>
        <v>1</v>
      </c>
      <c r="I63" s="9">
        <f t="shared" si="3"/>
        <v>2</v>
      </c>
      <c r="J63" s="9">
        <f t="shared" si="3"/>
        <v>0</v>
      </c>
      <c r="K63" s="9">
        <f t="shared" si="3"/>
        <v>1</v>
      </c>
      <c r="L63" s="9">
        <f t="shared" si="3"/>
        <v>0</v>
      </c>
      <c r="M63" s="9">
        <f t="shared" si="3"/>
        <v>0</v>
      </c>
      <c r="N63" s="9">
        <f t="shared" ref="N63:AE63" si="35">N29-M29</f>
        <v>18</v>
      </c>
      <c r="O63" s="9">
        <f t="shared" si="35"/>
        <v>44</v>
      </c>
      <c r="P63" s="9">
        <f t="shared" si="35"/>
        <v>18</v>
      </c>
      <c r="Q63" s="9">
        <f t="shared" si="35"/>
        <v>56</v>
      </c>
      <c r="R63" s="9">
        <f t="shared" si="35"/>
        <v>8</v>
      </c>
      <c r="S63" s="9">
        <f t="shared" si="35"/>
        <v>31</v>
      </c>
      <c r="T63" s="9">
        <f t="shared" si="35"/>
        <v>48</v>
      </c>
      <c r="U63" s="9">
        <f t="shared" si="35"/>
        <v>37</v>
      </c>
      <c r="V63" s="9">
        <f t="shared" si="35"/>
        <v>70</v>
      </c>
      <c r="W63" s="9">
        <f t="shared" si="35"/>
        <v>54</v>
      </c>
      <c r="X63" s="9">
        <f t="shared" si="35"/>
        <v>27</v>
      </c>
      <c r="Y63" s="9">
        <f t="shared" si="35"/>
        <v>31</v>
      </c>
      <c r="Z63" s="9">
        <f t="shared" si="35"/>
        <v>88</v>
      </c>
      <c r="AA63" s="9">
        <f t="shared" si="35"/>
        <v>48</v>
      </c>
      <c r="AB63" s="9">
        <f t="shared" si="35"/>
        <v>115</v>
      </c>
      <c r="AC63" s="9">
        <f t="shared" si="35"/>
        <v>0</v>
      </c>
      <c r="AD63" s="9">
        <f t="shared" si="35"/>
        <v>14</v>
      </c>
      <c r="AE63" s="9">
        <f t="shared" si="35"/>
        <v>47</v>
      </c>
      <c r="AF63" s="9">
        <f t="shared" si="24"/>
        <v>23</v>
      </c>
      <c r="AG63" s="9">
        <f t="shared" si="5"/>
        <v>47</v>
      </c>
      <c r="AH63" s="9">
        <f t="shared" si="5"/>
        <v>17</v>
      </c>
      <c r="AI63" s="9">
        <f t="shared" si="6"/>
        <v>0</v>
      </c>
      <c r="AJ63" s="9">
        <f t="shared" si="7"/>
        <v>36</v>
      </c>
      <c r="AK63" s="9">
        <f t="shared" si="8"/>
        <v>34.631211180124183</v>
      </c>
      <c r="AL63" s="9">
        <f t="shared" si="9"/>
        <v>23.368788819875817</v>
      </c>
      <c r="AM63" s="9">
        <f t="shared" si="9"/>
        <v>17</v>
      </c>
      <c r="AO63" s="27">
        <f t="array" aca="1" ref="AO63" ca="1">MEDIAN(IF(E63:(OFFSET(INDIRECT(ADDRESS(ROW(), COLUMN())),0,-2))&gt;0,E63:(OFFSET(INDIRECT(ADDRESS(ROW(), COLUMN())),0,-2))))</f>
        <v>31</v>
      </c>
      <c r="AP63" s="27">
        <f t="array" aca="1" ref="AP63" ca="1">AVERAGE(IF(E63:(OFFSET(INDIRECT(ADDRESS(ROW(), COLUMN())),0,-3))&gt;0,E63:(OFFSET(INDIRECT(ADDRESS(ROW(), COLUMN())),0,-3))))</f>
        <v>34.178571428571431</v>
      </c>
      <c r="AQ63" s="51">
        <f t="array" ref="AQ63">MEDIAN(IF(E63:AM63&gt;0,E63:AM63))</f>
        <v>31</v>
      </c>
      <c r="AR63" s="51">
        <f t="array" ref="AR63">AVERAGE(IF(E63:AM63&gt;0,E63:AM63))</f>
        <v>34.178571428571431</v>
      </c>
      <c r="AS63" s="27"/>
    </row>
    <row r="64" spans="1:45" x14ac:dyDescent="0.3">
      <c r="A64" s="6" t="s">
        <v>70</v>
      </c>
      <c r="B64" s="6" t="s">
        <v>183</v>
      </c>
      <c r="C64" s="6" t="s">
        <v>14</v>
      </c>
      <c r="D64" s="6" t="s">
        <v>101</v>
      </c>
      <c r="E64" s="9">
        <v>0</v>
      </c>
      <c r="F64" s="9">
        <f t="shared" si="3"/>
        <v>0</v>
      </c>
      <c r="G64" s="9">
        <f t="shared" si="3"/>
        <v>0</v>
      </c>
      <c r="H64" s="9">
        <f t="shared" si="3"/>
        <v>0</v>
      </c>
      <c r="I64" s="9">
        <f t="shared" si="3"/>
        <v>0</v>
      </c>
      <c r="J64" s="9">
        <f t="shared" si="3"/>
        <v>1</v>
      </c>
      <c r="K64" s="9">
        <f t="shared" si="3"/>
        <v>1</v>
      </c>
      <c r="L64" s="9">
        <f t="shared" si="3"/>
        <v>0</v>
      </c>
      <c r="M64" s="9">
        <f t="shared" si="3"/>
        <v>0</v>
      </c>
      <c r="N64" s="9">
        <f t="shared" ref="N64:AE64" si="36">N30-M30</f>
        <v>0</v>
      </c>
      <c r="O64" s="9">
        <f t="shared" si="36"/>
        <v>2</v>
      </c>
      <c r="P64" s="9">
        <f t="shared" si="36"/>
        <v>7</v>
      </c>
      <c r="Q64" s="9">
        <f t="shared" si="36"/>
        <v>0</v>
      </c>
      <c r="R64" s="9">
        <f t="shared" si="36"/>
        <v>0</v>
      </c>
      <c r="S64" s="9">
        <f t="shared" si="36"/>
        <v>2</v>
      </c>
      <c r="T64" s="9">
        <f t="shared" si="36"/>
        <v>6</v>
      </c>
      <c r="U64" s="9">
        <f t="shared" si="36"/>
        <v>11</v>
      </c>
      <c r="V64" s="9">
        <f t="shared" si="36"/>
        <v>5</v>
      </c>
      <c r="W64" s="9">
        <f t="shared" si="36"/>
        <v>17</v>
      </c>
      <c r="X64" s="9">
        <f t="shared" si="36"/>
        <v>17</v>
      </c>
      <c r="Y64" s="9">
        <f t="shared" si="36"/>
        <v>10</v>
      </c>
      <c r="Z64" s="9">
        <f t="shared" si="36"/>
        <v>0</v>
      </c>
      <c r="AA64" s="9">
        <f t="shared" si="36"/>
        <v>4</v>
      </c>
      <c r="AB64" s="9">
        <f t="shared" si="36"/>
        <v>0</v>
      </c>
      <c r="AC64" s="9">
        <f t="shared" si="36"/>
        <v>7</v>
      </c>
      <c r="AD64" s="9">
        <f t="shared" si="36"/>
        <v>16</v>
      </c>
      <c r="AE64" s="9">
        <f t="shared" si="36"/>
        <v>6</v>
      </c>
      <c r="AF64" s="9">
        <f t="shared" si="24"/>
        <v>12</v>
      </c>
      <c r="AG64" s="9">
        <f t="shared" si="5"/>
        <v>5</v>
      </c>
      <c r="AH64" s="9">
        <f t="shared" si="5"/>
        <v>17</v>
      </c>
      <c r="AI64" s="9">
        <f t="shared" si="6"/>
        <v>0</v>
      </c>
      <c r="AJ64" s="9">
        <f t="shared" si="7"/>
        <v>2</v>
      </c>
      <c r="AK64" s="9">
        <f t="shared" si="8"/>
        <v>2</v>
      </c>
      <c r="AL64" s="9">
        <f t="shared" si="9"/>
        <v>0</v>
      </c>
      <c r="AM64" s="9">
        <f t="shared" si="9"/>
        <v>11</v>
      </c>
      <c r="AO64" s="27">
        <f t="array" aca="1" ref="AO64" ca="1">MEDIAN(IF(E64:(OFFSET(INDIRECT(ADDRESS(ROW(), COLUMN())),0,-2))&gt;0,E64:(OFFSET(INDIRECT(ADDRESS(ROW(), COLUMN())),0,-2))))</f>
        <v>6</v>
      </c>
      <c r="AP64" s="27">
        <f t="array" aca="1" ref="AP64" ca="1">AVERAGE(IF(E64:(OFFSET(INDIRECT(ADDRESS(ROW(), COLUMN())),0,-3))&gt;0,E64:(OFFSET(INDIRECT(ADDRESS(ROW(), COLUMN())),0,-3))))</f>
        <v>7.666666666666667</v>
      </c>
      <c r="AQ64" s="51">
        <f t="array" ref="AQ64">MEDIAN(IF(E64:AM64&gt;0,E64:AM64))</f>
        <v>6</v>
      </c>
      <c r="AR64" s="51">
        <f t="array" ref="AR64">AVERAGE(IF(E64:AM64&gt;0,E64:AM64))</f>
        <v>7.666666666666667</v>
      </c>
      <c r="AS64" s="27"/>
    </row>
    <row r="65" spans="1:46" x14ac:dyDescent="0.3">
      <c r="A65" s="6" t="s">
        <v>71</v>
      </c>
      <c r="B65" s="6" t="s">
        <v>184</v>
      </c>
      <c r="C65" s="6" t="s">
        <v>15</v>
      </c>
      <c r="D65" s="6" t="s">
        <v>102</v>
      </c>
      <c r="E65" s="9">
        <v>0</v>
      </c>
      <c r="F65" s="9">
        <f t="shared" si="3"/>
        <v>0</v>
      </c>
      <c r="G65" s="9">
        <f t="shared" si="3"/>
        <v>0</v>
      </c>
      <c r="H65" s="9">
        <f t="shared" si="3"/>
        <v>0</v>
      </c>
      <c r="I65" s="9">
        <f t="shared" si="3"/>
        <v>1</v>
      </c>
      <c r="J65" s="9">
        <f t="shared" si="3"/>
        <v>0</v>
      </c>
      <c r="K65" s="9">
        <f t="shared" si="3"/>
        <v>0</v>
      </c>
      <c r="L65" s="9">
        <f t="shared" si="3"/>
        <v>1</v>
      </c>
      <c r="M65" s="9">
        <f t="shared" si="3"/>
        <v>0</v>
      </c>
      <c r="N65" s="9">
        <f t="shared" ref="N65:AE65" si="37">N31-M31</f>
        <v>0</v>
      </c>
      <c r="O65" s="9">
        <f t="shared" si="37"/>
        <v>3</v>
      </c>
      <c r="P65" s="9">
        <f t="shared" si="37"/>
        <v>0</v>
      </c>
      <c r="Q65" s="9">
        <f t="shared" si="37"/>
        <v>5</v>
      </c>
      <c r="R65" s="9">
        <f t="shared" si="37"/>
        <v>0</v>
      </c>
      <c r="S65" s="9">
        <f t="shared" si="37"/>
        <v>6</v>
      </c>
      <c r="T65" s="9">
        <f t="shared" si="37"/>
        <v>7</v>
      </c>
      <c r="U65" s="9">
        <f t="shared" si="37"/>
        <v>11</v>
      </c>
      <c r="V65" s="9">
        <f t="shared" si="37"/>
        <v>26</v>
      </c>
      <c r="W65" s="9">
        <f t="shared" si="37"/>
        <v>0</v>
      </c>
      <c r="X65" s="9">
        <f t="shared" si="37"/>
        <v>17</v>
      </c>
      <c r="Y65" s="9">
        <f t="shared" si="37"/>
        <v>7</v>
      </c>
      <c r="Z65" s="9">
        <f t="shared" si="37"/>
        <v>12</v>
      </c>
      <c r="AA65" s="9">
        <f t="shared" si="37"/>
        <v>10</v>
      </c>
      <c r="AB65" s="9">
        <f t="shared" si="37"/>
        <v>7</v>
      </c>
      <c r="AC65" s="9">
        <f t="shared" si="37"/>
        <v>11</v>
      </c>
      <c r="AD65" s="9">
        <f t="shared" si="37"/>
        <v>7</v>
      </c>
      <c r="AE65" s="9">
        <f t="shared" si="37"/>
        <v>11</v>
      </c>
      <c r="AF65" s="9">
        <f t="shared" si="24"/>
        <v>13</v>
      </c>
      <c r="AG65" s="9">
        <f t="shared" si="5"/>
        <v>20</v>
      </c>
      <c r="AH65" s="9">
        <f t="shared" si="5"/>
        <v>22</v>
      </c>
      <c r="AI65" s="9">
        <f t="shared" si="6"/>
        <v>27</v>
      </c>
      <c r="AJ65" s="9">
        <f t="shared" si="7"/>
        <v>19</v>
      </c>
      <c r="AK65" s="9">
        <f t="shared" si="8"/>
        <v>21.948175465838517</v>
      </c>
      <c r="AL65" s="9">
        <f t="shared" si="9"/>
        <v>31.2991097861414</v>
      </c>
      <c r="AM65" s="9">
        <f t="shared" si="9"/>
        <v>45.356647244518058</v>
      </c>
      <c r="AO65" s="27">
        <f t="array" aca="1" ref="AO65" ca="1">MEDIAN(IF(E65:(OFFSET(INDIRECT(ADDRESS(ROW(), COLUMN())),0,-2))&gt;0,E65:(OFFSET(INDIRECT(ADDRESS(ROW(), COLUMN())),0,-2))))</f>
        <v>11</v>
      </c>
      <c r="AP65" s="27">
        <f t="array" aca="1" ref="AP65" ca="1">AVERAGE(IF(E65:(OFFSET(INDIRECT(ADDRESS(ROW(), COLUMN())),0,-3))&gt;0,E65:(OFFSET(INDIRECT(ADDRESS(ROW(), COLUMN())),0,-3))))</f>
        <v>14.233497187354082</v>
      </c>
      <c r="AQ65" s="51">
        <f t="array" ref="AQ65">MEDIAN(IF(E65:AM65&gt;0,E65:AM65))</f>
        <v>11</v>
      </c>
      <c r="AR65" s="51">
        <f t="array" ref="AR65">AVERAGE(IF(E65:AM65&gt;0,E65:AM65))</f>
        <v>14.233497187354082</v>
      </c>
      <c r="AS65" s="27"/>
    </row>
    <row r="66" spans="1:46" x14ac:dyDescent="0.3">
      <c r="A66" s="6" t="s">
        <v>72</v>
      </c>
      <c r="B66" s="6" t="s">
        <v>185</v>
      </c>
      <c r="C66" s="6" t="s">
        <v>16</v>
      </c>
      <c r="D66" s="6" t="s">
        <v>103</v>
      </c>
      <c r="E66" s="9">
        <v>0</v>
      </c>
      <c r="F66" s="9">
        <f t="shared" si="3"/>
        <v>0</v>
      </c>
      <c r="G66" s="9">
        <f t="shared" si="3"/>
        <v>0</v>
      </c>
      <c r="H66" s="9">
        <f t="shared" si="3"/>
        <v>0</v>
      </c>
      <c r="I66" s="9">
        <f t="shared" si="3"/>
        <v>0</v>
      </c>
      <c r="J66" s="9">
        <f t="shared" si="3"/>
        <v>0</v>
      </c>
      <c r="K66" s="9">
        <f t="shared" si="3"/>
        <v>0</v>
      </c>
      <c r="L66" s="9">
        <f t="shared" si="3"/>
        <v>1</v>
      </c>
      <c r="M66" s="9">
        <f t="shared" si="3"/>
        <v>0</v>
      </c>
      <c r="N66" s="9">
        <f t="shared" ref="N66:AE66" si="38">N32-M32</f>
        <v>4</v>
      </c>
      <c r="O66" s="9">
        <f t="shared" si="38"/>
        <v>0</v>
      </c>
      <c r="P66" s="9">
        <f t="shared" si="38"/>
        <v>1</v>
      </c>
      <c r="Q66" s="9">
        <f t="shared" si="38"/>
        <v>1</v>
      </c>
      <c r="R66" s="9">
        <f t="shared" si="38"/>
        <v>0</v>
      </c>
      <c r="S66" s="9">
        <f t="shared" si="38"/>
        <v>0</v>
      </c>
      <c r="T66" s="9">
        <f t="shared" si="38"/>
        <v>50</v>
      </c>
      <c r="U66" s="9">
        <f t="shared" si="38"/>
        <v>24</v>
      </c>
      <c r="V66" s="9">
        <f t="shared" si="38"/>
        <v>6</v>
      </c>
      <c r="W66" s="9">
        <f t="shared" si="38"/>
        <v>3</v>
      </c>
      <c r="X66" s="9">
        <f t="shared" si="38"/>
        <v>37</v>
      </c>
      <c r="Y66" s="9">
        <f t="shared" si="38"/>
        <v>23</v>
      </c>
      <c r="Z66" s="9">
        <f t="shared" si="38"/>
        <v>21</v>
      </c>
      <c r="AA66" s="9">
        <f t="shared" si="38"/>
        <v>46</v>
      </c>
      <c r="AB66" s="9">
        <f t="shared" si="38"/>
        <v>73</v>
      </c>
      <c r="AC66" s="9">
        <f t="shared" si="38"/>
        <v>36</v>
      </c>
      <c r="AD66" s="9">
        <f t="shared" si="38"/>
        <v>51</v>
      </c>
      <c r="AE66" s="9">
        <f t="shared" si="38"/>
        <v>49</v>
      </c>
      <c r="AF66" s="9">
        <f t="shared" si="24"/>
        <v>45</v>
      </c>
      <c r="AG66" s="9">
        <f t="shared" si="5"/>
        <v>69</v>
      </c>
      <c r="AH66" s="9">
        <f t="shared" si="5"/>
        <v>49</v>
      </c>
      <c r="AI66" s="9">
        <f t="shared" si="6"/>
        <v>52</v>
      </c>
      <c r="AJ66" s="9">
        <f t="shared" si="7"/>
        <v>84</v>
      </c>
      <c r="AK66" s="9">
        <f t="shared" si="8"/>
        <v>60.399844720496844</v>
      </c>
      <c r="AL66" s="9">
        <f t="shared" si="9"/>
        <v>84.558295019134334</v>
      </c>
      <c r="AM66" s="9">
        <f t="shared" si="9"/>
        <v>138.9685668079502</v>
      </c>
      <c r="AO66" s="27">
        <f t="array" aca="1" ref="AO66" ca="1">MEDIAN(IF(E66:(OFFSET(INDIRECT(ADDRESS(ROW(), COLUMN())),0,-2))&gt;0,E66:(OFFSET(INDIRECT(ADDRESS(ROW(), COLUMN())),0,-2))))</f>
        <v>45.5</v>
      </c>
      <c r="AP66" s="27">
        <f t="array" aca="1" ref="AP66" ca="1">AVERAGE(IF(E66:(OFFSET(INDIRECT(ADDRESS(ROW(), COLUMN())),0,-3))&gt;0,E66:(OFFSET(INDIRECT(ADDRESS(ROW(), COLUMN())),0,-3))))</f>
        <v>42.038612772815888</v>
      </c>
      <c r="AQ66" s="51">
        <f t="array" ref="AQ66">MEDIAN(IF(E66:AM66&gt;0,E66:AM66))</f>
        <v>45.5</v>
      </c>
      <c r="AR66" s="51">
        <f t="array" ref="AR66">AVERAGE(IF(E66:AM66&gt;0,E66:AM66))</f>
        <v>42.038612772815888</v>
      </c>
      <c r="AS66" s="27"/>
    </row>
    <row r="67" spans="1:46" x14ac:dyDescent="0.45">
      <c r="AG67" s="27"/>
      <c r="AH67" s="27"/>
      <c r="AI67" s="27"/>
      <c r="AJ67" s="49">
        <f>SUM(AJ36:AJ66)</f>
        <v>1028</v>
      </c>
      <c r="AK67" s="49">
        <f>SUM(AK36:AK66)</f>
        <v>1368.6409161490683</v>
      </c>
      <c r="AL67" s="49"/>
      <c r="AM67" s="49"/>
      <c r="AO67" s="49">
        <f ca="1">SUM(AO36:AO66)</f>
        <v>893.66686769271121</v>
      </c>
      <c r="AP67" s="49">
        <f t="shared" ref="AP67:AR67" ca="1" si="39">SUM(AP36:AP66)</f>
        <v>959.71361359417938</v>
      </c>
      <c r="AQ67" s="49">
        <f t="shared" si="39"/>
        <v>893.66686769271121</v>
      </c>
      <c r="AR67" s="49">
        <f t="shared" si="39"/>
        <v>959.71361359417938</v>
      </c>
      <c r="AS67" s="49">
        <f ca="1">AO67-AQ67</f>
        <v>0</v>
      </c>
      <c r="AT67" s="49">
        <f ca="1">AP67-AR67</f>
        <v>0</v>
      </c>
    </row>
  </sheetData>
  <conditionalFormatting sqref="F36:AF66">
    <cfRule type="cellIs" dxfId="7" priority="7" operator="lessThan">
      <formula>0</formula>
    </cfRule>
    <cfRule type="cellIs" dxfId="6" priority="8" operator="lessThan">
      <formula>0</formula>
    </cfRule>
  </conditionalFormatting>
  <conditionalFormatting sqref="AG36:AG66">
    <cfRule type="cellIs" dxfId="5" priority="5" operator="lessThan">
      <formula>0</formula>
    </cfRule>
    <cfRule type="cellIs" dxfId="4" priority="6" operator="lessThan">
      <formula>0</formula>
    </cfRule>
  </conditionalFormatting>
  <conditionalFormatting sqref="AH36:AJ66">
    <cfRule type="cellIs" dxfId="3" priority="3" operator="lessThan">
      <formula>0</formula>
    </cfRule>
    <cfRule type="cellIs" dxfId="2" priority="4" operator="lessThan">
      <formula>0</formula>
    </cfRule>
  </conditionalFormatting>
  <conditionalFormatting sqref="AK36:AM66">
    <cfRule type="cellIs" dxfId="1" priority="1" operator="less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ProvinceTotal</vt:lpstr>
      <vt:lpstr>Daily</vt:lpstr>
      <vt:lpstr>City</vt:lpstr>
      <vt:lpstr>Country</vt:lpstr>
      <vt:lpstr>DailySimulation</vt:lpstr>
      <vt:lpstr>DailyCalculation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Ghafouri</dc:creator>
  <cp:lastModifiedBy>Arash Ghafouri</cp:lastModifiedBy>
  <dcterms:created xsi:type="dcterms:W3CDTF">2020-02-17T01:30:45Z</dcterms:created>
  <dcterms:modified xsi:type="dcterms:W3CDTF">2020-03-26T01:13:51Z</dcterms:modified>
</cp:coreProperties>
</file>