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o\Dropbox\Stasis\0_Project\IWPR\ICMCI\Analysis\Corona\Articles\CoronaFeatures_Arash\"/>
    </mc:Choice>
  </mc:AlternateContent>
  <xr:revisionPtr revIDLastSave="0" documentId="13_ncr:1_{ED39E777-EA59-417A-B227-8536328E2AB7}" xr6:coauthVersionLast="45" xr6:coauthVersionMax="45" xr10:uidLastSave="{00000000-0000-0000-0000-000000000000}"/>
  <bookViews>
    <workbookView xWindow="-98" yWindow="-98" windowWidth="22695" windowHeight="14595" firstSheet="7" activeTab="11" xr2:uid="{9771F578-8672-4BD0-9A49-F6B3D5653D77}"/>
  </bookViews>
  <sheets>
    <sheet name="ProvinceTotal" sheetId="2" r:id="rId1"/>
    <sheet name="Daily" sheetId="3" r:id="rId2"/>
    <sheet name="Sheet1" sheetId="54" r:id="rId3"/>
    <sheet name="DailyCalculation" sheetId="43" r:id="rId4"/>
    <sheet name="Calculation" sheetId="6" r:id="rId5"/>
    <sheet name="Regression_Calculation" sheetId="53" r:id="rId6"/>
    <sheet name="ProvinceDead" sheetId="45" r:id="rId7"/>
    <sheet name="ProvinceDiagnosed" sheetId="46" r:id="rId8"/>
    <sheet name="ProvinceDiagnosed_100K" sheetId="47" r:id="rId9"/>
    <sheet name="ProvinceDiagnosed_Daily" sheetId="48" r:id="rId10"/>
    <sheet name="ProvinceDiagnosed_Slope" sheetId="49" r:id="rId11"/>
    <sheet name="Sheet2" sheetId="55" r:id="rId12"/>
  </sheets>
  <definedNames>
    <definedName name="_xlnm._FilterDatabase" localSheetId="6" hidden="1">ProvinceDead!$A$1:$Z$32</definedName>
    <definedName name="_xlnm._FilterDatabase" localSheetId="0" hidden="1">ProvinceTotal!$A$1:$BJ$32</definedName>
    <definedName name="_xlnm._FilterDatabase" localSheetId="5" hidden="1">Regression_Calculation!$A$1:$J$32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I2" i="6" l="1"/>
  <c r="BV3" i="2" l="1"/>
  <c r="BV4" i="2"/>
  <c r="BV5" i="2"/>
  <c r="BV6" i="2"/>
  <c r="BV7" i="2"/>
  <c r="BV8" i="2"/>
  <c r="BV9" i="2"/>
  <c r="BV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2" i="2"/>
  <c r="BU3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2" i="2"/>
  <c r="BT32" i="2"/>
  <c r="BT31" i="2"/>
  <c r="BT30" i="2"/>
  <c r="BT29" i="2"/>
  <c r="BT28" i="2"/>
  <c r="BT27" i="2"/>
  <c r="BT26" i="2"/>
  <c r="BT25" i="2"/>
  <c r="BT24" i="2"/>
  <c r="BT23" i="2"/>
  <c r="BT22" i="2"/>
  <c r="BT21" i="2"/>
  <c r="BT20" i="2"/>
  <c r="BT19" i="2"/>
  <c r="BT18" i="2"/>
  <c r="BT17" i="2"/>
  <c r="BT16" i="2"/>
  <c r="BT15" i="2"/>
  <c r="BT14" i="2"/>
  <c r="BT13" i="2"/>
  <c r="BT12" i="2"/>
  <c r="BT11" i="2"/>
  <c r="BT10" i="2"/>
  <c r="BT9" i="2"/>
  <c r="BT8" i="2"/>
  <c r="BT7" i="2"/>
  <c r="BT6" i="2"/>
  <c r="BT5" i="2"/>
  <c r="BT4" i="2"/>
  <c r="BT3" i="2"/>
  <c r="BT2" i="2"/>
  <c r="CH2" i="6"/>
  <c r="CG33" i="6"/>
  <c r="CG32" i="6"/>
  <c r="CG31" i="6"/>
  <c r="CG30" i="6"/>
  <c r="CG29" i="6"/>
  <c r="CG28" i="6"/>
  <c r="CG27" i="6"/>
  <c r="CG26" i="6"/>
  <c r="CG25" i="6"/>
  <c r="CG24" i="6"/>
  <c r="CG23" i="6"/>
  <c r="CG22" i="6"/>
  <c r="CG21" i="6"/>
  <c r="CG20" i="6"/>
  <c r="CG19" i="6"/>
  <c r="CG18" i="6"/>
  <c r="CG17" i="6"/>
  <c r="CG16" i="6"/>
  <c r="CG15" i="6"/>
  <c r="CG14" i="6"/>
  <c r="CG13" i="6"/>
  <c r="CG12" i="6"/>
  <c r="CG11" i="6"/>
  <c r="CG10" i="6"/>
  <c r="CG9" i="6"/>
  <c r="CG8" i="6"/>
  <c r="CG7" i="6"/>
  <c r="CG6" i="6"/>
  <c r="CG5" i="6"/>
  <c r="CG4" i="6"/>
  <c r="CG3" i="6"/>
  <c r="CG2" i="6"/>
  <c r="CE2" i="6"/>
  <c r="CC8" i="6"/>
  <c r="CC18" i="6"/>
  <c r="CB18" i="6"/>
  <c r="CC30" i="6"/>
  <c r="CC24" i="6"/>
  <c r="CB30" i="6"/>
  <c r="CB24" i="6"/>
  <c r="CB8" i="6"/>
  <c r="BS32" i="2"/>
  <c r="BS31" i="2"/>
  <c r="BS30" i="2"/>
  <c r="BS29" i="2"/>
  <c r="BS28" i="2"/>
  <c r="BS27" i="2"/>
  <c r="BS26" i="2"/>
  <c r="BS25" i="2"/>
  <c r="BS24" i="2"/>
  <c r="BS23" i="2"/>
  <c r="BS22" i="2"/>
  <c r="BS21" i="2"/>
  <c r="BS20" i="2"/>
  <c r="BS19" i="2"/>
  <c r="BS18" i="2"/>
  <c r="BS17" i="2"/>
  <c r="BS16" i="2"/>
  <c r="BS15" i="2"/>
  <c r="BS14" i="2"/>
  <c r="BS13" i="2"/>
  <c r="BS12" i="2"/>
  <c r="BS11" i="2"/>
  <c r="BS10" i="2"/>
  <c r="BS9" i="2"/>
  <c r="BS8" i="2"/>
  <c r="BS7" i="2"/>
  <c r="BS6" i="2"/>
  <c r="BS5" i="2"/>
  <c r="BS4" i="2"/>
  <c r="BS3" i="2"/>
  <c r="BS2" i="2"/>
  <c r="CH32" i="6"/>
  <c r="CH30" i="6"/>
  <c r="CH28" i="6"/>
  <c r="CH26" i="6"/>
  <c r="CH24" i="6"/>
  <c r="CH23" i="6"/>
  <c r="CH22" i="6"/>
  <c r="CH21" i="6"/>
  <c r="CH20" i="6"/>
  <c r="CH19" i="6"/>
  <c r="CH17" i="6"/>
  <c r="CH16" i="6"/>
  <c r="CH15" i="6"/>
  <c r="CH14" i="6"/>
  <c r="CH13" i="6"/>
  <c r="CH12" i="6"/>
  <c r="CH11" i="6"/>
  <c r="CI11" i="6" s="1"/>
  <c r="CH10" i="6"/>
  <c r="CH9" i="6"/>
  <c r="CH8" i="6"/>
  <c r="CH7" i="6"/>
  <c r="CH6" i="6"/>
  <c r="CH5" i="6"/>
  <c r="CH4" i="6"/>
  <c r="CH3" i="6"/>
  <c r="CE33" i="6"/>
  <c r="CE32" i="6"/>
  <c r="CE31" i="6"/>
  <c r="CE30" i="6"/>
  <c r="CE29" i="6"/>
  <c r="CE28" i="6"/>
  <c r="CE27" i="6"/>
  <c r="CE26" i="6"/>
  <c r="CE25" i="6"/>
  <c r="CE24" i="6"/>
  <c r="CE23" i="6"/>
  <c r="CE22" i="6"/>
  <c r="CE21" i="6"/>
  <c r="CE20" i="6"/>
  <c r="CE19" i="6"/>
  <c r="CE18" i="6"/>
  <c r="CE17" i="6"/>
  <c r="CE16" i="6"/>
  <c r="CE15" i="6"/>
  <c r="CE14" i="6"/>
  <c r="CE13" i="6"/>
  <c r="CE12" i="6"/>
  <c r="CE11" i="6"/>
  <c r="CE10" i="6"/>
  <c r="CE9" i="6"/>
  <c r="CE8" i="6"/>
  <c r="CE7" i="6"/>
  <c r="CE6" i="6"/>
  <c r="CE5" i="6"/>
  <c r="CE4" i="6"/>
  <c r="CE3" i="6"/>
  <c r="CO33" i="6"/>
  <c r="CN33" i="6"/>
  <c r="CN34" i="6" s="1"/>
  <c r="CB5" i="6" s="1"/>
  <c r="CM33" i="6"/>
  <c r="CL33" i="6"/>
  <c r="CL34" i="6" s="1"/>
  <c r="CB11" i="6" s="1"/>
  <c r="CK33" i="6"/>
  <c r="CK34" i="6" s="1"/>
  <c r="CB14" i="6" s="1"/>
  <c r="CI14" i="6" s="1"/>
  <c r="CO10" i="6"/>
  <c r="CN32" i="6"/>
  <c r="CL30" i="6"/>
  <c r="CL24" i="6"/>
  <c r="CL11" i="6"/>
  <c r="CL10" i="6"/>
  <c r="CK27" i="6"/>
  <c r="CK21" i="6"/>
  <c r="CK14" i="6"/>
  <c r="CK8" i="6"/>
  <c r="CF8" i="6"/>
  <c r="CI5" i="6" l="1"/>
  <c r="CH27" i="6"/>
  <c r="CH31" i="6"/>
  <c r="CH25" i="6"/>
  <c r="CH29" i="6"/>
  <c r="CH33" i="6"/>
  <c r="CB4" i="6"/>
  <c r="CB7" i="6"/>
  <c r="CO34" i="6"/>
  <c r="CB9" i="6" s="1"/>
  <c r="CB23" i="6"/>
  <c r="CB15" i="6"/>
  <c r="CB6" i="6"/>
  <c r="CB22" i="6"/>
  <c r="CB21" i="6"/>
  <c r="CI24" i="6"/>
  <c r="CB3" i="6"/>
  <c r="CB16" i="6"/>
  <c r="CB20" i="6"/>
  <c r="CB25" i="6"/>
  <c r="CB27" i="6"/>
  <c r="CI30" i="6"/>
  <c r="CB13" i="6"/>
  <c r="CI8" i="6"/>
  <c r="CB10" i="6"/>
  <c r="CB32" i="6"/>
  <c r="CB17" i="6"/>
  <c r="K32" i="53"/>
  <c r="K31" i="53"/>
  <c r="K30" i="53"/>
  <c r="K29" i="53"/>
  <c r="K28" i="53"/>
  <c r="K27" i="53"/>
  <c r="K26" i="53"/>
  <c r="K25" i="53"/>
  <c r="K24" i="53"/>
  <c r="K23" i="53"/>
  <c r="K22" i="53"/>
  <c r="K21" i="53"/>
  <c r="K20" i="53"/>
  <c r="K19" i="53"/>
  <c r="K18" i="53"/>
  <c r="K17" i="53"/>
  <c r="K16" i="53"/>
  <c r="K15" i="53"/>
  <c r="K14" i="53"/>
  <c r="K13" i="53"/>
  <c r="K12" i="53"/>
  <c r="K11" i="53"/>
  <c r="K10" i="53"/>
  <c r="K9" i="53"/>
  <c r="K8" i="53"/>
  <c r="K7" i="53"/>
  <c r="K6" i="53"/>
  <c r="K5" i="53"/>
  <c r="K4" i="53"/>
  <c r="K3" i="53"/>
  <c r="K2" i="53"/>
  <c r="CI9" i="6" l="1"/>
  <c r="CI10" i="6"/>
  <c r="CI27" i="6"/>
  <c r="CI3" i="6"/>
  <c r="CI6" i="6"/>
  <c r="CI7" i="6"/>
  <c r="CI32" i="6"/>
  <c r="CI16" i="6"/>
  <c r="CI22" i="6"/>
  <c r="CI25" i="6"/>
  <c r="CI15" i="6"/>
  <c r="CI4" i="6"/>
  <c r="CI17" i="6"/>
  <c r="CI13" i="6"/>
  <c r="CI20" i="6"/>
  <c r="CI21" i="6"/>
  <c r="CI23" i="6"/>
  <c r="BR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2" i="2"/>
  <c r="DF68" i="3" l="1"/>
  <c r="DE68" i="3"/>
  <c r="DD68" i="3"/>
  <c r="DC68" i="3"/>
  <c r="DB68" i="3"/>
  <c r="DA68" i="3"/>
  <c r="CZ68" i="3"/>
  <c r="CY68" i="3"/>
  <c r="CX68" i="3"/>
  <c r="CW68" i="3"/>
  <c r="CV68" i="3"/>
  <c r="CU68" i="3"/>
  <c r="CT68" i="3"/>
  <c r="CS68" i="3"/>
  <c r="CR68" i="3"/>
  <c r="CQ68" i="3"/>
  <c r="CP68" i="3"/>
  <c r="CO68" i="3"/>
  <c r="CN68" i="3"/>
  <c r="CM68" i="3"/>
  <c r="CL68" i="3"/>
  <c r="CK68" i="3"/>
  <c r="CJ68" i="3"/>
  <c r="CI68" i="3"/>
  <c r="CH68" i="3"/>
  <c r="CG68" i="3"/>
  <c r="CF68" i="3"/>
  <c r="CE68" i="3"/>
  <c r="CD68" i="3"/>
  <c r="CC68" i="3"/>
  <c r="CB68" i="3"/>
  <c r="CA68" i="3"/>
  <c r="BZ68" i="3"/>
  <c r="BY68" i="3"/>
  <c r="BX68" i="3"/>
  <c r="BW68" i="3"/>
  <c r="BV68" i="3"/>
  <c r="BU68" i="3"/>
  <c r="BT68" i="3"/>
  <c r="BS68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BQ32" i="46"/>
  <c r="BQ31" i="46"/>
  <c r="BQ30" i="46"/>
  <c r="BQ29" i="46"/>
  <c r="BQ28" i="46"/>
  <c r="BQ27" i="46"/>
  <c r="BQ26" i="46"/>
  <c r="BQ25" i="46"/>
  <c r="BQ24" i="46"/>
  <c r="BQ23" i="46"/>
  <c r="BQ22" i="46"/>
  <c r="BQ21" i="46"/>
  <c r="BQ20" i="46"/>
  <c r="BQ19" i="46"/>
  <c r="BQ18" i="46"/>
  <c r="BQ17" i="46"/>
  <c r="BQ16" i="46"/>
  <c r="BQ15" i="46"/>
  <c r="BQ14" i="46"/>
  <c r="BQ13" i="46"/>
  <c r="BQ12" i="46"/>
  <c r="BQ11" i="46"/>
  <c r="BQ10" i="46"/>
  <c r="BQ9" i="46"/>
  <c r="BQ8" i="46"/>
  <c r="BQ7" i="46"/>
  <c r="BQ6" i="46"/>
  <c r="BQ5" i="46"/>
  <c r="BQ4" i="46"/>
  <c r="BQ3" i="46"/>
  <c r="BQ2" i="46"/>
  <c r="BX32" i="6" a="1"/>
  <c r="BX32" i="6" s="1"/>
  <c r="BW32" i="6" a="1"/>
  <c r="BW32" i="6" s="1"/>
  <c r="BX31" i="6" a="1"/>
  <c r="BX31" i="6" s="1"/>
  <c r="BW31" i="6" a="1"/>
  <c r="BW31" i="6" s="1"/>
  <c r="BX30" i="6" a="1"/>
  <c r="BX30" i="6" s="1"/>
  <c r="BW30" i="6" a="1"/>
  <c r="BW30" i="6" s="1"/>
  <c r="BX29" i="6" a="1"/>
  <c r="BX29" i="6" s="1"/>
  <c r="BW29" i="6" a="1"/>
  <c r="BW29" i="6" s="1"/>
  <c r="BX28" i="6" a="1"/>
  <c r="BX28" i="6" s="1"/>
  <c r="BW28" i="6" a="1"/>
  <c r="BW28" i="6" s="1"/>
  <c r="BX27" i="6" a="1"/>
  <c r="BX27" i="6" s="1"/>
  <c r="BW27" i="6" a="1"/>
  <c r="BW27" i="6" s="1"/>
  <c r="BX26" i="6" a="1"/>
  <c r="BX26" i="6" s="1"/>
  <c r="BW26" i="6" a="1"/>
  <c r="BW26" i="6" s="1"/>
  <c r="BX25" i="6" a="1"/>
  <c r="BX25" i="6" s="1"/>
  <c r="BW25" i="6" a="1"/>
  <c r="BW25" i="6" s="1"/>
  <c r="BX24" i="6" a="1"/>
  <c r="BX24" i="6" s="1"/>
  <c r="BW24" i="6" a="1"/>
  <c r="BW24" i="6" s="1"/>
  <c r="BX23" i="6" a="1"/>
  <c r="BX23" i="6" s="1"/>
  <c r="BW23" i="6" a="1"/>
  <c r="BW23" i="6" s="1"/>
  <c r="BX22" i="6" a="1"/>
  <c r="BX22" i="6" s="1"/>
  <c r="BW22" i="6" a="1"/>
  <c r="BW22" i="6" s="1"/>
  <c r="BX21" i="6" a="1"/>
  <c r="BX21" i="6" s="1"/>
  <c r="BW21" i="6" a="1"/>
  <c r="BW21" i="6" s="1"/>
  <c r="BX20" i="6" a="1"/>
  <c r="BX20" i="6" s="1"/>
  <c r="BW20" i="6" a="1"/>
  <c r="BW20" i="6" s="1"/>
  <c r="BX19" i="6" a="1"/>
  <c r="BX19" i="6" s="1"/>
  <c r="BW19" i="6" a="1"/>
  <c r="BW19" i="6" s="1"/>
  <c r="BX18" i="6" a="1"/>
  <c r="BX18" i="6" s="1"/>
  <c r="BW18" i="6" a="1"/>
  <c r="BW18" i="6" s="1"/>
  <c r="BX17" i="6" a="1"/>
  <c r="BX17" i="6" s="1"/>
  <c r="BW17" i="6" a="1"/>
  <c r="BW17" i="6" s="1"/>
  <c r="BX16" i="6" a="1"/>
  <c r="BX16" i="6" s="1"/>
  <c r="BW16" i="6" a="1"/>
  <c r="BW16" i="6" s="1"/>
  <c r="BX15" i="6" a="1"/>
  <c r="BX15" i="6" s="1"/>
  <c r="BW15" i="6" a="1"/>
  <c r="BW15" i="6" s="1"/>
  <c r="BX14" i="6" a="1"/>
  <c r="BX14" i="6" s="1"/>
  <c r="BW14" i="6" a="1"/>
  <c r="BW14" i="6" s="1"/>
  <c r="BX13" i="6" a="1"/>
  <c r="BX13" i="6" s="1"/>
  <c r="BW13" i="6" a="1"/>
  <c r="BW13" i="6" s="1"/>
  <c r="BX12" i="6" a="1"/>
  <c r="BX12" i="6" s="1"/>
  <c r="BW12" i="6" a="1"/>
  <c r="BW12" i="6" s="1"/>
  <c r="BX11" i="6" a="1"/>
  <c r="BX11" i="6" s="1"/>
  <c r="BW11" i="6" a="1"/>
  <c r="BW11" i="6" s="1"/>
  <c r="BX10" i="6" a="1"/>
  <c r="BX10" i="6" s="1"/>
  <c r="BW10" i="6" a="1"/>
  <c r="BW10" i="6" s="1"/>
  <c r="BX9" i="6" a="1"/>
  <c r="BX9" i="6" s="1"/>
  <c r="BW9" i="6" a="1"/>
  <c r="BW9" i="6" s="1"/>
  <c r="BX8" i="6" a="1"/>
  <c r="BX8" i="6" s="1"/>
  <c r="BW8" i="6" a="1"/>
  <c r="BW8" i="6" s="1"/>
  <c r="BX7" i="6" a="1"/>
  <c r="BX7" i="6" s="1"/>
  <c r="BW7" i="6" a="1"/>
  <c r="BW7" i="6" s="1"/>
  <c r="BX6" i="6" a="1"/>
  <c r="BX6" i="6" s="1"/>
  <c r="BW6" i="6" a="1"/>
  <c r="BW6" i="6" s="1"/>
  <c r="BX5" i="6" a="1"/>
  <c r="BX5" i="6" s="1"/>
  <c r="BW5" i="6" a="1"/>
  <c r="BW5" i="6" s="1"/>
  <c r="BX4" i="6" a="1"/>
  <c r="BX4" i="6" s="1"/>
  <c r="BW4" i="6" a="1"/>
  <c r="BW4" i="6" s="1"/>
  <c r="BX3" i="6" a="1"/>
  <c r="BX3" i="6" s="1"/>
  <c r="BW3" i="6" a="1"/>
  <c r="BW3" i="6" s="1"/>
  <c r="BX2" i="6" a="1"/>
  <c r="BX2" i="6" s="1"/>
  <c r="BW2" i="6" a="1"/>
  <c r="BW2" i="6" s="1"/>
  <c r="BS34" i="6"/>
  <c r="BS66" i="6"/>
  <c r="BQ32" i="48" s="1"/>
  <c r="BS65" i="6"/>
  <c r="BQ31" i="48" s="1"/>
  <c r="BS64" i="6"/>
  <c r="BQ30" i="48" s="1"/>
  <c r="BS63" i="6"/>
  <c r="BQ29" i="48" s="1"/>
  <c r="BS62" i="6"/>
  <c r="BQ28" i="48" s="1"/>
  <c r="BS61" i="6"/>
  <c r="BQ27" i="48" s="1"/>
  <c r="BS60" i="6"/>
  <c r="BQ26" i="48" s="1"/>
  <c r="BS59" i="6"/>
  <c r="BQ25" i="48" s="1"/>
  <c r="BS58" i="6"/>
  <c r="BQ24" i="48" s="1"/>
  <c r="BS57" i="6"/>
  <c r="BQ23" i="48" s="1"/>
  <c r="BS56" i="6"/>
  <c r="BQ22" i="48" s="1"/>
  <c r="BS55" i="6"/>
  <c r="BQ21" i="48" s="1"/>
  <c r="BS54" i="6"/>
  <c r="BQ20" i="48" s="1"/>
  <c r="BS53" i="6"/>
  <c r="BQ19" i="48" s="1"/>
  <c r="BS52" i="6"/>
  <c r="BQ18" i="48" s="1"/>
  <c r="BS51" i="6"/>
  <c r="BQ17" i="48" s="1"/>
  <c r="BS50" i="6"/>
  <c r="BQ16" i="48" s="1"/>
  <c r="BS49" i="6"/>
  <c r="BQ15" i="48" s="1"/>
  <c r="BS48" i="6"/>
  <c r="BQ14" i="48" s="1"/>
  <c r="BS47" i="6"/>
  <c r="BQ13" i="48" s="1"/>
  <c r="BS46" i="6"/>
  <c r="BQ12" i="48" s="1"/>
  <c r="BS45" i="6"/>
  <c r="BQ11" i="48" s="1"/>
  <c r="BS44" i="6"/>
  <c r="BQ10" i="48" s="1"/>
  <c r="BS43" i="6"/>
  <c r="BQ9" i="48" s="1"/>
  <c r="BS42" i="6"/>
  <c r="BQ8" i="48" s="1"/>
  <c r="BS41" i="6"/>
  <c r="BQ7" i="48" s="1"/>
  <c r="BS40" i="6"/>
  <c r="BQ6" i="48" s="1"/>
  <c r="BS39" i="6"/>
  <c r="BQ5" i="48" s="1"/>
  <c r="BS38" i="6"/>
  <c r="BQ4" i="48" s="1"/>
  <c r="BS37" i="6"/>
  <c r="BQ3" i="48" s="1"/>
  <c r="BS36" i="6"/>
  <c r="BQ2" i="48" s="1"/>
  <c r="BS33" i="6"/>
  <c r="CF10" i="6"/>
  <c r="CF11" i="6"/>
  <c r="CF14" i="6"/>
  <c r="CF18" i="6"/>
  <c r="CM18" i="6" s="1"/>
  <c r="CM34" i="6" s="1"/>
  <c r="CB2" i="6" s="1"/>
  <c r="CF21" i="6"/>
  <c r="CF24" i="6"/>
  <c r="CF27" i="6"/>
  <c r="CF30" i="6"/>
  <c r="CF32" i="6"/>
  <c r="AI72" i="43"/>
  <c r="AH72" i="43"/>
  <c r="AG72" i="43"/>
  <c r="AF72" i="43"/>
  <c r="AE72" i="43"/>
  <c r="AD72" i="43"/>
  <c r="AC72" i="43"/>
  <c r="AB72" i="43"/>
  <c r="AA72" i="43"/>
  <c r="Z72" i="43"/>
  <c r="Y72" i="43"/>
  <c r="X72" i="43"/>
  <c r="W72" i="43"/>
  <c r="V72" i="43"/>
  <c r="U72" i="43"/>
  <c r="T72" i="43"/>
  <c r="S72" i="43"/>
  <c r="R72" i="43"/>
  <c r="Q72" i="43"/>
  <c r="P72" i="43"/>
  <c r="O72" i="43"/>
  <c r="N72" i="43"/>
  <c r="M72" i="43"/>
  <c r="L72" i="43"/>
  <c r="K72" i="43"/>
  <c r="J72" i="43"/>
  <c r="I72" i="43"/>
  <c r="H72" i="43"/>
  <c r="G72" i="43"/>
  <c r="F72" i="43"/>
  <c r="E72" i="43"/>
  <c r="BU15" i="6" a="1"/>
  <c r="BV28" i="6" a="1"/>
  <c r="BU8" i="6" a="1"/>
  <c r="BU29" i="6" a="1"/>
  <c r="BV21" i="6" a="1"/>
  <c r="BV23" i="6" a="1"/>
  <c r="BV29" i="6" a="1"/>
  <c r="BV14" i="6" a="1"/>
  <c r="BU18" i="6" a="1"/>
  <c r="BV30" i="6" a="1"/>
  <c r="BV20" i="6" a="1"/>
  <c r="BV4" i="6" a="1"/>
  <c r="BU10" i="6" a="1"/>
  <c r="BV18" i="6" a="1"/>
  <c r="BU32" i="6" a="1"/>
  <c r="BU11" i="6" a="1"/>
  <c r="BU23" i="6" a="1"/>
  <c r="BV3" i="6" a="1"/>
  <c r="BV22" i="6" a="1"/>
  <c r="BU13" i="6" a="1"/>
  <c r="BU21" i="6" a="1"/>
  <c r="BU6" i="6" a="1"/>
  <c r="BU31" i="6" a="1"/>
  <c r="BU4" i="6" a="1"/>
  <c r="BU30" i="6" a="1"/>
  <c r="BV5" i="6" a="1"/>
  <c r="BU9" i="6" a="1"/>
  <c r="BU26" i="6" a="1"/>
  <c r="BV17" i="6" a="1"/>
  <c r="BU28" i="6" a="1"/>
  <c r="BV27" i="6" a="1"/>
  <c r="BV12" i="6" a="1"/>
  <c r="BV8" i="6" a="1"/>
  <c r="BV6" i="6" a="1"/>
  <c r="BU2" i="6" a="1"/>
  <c r="BV26" i="6" a="1"/>
  <c r="BV11" i="6" a="1"/>
  <c r="BV16" i="6" a="1"/>
  <c r="BU27" i="6" a="1"/>
  <c r="BV9" i="6" a="1"/>
  <c r="BU17" i="6" a="1"/>
  <c r="BV2" i="6" a="1"/>
  <c r="BV10" i="6" a="1"/>
  <c r="BV13" i="6" a="1"/>
  <c r="BV31" i="6" a="1"/>
  <c r="BV7" i="6" a="1"/>
  <c r="BU16" i="6" a="1"/>
  <c r="BU24" i="6" a="1"/>
  <c r="BU7" i="6" a="1"/>
  <c r="BV15" i="6" a="1"/>
  <c r="BU20" i="6" a="1"/>
  <c r="BV19" i="6" a="1"/>
  <c r="BU25" i="6" a="1"/>
  <c r="BU5" i="6" a="1"/>
  <c r="BU12" i="6" a="1"/>
  <c r="BV24" i="6" a="1"/>
  <c r="BU14" i="6" a="1"/>
  <c r="BV25" i="6" a="1"/>
  <c r="BU19" i="6" a="1"/>
  <c r="BV32" i="6" a="1"/>
  <c r="BU3" i="6" a="1"/>
  <c r="BU22" i="6" a="1"/>
  <c r="CB26" i="6" l="1"/>
  <c r="CB12" i="6"/>
  <c r="CB28" i="6"/>
  <c r="CB19" i="6"/>
  <c r="CB29" i="6"/>
  <c r="CB31" i="6"/>
  <c r="BS35" i="6"/>
  <c r="BS67" i="6"/>
  <c r="BV32" i="6"/>
  <c r="BU29" i="6"/>
  <c r="BV27" i="6"/>
  <c r="BU24" i="6"/>
  <c r="BV21" i="6"/>
  <c r="BU18" i="6"/>
  <c r="BU15" i="6"/>
  <c r="BV13" i="6"/>
  <c r="BV10" i="6"/>
  <c r="BU8" i="6"/>
  <c r="BU7" i="6"/>
  <c r="BU4" i="6"/>
  <c r="BU3" i="6"/>
  <c r="BU2" i="6"/>
  <c r="BV31" i="6"/>
  <c r="BU28" i="6"/>
  <c r="BV25" i="6"/>
  <c r="BU22" i="6"/>
  <c r="BV20" i="6"/>
  <c r="BU16" i="6"/>
  <c r="BV12" i="6"/>
  <c r="BU6" i="6"/>
  <c r="BU31" i="6"/>
  <c r="BV28" i="6"/>
  <c r="BU26" i="6"/>
  <c r="BV24" i="6"/>
  <c r="BU21" i="6"/>
  <c r="BU19" i="6"/>
  <c r="BV17" i="6"/>
  <c r="BV15" i="6"/>
  <c r="BU14" i="6"/>
  <c r="BU13" i="6"/>
  <c r="BU12" i="6"/>
  <c r="BV11" i="6"/>
  <c r="BU10" i="6"/>
  <c r="BU9" i="6"/>
  <c r="BV8" i="6"/>
  <c r="BV7" i="6"/>
  <c r="BV5" i="6"/>
  <c r="BV4" i="6"/>
  <c r="BV3" i="6"/>
  <c r="BV2" i="6"/>
  <c r="BU30" i="6"/>
  <c r="BV26" i="6"/>
  <c r="BU23" i="6"/>
  <c r="BV19" i="6"/>
  <c r="BU17" i="6"/>
  <c r="BV14" i="6"/>
  <c r="BU11" i="6"/>
  <c r="BV9" i="6"/>
  <c r="BU5" i="6"/>
  <c r="BU32" i="6"/>
  <c r="BV30" i="6"/>
  <c r="BV29" i="6"/>
  <c r="BU27" i="6"/>
  <c r="BU25" i="6"/>
  <c r="BV23" i="6"/>
  <c r="BV22" i="6"/>
  <c r="BU20" i="6"/>
  <c r="BV18" i="6"/>
  <c r="BV16" i="6"/>
  <c r="BV6" i="6"/>
  <c r="L84" i="43"/>
  <c r="K84" i="43"/>
  <c r="J84" i="43"/>
  <c r="F84" i="43"/>
  <c r="D67" i="43"/>
  <c r="C67" i="43"/>
  <c r="B67" i="43"/>
  <c r="A67" i="43"/>
  <c r="D68" i="43"/>
  <c r="E70" i="43"/>
  <c r="E69" i="43"/>
  <c r="E68" i="43"/>
  <c r="AI68" i="43"/>
  <c r="AE68" i="43"/>
  <c r="AA68" i="43"/>
  <c r="W68" i="43"/>
  <c r="S68" i="43"/>
  <c r="O68" i="43"/>
  <c r="K68" i="43"/>
  <c r="G68" i="43"/>
  <c r="Z68" i="43"/>
  <c r="V68" i="43"/>
  <c r="N68" i="43"/>
  <c r="F68" i="43"/>
  <c r="AB68" i="43"/>
  <c r="P68" i="43"/>
  <c r="AH68" i="43"/>
  <c r="AD68" i="43"/>
  <c r="R68" i="43"/>
  <c r="J68" i="43"/>
  <c r="X68" i="43"/>
  <c r="L68" i="43"/>
  <c r="AG68" i="43"/>
  <c r="AC68" i="43"/>
  <c r="Y68" i="43"/>
  <c r="U68" i="43"/>
  <c r="Q68" i="43"/>
  <c r="M68" i="43"/>
  <c r="I68" i="43"/>
  <c r="AF68" i="43"/>
  <c r="T68" i="43"/>
  <c r="H68" i="43"/>
  <c r="CI31" i="6" l="1"/>
  <c r="CI12" i="6"/>
  <c r="CI29" i="6"/>
  <c r="CI26" i="6"/>
  <c r="CI19" i="6"/>
  <c r="CI28" i="6"/>
  <c r="CB33" i="6"/>
  <c r="Q68" i="3"/>
  <c r="P68" i="3"/>
  <c r="O68" i="3"/>
  <c r="N68" i="3"/>
  <c r="M68" i="3"/>
  <c r="L68" i="3"/>
  <c r="K68" i="3"/>
  <c r="J68" i="3"/>
  <c r="I68" i="3"/>
  <c r="H68" i="3"/>
  <c r="K67" i="3"/>
  <c r="H69" i="43"/>
  <c r="AF69" i="43"/>
  <c r="M69" i="43"/>
  <c r="U69" i="43"/>
  <c r="AC69" i="43"/>
  <c r="L69" i="43"/>
  <c r="J70" i="43"/>
  <c r="AD70" i="43"/>
  <c r="P69" i="43"/>
  <c r="F69" i="43"/>
  <c r="V70" i="43"/>
  <c r="G70" i="43"/>
  <c r="O70" i="43"/>
  <c r="W70" i="43"/>
  <c r="AE70" i="43"/>
  <c r="AA69" i="43"/>
  <c r="H70" i="43"/>
  <c r="AF70" i="43"/>
  <c r="M70" i="43"/>
  <c r="U70" i="43"/>
  <c r="AC70" i="43"/>
  <c r="L70" i="43"/>
  <c r="J69" i="43"/>
  <c r="AD69" i="43"/>
  <c r="P70" i="43"/>
  <c r="F70" i="43"/>
  <c r="V69" i="43"/>
  <c r="G69" i="43"/>
  <c r="O69" i="43"/>
  <c r="W69" i="43"/>
  <c r="AE69" i="43"/>
  <c r="S69" i="43"/>
  <c r="T69" i="43"/>
  <c r="I69" i="43"/>
  <c r="Q69" i="43"/>
  <c r="Y69" i="43"/>
  <c r="AG69" i="43"/>
  <c r="X69" i="43"/>
  <c r="R69" i="43"/>
  <c r="AH70" i="43"/>
  <c r="AB69" i="43"/>
  <c r="N70" i="43"/>
  <c r="Z69" i="43"/>
  <c r="K70" i="43"/>
  <c r="S70" i="43"/>
  <c r="AA70" i="43"/>
  <c r="AI70" i="43"/>
  <c r="T70" i="43"/>
  <c r="I70" i="43"/>
  <c r="Q70" i="43"/>
  <c r="Y70" i="43"/>
  <c r="AG70" i="43"/>
  <c r="X70" i="43"/>
  <c r="R70" i="43"/>
  <c r="AH69" i="43"/>
  <c r="AB70" i="43"/>
  <c r="N69" i="43"/>
  <c r="Z70" i="43"/>
  <c r="K69" i="43"/>
  <c r="AI69" i="43"/>
  <c r="CC3" i="6" l="1"/>
  <c r="CC7" i="6"/>
  <c r="CC12" i="6"/>
  <c r="CC16" i="6"/>
  <c r="CC21" i="6"/>
  <c r="CC26" i="6"/>
  <c r="CC31" i="6"/>
  <c r="CC4" i="6"/>
  <c r="CC9" i="6"/>
  <c r="CC13" i="6"/>
  <c r="CC17" i="6"/>
  <c r="CC22" i="6"/>
  <c r="CC27" i="6"/>
  <c r="CC32" i="6"/>
  <c r="CC5" i="6"/>
  <c r="CC10" i="6"/>
  <c r="CC14" i="6"/>
  <c r="CC19" i="6"/>
  <c r="CC23" i="6"/>
  <c r="CC28" i="6"/>
  <c r="CC33" i="6"/>
  <c r="CC6" i="6"/>
  <c r="CC11" i="6"/>
  <c r="CC15" i="6"/>
  <c r="CC20" i="6"/>
  <c r="CC25" i="6"/>
  <c r="CC29" i="6"/>
  <c r="CC2" i="6"/>
  <c r="CI33" i="6"/>
  <c r="CA67" i="3"/>
  <c r="BZ67" i="3"/>
  <c r="BY67" i="3"/>
  <c r="BX67" i="3"/>
  <c r="BW67" i="3"/>
  <c r="BV67" i="3"/>
  <c r="BU67" i="3"/>
  <c r="BT67" i="3"/>
  <c r="BS67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BP32" i="46"/>
  <c r="BP31" i="46"/>
  <c r="BP30" i="46"/>
  <c r="BP29" i="46"/>
  <c r="BP28" i="46"/>
  <c r="BP27" i="46"/>
  <c r="BP26" i="46"/>
  <c r="BP25" i="46"/>
  <c r="BP24" i="46"/>
  <c r="BP23" i="46"/>
  <c r="BP22" i="46"/>
  <c r="BP21" i="46"/>
  <c r="BP20" i="46"/>
  <c r="BP19" i="46"/>
  <c r="BP18" i="46"/>
  <c r="BP17" i="46"/>
  <c r="BP16" i="46"/>
  <c r="BP15" i="46"/>
  <c r="BP14" i="46"/>
  <c r="BP13" i="46"/>
  <c r="BP12" i="46"/>
  <c r="BP11" i="46"/>
  <c r="BP10" i="46"/>
  <c r="BP9" i="46"/>
  <c r="BP8" i="46"/>
  <c r="BP7" i="46"/>
  <c r="BP6" i="46"/>
  <c r="BP5" i="46"/>
  <c r="BP4" i="46"/>
  <c r="BP3" i="46"/>
  <c r="BP2" i="46"/>
  <c r="BR34" i="6"/>
  <c r="BR66" i="6"/>
  <c r="BQ32" i="49" s="1"/>
  <c r="BR65" i="6"/>
  <c r="BQ31" i="49" s="1"/>
  <c r="BR64" i="6"/>
  <c r="BQ30" i="49" s="1"/>
  <c r="BR63" i="6"/>
  <c r="BQ29" i="49" s="1"/>
  <c r="BR62" i="6"/>
  <c r="BQ28" i="49" s="1"/>
  <c r="BR61" i="6"/>
  <c r="BQ27" i="49" s="1"/>
  <c r="BR60" i="6"/>
  <c r="BQ26" i="49" s="1"/>
  <c r="BR59" i="6"/>
  <c r="BQ25" i="49" s="1"/>
  <c r="BR58" i="6"/>
  <c r="BQ24" i="49" s="1"/>
  <c r="BR57" i="6"/>
  <c r="BR56" i="6"/>
  <c r="BR55" i="6"/>
  <c r="BR54" i="6"/>
  <c r="BQ20" i="49" s="1"/>
  <c r="BR53" i="6"/>
  <c r="BR52" i="6"/>
  <c r="BR51" i="6"/>
  <c r="BR50" i="6"/>
  <c r="BQ16" i="49" s="1"/>
  <c r="BR49" i="6"/>
  <c r="BR48" i="6"/>
  <c r="BR47" i="6"/>
  <c r="BR46" i="6"/>
  <c r="BQ12" i="49" s="1"/>
  <c r="BR45" i="6"/>
  <c r="BR44" i="6"/>
  <c r="BR43" i="6"/>
  <c r="BR42" i="6"/>
  <c r="BQ8" i="49" s="1"/>
  <c r="BR41" i="6"/>
  <c r="BR40" i="6"/>
  <c r="BR39" i="6"/>
  <c r="BR38" i="6"/>
  <c r="BQ4" i="49" s="1"/>
  <c r="BR37" i="6"/>
  <c r="BR36" i="6"/>
  <c r="BR33" i="6"/>
  <c r="BP5" i="48" l="1"/>
  <c r="BQ5" i="49"/>
  <c r="BP9" i="48"/>
  <c r="BQ9" i="49"/>
  <c r="BP13" i="48"/>
  <c r="BQ13" i="49"/>
  <c r="BP17" i="48"/>
  <c r="BQ17" i="49"/>
  <c r="BP21" i="48"/>
  <c r="BQ21" i="49"/>
  <c r="BP4" i="48"/>
  <c r="BP20" i="48"/>
  <c r="BP28" i="48"/>
  <c r="BP32" i="48"/>
  <c r="BP2" i="48"/>
  <c r="BQ2" i="49"/>
  <c r="BP6" i="48"/>
  <c r="BQ6" i="49"/>
  <c r="BP10" i="48"/>
  <c r="BQ10" i="49"/>
  <c r="BP14" i="48"/>
  <c r="BQ14" i="49"/>
  <c r="BP18" i="48"/>
  <c r="BQ18" i="49"/>
  <c r="BP22" i="48"/>
  <c r="BQ22" i="49"/>
  <c r="BP8" i="48"/>
  <c r="BP25" i="48"/>
  <c r="BP29" i="48"/>
  <c r="BP3" i="48"/>
  <c r="BQ3" i="49"/>
  <c r="BP7" i="48"/>
  <c r="BQ7" i="49"/>
  <c r="BP11" i="48"/>
  <c r="BQ11" i="49"/>
  <c r="BP15" i="48"/>
  <c r="BQ15" i="49"/>
  <c r="BP19" i="48"/>
  <c r="BQ19" i="49"/>
  <c r="BP23" i="48"/>
  <c r="BQ23" i="49"/>
  <c r="BP12" i="48"/>
  <c r="BP26" i="48"/>
  <c r="BP30" i="48"/>
  <c r="BP16" i="48"/>
  <c r="BP27" i="48"/>
  <c r="BP31" i="48"/>
  <c r="BR35" i="6"/>
  <c r="BR67" i="6"/>
  <c r="BP24" i="48"/>
  <c r="D66" i="43"/>
  <c r="C66" i="43"/>
  <c r="B66" i="43"/>
  <c r="A66" i="43"/>
  <c r="Q67" i="3"/>
  <c r="P67" i="3"/>
  <c r="O67" i="3"/>
  <c r="N67" i="3"/>
  <c r="M67" i="3"/>
  <c r="L67" i="3"/>
  <c r="J67" i="3"/>
  <c r="I67" i="3"/>
  <c r="H67" i="3"/>
  <c r="CA66" i="3" l="1"/>
  <c r="BZ66" i="3"/>
  <c r="BY66" i="3"/>
  <c r="BX66" i="3"/>
  <c r="BW66" i="3"/>
  <c r="BV66" i="3"/>
  <c r="BU66" i="3"/>
  <c r="BT66" i="3"/>
  <c r="BS66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BO32" i="46"/>
  <c r="BO31" i="46"/>
  <c r="BO30" i="46"/>
  <c r="BO29" i="46"/>
  <c r="BO28" i="46"/>
  <c r="BO27" i="46"/>
  <c r="BO26" i="46"/>
  <c r="BO25" i="46"/>
  <c r="BO24" i="46"/>
  <c r="BO23" i="46"/>
  <c r="BO22" i="46"/>
  <c r="BO21" i="46"/>
  <c r="BO20" i="46"/>
  <c r="BO19" i="46"/>
  <c r="BO18" i="46"/>
  <c r="BO17" i="46"/>
  <c r="BO16" i="46"/>
  <c r="BO15" i="46"/>
  <c r="BO14" i="46"/>
  <c r="BO13" i="46"/>
  <c r="BO12" i="46"/>
  <c r="BO11" i="46"/>
  <c r="BO10" i="46"/>
  <c r="BO9" i="46"/>
  <c r="BO8" i="46"/>
  <c r="BO7" i="46"/>
  <c r="BO6" i="46"/>
  <c r="BO5" i="46"/>
  <c r="BO4" i="46"/>
  <c r="BO3" i="46"/>
  <c r="BO2" i="46"/>
  <c r="BQ34" i="6"/>
  <c r="BQ66" i="6"/>
  <c r="BQ65" i="6"/>
  <c r="BP31" i="49" s="1"/>
  <c r="BQ64" i="6"/>
  <c r="BP30" i="49" s="1"/>
  <c r="BQ63" i="6"/>
  <c r="BQ62" i="6"/>
  <c r="BQ61" i="6"/>
  <c r="BP27" i="49" s="1"/>
  <c r="BQ60" i="6"/>
  <c r="BP26" i="49" s="1"/>
  <c r="BQ59" i="6"/>
  <c r="BQ58" i="6"/>
  <c r="BQ57" i="6"/>
  <c r="BP23" i="49" s="1"/>
  <c r="BQ56" i="6"/>
  <c r="BP22" i="49" s="1"/>
  <c r="BQ55" i="6"/>
  <c r="BQ54" i="6"/>
  <c r="BQ53" i="6"/>
  <c r="BP19" i="49" s="1"/>
  <c r="BQ52" i="6"/>
  <c r="BP18" i="49" s="1"/>
  <c r="BQ51" i="6"/>
  <c r="BQ50" i="6"/>
  <c r="BP16" i="49" s="1"/>
  <c r="BQ49" i="6"/>
  <c r="BP15" i="49" s="1"/>
  <c r="BQ48" i="6"/>
  <c r="BP14" i="49" s="1"/>
  <c r="BQ47" i="6"/>
  <c r="BQ46" i="6"/>
  <c r="BP12" i="49" s="1"/>
  <c r="BQ45" i="6"/>
  <c r="BP11" i="49" s="1"/>
  <c r="BQ44" i="6"/>
  <c r="BP10" i="49" s="1"/>
  <c r="BQ43" i="6"/>
  <c r="BQ42" i="6"/>
  <c r="BQ41" i="6"/>
  <c r="BP7" i="49" s="1"/>
  <c r="BQ40" i="6"/>
  <c r="BP6" i="49" s="1"/>
  <c r="BQ39" i="6"/>
  <c r="BQ38" i="6"/>
  <c r="BQ37" i="6"/>
  <c r="BP3" i="49" s="1"/>
  <c r="BQ36" i="6"/>
  <c r="BP2" i="49" s="1"/>
  <c r="BQ33" i="6"/>
  <c r="BQ35" i="6" s="1"/>
  <c r="D65" i="43"/>
  <c r="C65" i="43"/>
  <c r="B65" i="43"/>
  <c r="A65" i="43"/>
  <c r="Q66" i="3"/>
  <c r="P66" i="3"/>
  <c r="O66" i="3"/>
  <c r="N66" i="3"/>
  <c r="M66" i="3"/>
  <c r="L66" i="3"/>
  <c r="J66" i="3"/>
  <c r="I66" i="3"/>
  <c r="H66" i="3"/>
  <c r="BO24" i="48" l="1"/>
  <c r="BP24" i="49"/>
  <c r="BO5" i="48"/>
  <c r="BP5" i="49"/>
  <c r="BO9" i="48"/>
  <c r="BP9" i="49"/>
  <c r="BO13" i="48"/>
  <c r="BP13" i="49"/>
  <c r="BO17" i="48"/>
  <c r="BP17" i="49"/>
  <c r="BO21" i="48"/>
  <c r="BP21" i="49"/>
  <c r="BO25" i="48"/>
  <c r="BP25" i="49"/>
  <c r="BO29" i="48"/>
  <c r="BP29" i="49"/>
  <c r="BO20" i="48"/>
  <c r="BP20" i="49"/>
  <c r="BO32" i="48"/>
  <c r="BP32" i="49"/>
  <c r="BO4" i="48"/>
  <c r="BP4" i="49"/>
  <c r="BO8" i="48"/>
  <c r="BP8" i="49"/>
  <c r="BO28" i="48"/>
  <c r="BP28" i="49"/>
  <c r="BO2" i="48"/>
  <c r="BO6" i="48"/>
  <c r="BO10" i="48"/>
  <c r="BO14" i="48"/>
  <c r="BO18" i="48"/>
  <c r="BO22" i="48"/>
  <c r="BO26" i="48"/>
  <c r="BO30" i="48"/>
  <c r="BO3" i="48"/>
  <c r="BO7" i="48"/>
  <c r="BO11" i="48"/>
  <c r="BO15" i="48"/>
  <c r="BO19" i="48"/>
  <c r="BO23" i="48"/>
  <c r="BO27" i="48"/>
  <c r="BO31" i="48"/>
  <c r="BO12" i="48"/>
  <c r="BO16" i="48"/>
  <c r="BQ67" i="6"/>
  <c r="CA65" i="3"/>
  <c r="BZ65" i="3"/>
  <c r="BY65" i="3"/>
  <c r="BX65" i="3"/>
  <c r="BW65" i="3"/>
  <c r="BV65" i="3"/>
  <c r="BU65" i="3"/>
  <c r="BT65" i="3"/>
  <c r="BS65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BN32" i="46"/>
  <c r="BN31" i="46"/>
  <c r="BN30" i="46"/>
  <c r="BN29" i="46"/>
  <c r="BN28" i="46"/>
  <c r="BN27" i="46"/>
  <c r="BN26" i="46"/>
  <c r="BN25" i="46"/>
  <c r="BN24" i="46"/>
  <c r="BN23" i="46"/>
  <c r="BN22" i="46"/>
  <c r="BN21" i="46"/>
  <c r="BN20" i="46"/>
  <c r="BN19" i="46"/>
  <c r="BN18" i="46"/>
  <c r="BN17" i="46"/>
  <c r="BN16" i="46"/>
  <c r="BN15" i="46"/>
  <c r="BN14" i="46"/>
  <c r="BN13" i="46"/>
  <c r="BN12" i="46"/>
  <c r="BN11" i="46"/>
  <c r="BN10" i="46"/>
  <c r="BN9" i="46"/>
  <c r="BN8" i="46"/>
  <c r="BN7" i="46"/>
  <c r="BN6" i="46"/>
  <c r="BN5" i="46"/>
  <c r="BN4" i="46"/>
  <c r="BN3" i="46"/>
  <c r="BN2" i="46"/>
  <c r="BP34" i="6"/>
  <c r="BP66" i="6"/>
  <c r="BN32" i="48" s="1"/>
  <c r="BP65" i="6"/>
  <c r="BO31" i="49" s="1"/>
  <c r="BP64" i="6"/>
  <c r="BN30" i="48" s="1"/>
  <c r="BP63" i="6"/>
  <c r="BN29" i="48" s="1"/>
  <c r="BP62" i="6"/>
  <c r="BN28" i="48" s="1"/>
  <c r="BP61" i="6"/>
  <c r="BO27" i="49" s="1"/>
  <c r="BP60" i="6"/>
  <c r="BO26" i="49" s="1"/>
  <c r="BP59" i="6"/>
  <c r="BN25" i="48" s="1"/>
  <c r="BP58" i="6"/>
  <c r="BN24" i="48" s="1"/>
  <c r="BP57" i="6"/>
  <c r="BO23" i="49" s="1"/>
  <c r="BP56" i="6"/>
  <c r="BN22" i="48" s="1"/>
  <c r="BP55" i="6"/>
  <c r="BN21" i="48" s="1"/>
  <c r="BP54" i="6"/>
  <c r="BN20" i="48" s="1"/>
  <c r="BP53" i="6"/>
  <c r="BO19" i="49" s="1"/>
  <c r="BP52" i="6"/>
  <c r="BO18" i="49" s="1"/>
  <c r="BP51" i="6"/>
  <c r="BN17" i="48" s="1"/>
  <c r="BP50" i="6"/>
  <c r="BN16" i="48" s="1"/>
  <c r="BP49" i="6"/>
  <c r="BO15" i="49" s="1"/>
  <c r="BP48" i="6"/>
  <c r="BN14" i="48" s="1"/>
  <c r="BP47" i="6"/>
  <c r="BN13" i="48" s="1"/>
  <c r="BP46" i="6"/>
  <c r="BN12" i="48" s="1"/>
  <c r="BP45" i="6"/>
  <c r="BO11" i="49" s="1"/>
  <c r="BP44" i="6"/>
  <c r="BO10" i="49" s="1"/>
  <c r="BP43" i="6"/>
  <c r="BN9" i="48" s="1"/>
  <c r="BP42" i="6"/>
  <c r="BN8" i="48" s="1"/>
  <c r="BP41" i="6"/>
  <c r="BO7" i="49" s="1"/>
  <c r="BP40" i="6"/>
  <c r="BN6" i="48" s="1"/>
  <c r="BP39" i="6"/>
  <c r="BN5" i="48" s="1"/>
  <c r="BP38" i="6"/>
  <c r="BN4" i="48" s="1"/>
  <c r="BP37" i="6"/>
  <c r="BO3" i="49" s="1"/>
  <c r="BP36" i="6"/>
  <c r="BN2" i="48" s="1"/>
  <c r="BP33" i="6"/>
  <c r="BO24" i="49" l="1"/>
  <c r="BO17" i="49"/>
  <c r="BO2" i="49"/>
  <c r="BO5" i="49"/>
  <c r="BO8" i="49"/>
  <c r="BO21" i="49"/>
  <c r="BO30" i="49"/>
  <c r="BN10" i="48"/>
  <c r="BN18" i="48"/>
  <c r="BN26" i="48"/>
  <c r="BO29" i="49"/>
  <c r="BO13" i="49"/>
  <c r="BO20" i="49"/>
  <c r="BO4" i="49"/>
  <c r="BN7" i="48"/>
  <c r="BN15" i="48"/>
  <c r="BN23" i="48"/>
  <c r="BN31" i="48"/>
  <c r="BO14" i="49"/>
  <c r="BN3" i="48"/>
  <c r="BN11" i="48"/>
  <c r="BN19" i="48"/>
  <c r="BN27" i="48"/>
  <c r="BO25" i="49"/>
  <c r="BO9" i="49"/>
  <c r="BO32" i="49"/>
  <c r="BO16" i="49"/>
  <c r="BO22" i="49"/>
  <c r="BO6" i="49"/>
  <c r="BO28" i="49"/>
  <c r="BO12" i="49"/>
  <c r="BP35" i="6"/>
  <c r="BP67" i="6"/>
  <c r="D64" i="43"/>
  <c r="C64" i="43"/>
  <c r="B64" i="43"/>
  <c r="A64" i="43"/>
  <c r="Q65" i="3"/>
  <c r="P65" i="3"/>
  <c r="O65" i="3"/>
  <c r="N65" i="3"/>
  <c r="M65" i="3"/>
  <c r="L65" i="3"/>
  <c r="J65" i="3"/>
  <c r="I65" i="3"/>
  <c r="H65" i="3"/>
  <c r="CA64" i="3" l="1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BM32" i="46" l="1"/>
  <c r="BM31" i="46"/>
  <c r="BM30" i="46"/>
  <c r="BM29" i="46"/>
  <c r="BM28" i="46"/>
  <c r="BM27" i="46"/>
  <c r="BM26" i="46"/>
  <c r="BM25" i="46"/>
  <c r="BM24" i="46"/>
  <c r="BM23" i="46"/>
  <c r="BM22" i="46"/>
  <c r="BM21" i="46"/>
  <c r="BM20" i="46"/>
  <c r="BM19" i="46"/>
  <c r="BM18" i="46"/>
  <c r="BM17" i="46"/>
  <c r="BM16" i="46"/>
  <c r="BM15" i="46"/>
  <c r="BM14" i="46"/>
  <c r="BM13" i="46"/>
  <c r="BM12" i="46"/>
  <c r="BM11" i="46"/>
  <c r="BM10" i="46"/>
  <c r="BM9" i="46"/>
  <c r="BM8" i="46"/>
  <c r="BM7" i="46"/>
  <c r="BM6" i="46"/>
  <c r="BM5" i="46"/>
  <c r="BM4" i="46"/>
  <c r="BM3" i="46"/>
  <c r="BM2" i="46"/>
  <c r="BO34" i="6"/>
  <c r="BO66" i="6"/>
  <c r="BN32" i="49" s="1"/>
  <c r="BO65" i="6"/>
  <c r="BO64" i="6"/>
  <c r="BN30" i="49" s="1"/>
  <c r="BO63" i="6"/>
  <c r="BO62" i="6"/>
  <c r="BO61" i="6"/>
  <c r="BO60" i="6"/>
  <c r="BN26" i="49" s="1"/>
  <c r="BO59" i="6"/>
  <c r="BO58" i="6"/>
  <c r="BN24" i="49" s="1"/>
  <c r="BO57" i="6"/>
  <c r="BO56" i="6"/>
  <c r="BN22" i="49" s="1"/>
  <c r="BO55" i="6"/>
  <c r="BO54" i="6"/>
  <c r="BO53" i="6"/>
  <c r="BO52" i="6"/>
  <c r="BN18" i="49" s="1"/>
  <c r="BO51" i="6"/>
  <c r="BO50" i="6"/>
  <c r="BN16" i="49" s="1"/>
  <c r="BO49" i="6"/>
  <c r="BO48" i="6"/>
  <c r="BN14" i="49" s="1"/>
  <c r="BO47" i="6"/>
  <c r="BO46" i="6"/>
  <c r="BO45" i="6"/>
  <c r="BO44" i="6"/>
  <c r="BN10" i="49" s="1"/>
  <c r="BO43" i="6"/>
  <c r="BO42" i="6"/>
  <c r="BN8" i="49" s="1"/>
  <c r="BO41" i="6"/>
  <c r="BO40" i="6"/>
  <c r="BN6" i="49" s="1"/>
  <c r="BO39" i="6"/>
  <c r="BO38" i="6"/>
  <c r="BO37" i="6"/>
  <c r="BO36" i="6"/>
  <c r="BN2" i="49" s="1"/>
  <c r="BO33" i="6"/>
  <c r="BM12" i="48" l="1"/>
  <c r="BN12" i="49"/>
  <c r="BM20" i="48"/>
  <c r="BN20" i="49"/>
  <c r="BM8" i="48"/>
  <c r="BM5" i="48"/>
  <c r="BN5" i="49"/>
  <c r="BM13" i="48"/>
  <c r="BN13" i="49"/>
  <c r="BM21" i="48"/>
  <c r="BN21" i="49"/>
  <c r="BM16" i="48"/>
  <c r="BM24" i="48"/>
  <c r="BM4" i="48"/>
  <c r="BN4" i="49"/>
  <c r="BM28" i="48"/>
  <c r="BN28" i="49"/>
  <c r="BM9" i="48"/>
  <c r="BN9" i="49"/>
  <c r="BM17" i="48"/>
  <c r="BN17" i="49"/>
  <c r="BM25" i="48"/>
  <c r="BN25" i="49"/>
  <c r="BM29" i="48"/>
  <c r="BN29" i="49"/>
  <c r="BM3" i="48"/>
  <c r="BN3" i="49"/>
  <c r="BM7" i="48"/>
  <c r="BN7" i="49"/>
  <c r="BM11" i="48"/>
  <c r="BN11" i="49"/>
  <c r="BM15" i="48"/>
  <c r="BN15" i="49"/>
  <c r="BM19" i="48"/>
  <c r="BN19" i="49"/>
  <c r="BM23" i="48"/>
  <c r="BN23" i="49"/>
  <c r="BM27" i="48"/>
  <c r="BN27" i="49"/>
  <c r="BM31" i="48"/>
  <c r="BN31" i="49"/>
  <c r="BM32" i="48"/>
  <c r="BO67" i="6"/>
  <c r="BM2" i="48"/>
  <c r="BM6" i="48"/>
  <c r="BM10" i="48"/>
  <c r="BM14" i="48"/>
  <c r="BM18" i="48"/>
  <c r="BM22" i="48"/>
  <c r="BM26" i="48"/>
  <c r="BM30" i="48"/>
  <c r="BO35" i="6"/>
  <c r="D63" i="43"/>
  <c r="C63" i="43"/>
  <c r="B63" i="43"/>
  <c r="A63" i="43"/>
  <c r="Q64" i="3"/>
  <c r="P64" i="3"/>
  <c r="O64" i="3"/>
  <c r="N64" i="3"/>
  <c r="M64" i="3"/>
  <c r="L64" i="3"/>
  <c r="J64" i="3"/>
  <c r="I64" i="3"/>
  <c r="H64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2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3" i="3"/>
  <c r="J2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3" i="3"/>
  <c r="I2" i="3"/>
  <c r="H2" i="3"/>
  <c r="CA63" i="3" l="1"/>
  <c r="BZ63" i="3"/>
  <c r="BY63" i="3"/>
  <c r="BX63" i="3"/>
  <c r="BW63" i="3"/>
  <c r="BV63" i="3"/>
  <c r="BU63" i="3"/>
  <c r="BT63" i="3"/>
  <c r="BS63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BL32" i="46"/>
  <c r="J32" i="53" s="1"/>
  <c r="BL31" i="46"/>
  <c r="J31" i="53" s="1"/>
  <c r="BL30" i="46"/>
  <c r="J30" i="53" s="1"/>
  <c r="BL29" i="46"/>
  <c r="J29" i="53" s="1"/>
  <c r="BL28" i="46"/>
  <c r="J28" i="53" s="1"/>
  <c r="BL27" i="46"/>
  <c r="J27" i="53" s="1"/>
  <c r="BL26" i="46"/>
  <c r="J26" i="53" s="1"/>
  <c r="BL25" i="46"/>
  <c r="J25" i="53" s="1"/>
  <c r="BL24" i="46"/>
  <c r="J24" i="53" s="1"/>
  <c r="BL23" i="46"/>
  <c r="J23" i="53" s="1"/>
  <c r="BL22" i="46"/>
  <c r="J22" i="53" s="1"/>
  <c r="BL21" i="46"/>
  <c r="J21" i="53" s="1"/>
  <c r="BL20" i="46"/>
  <c r="J20" i="53" s="1"/>
  <c r="BL19" i="46"/>
  <c r="J19" i="53" s="1"/>
  <c r="BL18" i="46"/>
  <c r="J18" i="53" s="1"/>
  <c r="BL17" i="46"/>
  <c r="J17" i="53" s="1"/>
  <c r="BL16" i="46"/>
  <c r="J16" i="53" s="1"/>
  <c r="BL15" i="46"/>
  <c r="J15" i="53" s="1"/>
  <c r="BL14" i="46"/>
  <c r="J14" i="53" s="1"/>
  <c r="BL13" i="46"/>
  <c r="J13" i="53" s="1"/>
  <c r="BL12" i="46"/>
  <c r="J12" i="53" s="1"/>
  <c r="BL11" i="46"/>
  <c r="J11" i="53" s="1"/>
  <c r="BL10" i="46"/>
  <c r="J10" i="53" s="1"/>
  <c r="BL9" i="46"/>
  <c r="J9" i="53" s="1"/>
  <c r="BL8" i="46"/>
  <c r="J8" i="53" s="1"/>
  <c r="BL7" i="46"/>
  <c r="J7" i="53" s="1"/>
  <c r="BL6" i="46"/>
  <c r="J6" i="53" s="1"/>
  <c r="BL5" i="46"/>
  <c r="J5" i="53" s="1"/>
  <c r="BL4" i="46"/>
  <c r="J4" i="53" s="1"/>
  <c r="BL3" i="46"/>
  <c r="J3" i="53" s="1"/>
  <c r="BL2" i="46"/>
  <c r="J2" i="53" s="1"/>
  <c r="BN34" i="6"/>
  <c r="BN66" i="6"/>
  <c r="BN65" i="6"/>
  <c r="BM31" i="49" s="1"/>
  <c r="BN64" i="6"/>
  <c r="BM30" i="49" s="1"/>
  <c r="BN63" i="6"/>
  <c r="BN62" i="6"/>
  <c r="BN61" i="6"/>
  <c r="BN60" i="6"/>
  <c r="BM26" i="49" s="1"/>
  <c r="BN59" i="6"/>
  <c r="BN58" i="6"/>
  <c r="BN57" i="6"/>
  <c r="BM23" i="49" s="1"/>
  <c r="BN56" i="6"/>
  <c r="BM22" i="49" s="1"/>
  <c r="BN55" i="6"/>
  <c r="BN54" i="6"/>
  <c r="BN53" i="6"/>
  <c r="BM19" i="49" s="1"/>
  <c r="BN52" i="6"/>
  <c r="BM18" i="49" s="1"/>
  <c r="BN51" i="6"/>
  <c r="BN50" i="6"/>
  <c r="BN49" i="6"/>
  <c r="BM15" i="49" s="1"/>
  <c r="BN48" i="6"/>
  <c r="BM14" i="49" s="1"/>
  <c r="BN47" i="6"/>
  <c r="BN46" i="6"/>
  <c r="BN45" i="6"/>
  <c r="BM11" i="49" s="1"/>
  <c r="BN44" i="6"/>
  <c r="BM10" i="49" s="1"/>
  <c r="BN43" i="6"/>
  <c r="BN42" i="6"/>
  <c r="BN41" i="6"/>
  <c r="BM7" i="49" s="1"/>
  <c r="BN40" i="6"/>
  <c r="BM6" i="49" s="1"/>
  <c r="BN39" i="6"/>
  <c r="BN38" i="6"/>
  <c r="BN37" i="6"/>
  <c r="BM3" i="49" s="1"/>
  <c r="BN36" i="6"/>
  <c r="BM2" i="49" s="1"/>
  <c r="BN33" i="6"/>
  <c r="D62" i="43"/>
  <c r="C62" i="43"/>
  <c r="B62" i="43"/>
  <c r="A62" i="43"/>
  <c r="O63" i="3"/>
  <c r="Q63" i="3"/>
  <c r="P63" i="3"/>
  <c r="N63" i="3"/>
  <c r="M63" i="3"/>
  <c r="BL5" i="48" l="1"/>
  <c r="BM5" i="49"/>
  <c r="BL13" i="48"/>
  <c r="BM13" i="49"/>
  <c r="BL21" i="48"/>
  <c r="BM21" i="49"/>
  <c r="BL25" i="48"/>
  <c r="BM25" i="49"/>
  <c r="BL29" i="48"/>
  <c r="BM29" i="49"/>
  <c r="BL9" i="48"/>
  <c r="BM9" i="49"/>
  <c r="BL17" i="48"/>
  <c r="BM17" i="49"/>
  <c r="BL4" i="48"/>
  <c r="BM4" i="49"/>
  <c r="BL8" i="48"/>
  <c r="BM8" i="49"/>
  <c r="BL12" i="48"/>
  <c r="BM12" i="49"/>
  <c r="BL20" i="48"/>
  <c r="BM20" i="49"/>
  <c r="BL24" i="48"/>
  <c r="BM24" i="49"/>
  <c r="BL28" i="48"/>
  <c r="BM28" i="49"/>
  <c r="BL32" i="48"/>
  <c r="BM32" i="49"/>
  <c r="BL16" i="48"/>
  <c r="BM16" i="49"/>
  <c r="BM27" i="49"/>
  <c r="BL2" i="48"/>
  <c r="BL14" i="48"/>
  <c r="BL18" i="48"/>
  <c r="BL26" i="48"/>
  <c r="BL30" i="48"/>
  <c r="BL3" i="48"/>
  <c r="BL7" i="48"/>
  <c r="BL11" i="48"/>
  <c r="BL15" i="48"/>
  <c r="BL19" i="48"/>
  <c r="BL23" i="48"/>
  <c r="BL27" i="48"/>
  <c r="BL31" i="48"/>
  <c r="BL10" i="48"/>
  <c r="BL6" i="48"/>
  <c r="BL22" i="48"/>
  <c r="BN67" i="6"/>
  <c r="BN35" i="6"/>
  <c r="CA62" i="3"/>
  <c r="BZ62" i="3"/>
  <c r="BY62" i="3"/>
  <c r="BX62" i="3"/>
  <c r="BW62" i="3"/>
  <c r="BV62" i="3"/>
  <c r="BU62" i="3"/>
  <c r="BT62" i="3"/>
  <c r="BS62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BK32" i="46"/>
  <c r="BK31" i="46"/>
  <c r="BK30" i="46"/>
  <c r="BK29" i="46"/>
  <c r="BK28" i="46"/>
  <c r="BK27" i="46"/>
  <c r="BK26" i="46"/>
  <c r="BK25" i="46"/>
  <c r="BK24" i="46"/>
  <c r="BK23" i="46"/>
  <c r="BK22" i="46"/>
  <c r="BK21" i="46"/>
  <c r="BK20" i="46"/>
  <c r="BK19" i="46"/>
  <c r="BK18" i="46"/>
  <c r="BK17" i="46"/>
  <c r="BK16" i="46"/>
  <c r="BK15" i="46"/>
  <c r="BK14" i="46"/>
  <c r="BK13" i="46"/>
  <c r="BK12" i="46"/>
  <c r="BK11" i="46"/>
  <c r="BK10" i="46"/>
  <c r="BK9" i="46"/>
  <c r="BK8" i="46"/>
  <c r="BK7" i="46"/>
  <c r="BK6" i="46"/>
  <c r="BK5" i="46"/>
  <c r="BK4" i="46"/>
  <c r="BK3" i="46"/>
  <c r="BK2" i="46"/>
  <c r="BM34" i="6"/>
  <c r="BM66" i="6"/>
  <c r="BK32" i="48" s="1"/>
  <c r="BM65" i="6"/>
  <c r="BK31" i="48" s="1"/>
  <c r="BM64" i="6"/>
  <c r="BK30" i="48" s="1"/>
  <c r="BM63" i="6"/>
  <c r="BK29" i="48" s="1"/>
  <c r="BM62" i="6"/>
  <c r="BK28" i="48" s="1"/>
  <c r="BM61" i="6"/>
  <c r="BK27" i="48" s="1"/>
  <c r="BM60" i="6"/>
  <c r="BL26" i="49" s="1"/>
  <c r="BM59" i="6"/>
  <c r="BK25" i="48" s="1"/>
  <c r="BM58" i="6"/>
  <c r="BK24" i="48" s="1"/>
  <c r="BM57" i="6"/>
  <c r="BK23" i="48" s="1"/>
  <c r="BM56" i="6"/>
  <c r="BL22" i="49" s="1"/>
  <c r="BM55" i="6"/>
  <c r="BK21" i="48" s="1"/>
  <c r="BM54" i="6"/>
  <c r="BK20" i="48" s="1"/>
  <c r="BM53" i="6"/>
  <c r="BK19" i="48" s="1"/>
  <c r="BM52" i="6"/>
  <c r="BK18" i="48" s="1"/>
  <c r="BM51" i="6"/>
  <c r="BK17" i="48" s="1"/>
  <c r="BM50" i="6"/>
  <c r="BK16" i="48" s="1"/>
  <c r="BM49" i="6"/>
  <c r="BK15" i="48" s="1"/>
  <c r="BM48" i="6"/>
  <c r="BL14" i="49" s="1"/>
  <c r="BM47" i="6"/>
  <c r="BK13" i="48" s="1"/>
  <c r="BM46" i="6"/>
  <c r="BK12" i="48" s="1"/>
  <c r="BM45" i="6"/>
  <c r="BK11" i="48" s="1"/>
  <c r="BM44" i="6"/>
  <c r="BL10" i="49" s="1"/>
  <c r="BM43" i="6"/>
  <c r="BK9" i="48" s="1"/>
  <c r="BM42" i="6"/>
  <c r="BK8" i="48" s="1"/>
  <c r="BM41" i="6"/>
  <c r="BK7" i="48" s="1"/>
  <c r="BM40" i="6"/>
  <c r="BL6" i="49" s="1"/>
  <c r="BM39" i="6"/>
  <c r="BK5" i="48" s="1"/>
  <c r="BM38" i="6"/>
  <c r="BK4" i="48" s="1"/>
  <c r="BM37" i="6"/>
  <c r="BK3" i="48" s="1"/>
  <c r="BM36" i="6"/>
  <c r="BL2" i="49" s="1"/>
  <c r="BM33" i="6"/>
  <c r="D61" i="43"/>
  <c r="C61" i="43"/>
  <c r="B61" i="43"/>
  <c r="A61" i="43"/>
  <c r="Q62" i="3"/>
  <c r="P62" i="3"/>
  <c r="O62" i="3"/>
  <c r="N62" i="3"/>
  <c r="M62" i="3"/>
  <c r="BK6" i="48" l="1"/>
  <c r="BL24" i="49"/>
  <c r="BL4" i="49"/>
  <c r="BK22" i="48"/>
  <c r="BL12" i="49"/>
  <c r="BL7" i="49"/>
  <c r="BL31" i="49"/>
  <c r="BL20" i="49"/>
  <c r="BL28" i="49"/>
  <c r="BL8" i="49"/>
  <c r="BL19" i="49"/>
  <c r="BL27" i="49"/>
  <c r="BM35" i="6"/>
  <c r="BL21" i="49"/>
  <c r="BL5" i="49"/>
  <c r="BK10" i="48"/>
  <c r="BK26" i="48"/>
  <c r="BL17" i="49"/>
  <c r="BL18" i="49"/>
  <c r="BL30" i="49"/>
  <c r="BK14" i="48"/>
  <c r="BL29" i="49"/>
  <c r="BL13" i="49"/>
  <c r="BL3" i="49"/>
  <c r="BL15" i="49"/>
  <c r="BL11" i="49"/>
  <c r="BK2" i="48"/>
  <c r="BL25" i="49"/>
  <c r="BL9" i="49"/>
  <c r="BL32" i="49"/>
  <c r="BL16" i="49"/>
  <c r="BL23" i="49"/>
  <c r="BM67" i="6"/>
  <c r="AJ73" i="43"/>
  <c r="CA61" i="3" l="1"/>
  <c r="BZ61" i="3"/>
  <c r="BY61" i="3"/>
  <c r="BX61" i="3"/>
  <c r="BW61" i="3"/>
  <c r="BV61" i="3"/>
  <c r="BU61" i="3"/>
  <c r="BT61" i="3"/>
  <c r="BS61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BJ32" i="46"/>
  <c r="BJ31" i="46"/>
  <c r="BJ30" i="46"/>
  <c r="BJ29" i="46"/>
  <c r="BJ28" i="46"/>
  <c r="BJ27" i="46"/>
  <c r="BJ26" i="46"/>
  <c r="BJ25" i="46"/>
  <c r="BJ24" i="46"/>
  <c r="BJ23" i="46"/>
  <c r="BJ22" i="46"/>
  <c r="BJ21" i="46"/>
  <c r="BJ20" i="46"/>
  <c r="BJ19" i="46"/>
  <c r="BJ18" i="46"/>
  <c r="BJ17" i="46"/>
  <c r="BJ16" i="46"/>
  <c r="BJ15" i="46"/>
  <c r="BJ14" i="46"/>
  <c r="BJ13" i="46"/>
  <c r="BJ12" i="46"/>
  <c r="BJ11" i="46"/>
  <c r="BJ10" i="46"/>
  <c r="BJ9" i="46"/>
  <c r="BJ8" i="46"/>
  <c r="BJ7" i="46"/>
  <c r="BJ6" i="46"/>
  <c r="BJ5" i="46"/>
  <c r="BJ4" i="46"/>
  <c r="BJ3" i="46"/>
  <c r="BJ2" i="46"/>
  <c r="BL34" i="6"/>
  <c r="BL66" i="6"/>
  <c r="BL65" i="6"/>
  <c r="BK31" i="49" s="1"/>
  <c r="BL64" i="6"/>
  <c r="BK30" i="49" s="1"/>
  <c r="BL63" i="6"/>
  <c r="BL62" i="6"/>
  <c r="BK28" i="49" s="1"/>
  <c r="BL61" i="6"/>
  <c r="BL60" i="6"/>
  <c r="BK26" i="49" s="1"/>
  <c r="BL59" i="6"/>
  <c r="BL58" i="6"/>
  <c r="BK24" i="49" s="1"/>
  <c r="BL57" i="6"/>
  <c r="BK23" i="49" s="1"/>
  <c r="BL56" i="6"/>
  <c r="BK22" i="49" s="1"/>
  <c r="BL55" i="6"/>
  <c r="BL54" i="6"/>
  <c r="BK20" i="49" s="1"/>
  <c r="BL53" i="6"/>
  <c r="BK19" i="49" s="1"/>
  <c r="BL52" i="6"/>
  <c r="BK18" i="49" s="1"/>
  <c r="BL51" i="6"/>
  <c r="BL50" i="6"/>
  <c r="BL49" i="6"/>
  <c r="BK15" i="49" s="1"/>
  <c r="BL48" i="6"/>
  <c r="BK14" i="49" s="1"/>
  <c r="BL47" i="6"/>
  <c r="BL46" i="6"/>
  <c r="BL45" i="6"/>
  <c r="BK11" i="49" s="1"/>
  <c r="BL44" i="6"/>
  <c r="BK10" i="49" s="1"/>
  <c r="BL43" i="6"/>
  <c r="BL42" i="6"/>
  <c r="BK8" i="49" s="1"/>
  <c r="BL41" i="6"/>
  <c r="BK7" i="49" s="1"/>
  <c r="BL40" i="6"/>
  <c r="BK6" i="49" s="1"/>
  <c r="BL39" i="6"/>
  <c r="BL38" i="6"/>
  <c r="BL37" i="6"/>
  <c r="BK3" i="49" s="1"/>
  <c r="BL36" i="6"/>
  <c r="BK2" i="49" s="1"/>
  <c r="BL33" i="6"/>
  <c r="D60" i="43"/>
  <c r="C60" i="43"/>
  <c r="B60" i="43"/>
  <c r="A60" i="43"/>
  <c r="Q61" i="3"/>
  <c r="P61" i="3"/>
  <c r="O61" i="3"/>
  <c r="N61" i="3"/>
  <c r="M61" i="3"/>
  <c r="BK27" i="49" l="1"/>
  <c r="BJ4" i="48"/>
  <c r="BK4" i="49"/>
  <c r="BJ12" i="48"/>
  <c r="BK12" i="49"/>
  <c r="BJ16" i="48"/>
  <c r="BK16" i="49"/>
  <c r="BJ32" i="48"/>
  <c r="BK32" i="49"/>
  <c r="BJ5" i="48"/>
  <c r="BK5" i="49"/>
  <c r="BJ9" i="48"/>
  <c r="BK9" i="49"/>
  <c r="BJ13" i="48"/>
  <c r="BK13" i="49"/>
  <c r="BJ17" i="48"/>
  <c r="BK17" i="49"/>
  <c r="BJ21" i="48"/>
  <c r="BK21" i="49"/>
  <c r="BJ25" i="48"/>
  <c r="BK25" i="49"/>
  <c r="BJ29" i="48"/>
  <c r="BK29" i="49"/>
  <c r="BJ10" i="48"/>
  <c r="BJ26" i="48"/>
  <c r="BJ14" i="48"/>
  <c r="BJ30" i="48"/>
  <c r="BJ2" i="48"/>
  <c r="BJ18" i="48"/>
  <c r="BJ6" i="48"/>
  <c r="BJ22" i="48"/>
  <c r="BL35" i="6"/>
  <c r="BJ3" i="48"/>
  <c r="BJ7" i="48"/>
  <c r="BJ11" i="48"/>
  <c r="BJ15" i="48"/>
  <c r="BJ19" i="48"/>
  <c r="BJ23" i="48"/>
  <c r="BJ27" i="48"/>
  <c r="BJ31" i="48"/>
  <c r="BJ8" i="48"/>
  <c r="BJ20" i="48"/>
  <c r="BJ24" i="48"/>
  <c r="BJ28" i="48"/>
  <c r="BL67" i="6"/>
  <c r="CA60" i="3"/>
  <c r="BZ60" i="3"/>
  <c r="BY60" i="3"/>
  <c r="BX60" i="3"/>
  <c r="BW60" i="3"/>
  <c r="BV60" i="3"/>
  <c r="BU60" i="3"/>
  <c r="BT60" i="3"/>
  <c r="BS60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BI32" i="46"/>
  <c r="BI31" i="46"/>
  <c r="BI30" i="46"/>
  <c r="BI29" i="46"/>
  <c r="BI28" i="46"/>
  <c r="BI27" i="46"/>
  <c r="BI26" i="46"/>
  <c r="BI25" i="46"/>
  <c r="BI24" i="46"/>
  <c r="BI23" i="46"/>
  <c r="BI22" i="46"/>
  <c r="BI21" i="46"/>
  <c r="BI20" i="46"/>
  <c r="BI19" i="46"/>
  <c r="BI18" i="46"/>
  <c r="BI17" i="46"/>
  <c r="BI16" i="46"/>
  <c r="BI15" i="46"/>
  <c r="BI14" i="46"/>
  <c r="BI13" i="46"/>
  <c r="BI12" i="46"/>
  <c r="BI11" i="46"/>
  <c r="BI10" i="46"/>
  <c r="BI9" i="46"/>
  <c r="BI8" i="46"/>
  <c r="BI7" i="46"/>
  <c r="BI6" i="46"/>
  <c r="BI5" i="46"/>
  <c r="BI4" i="46"/>
  <c r="BI3" i="46"/>
  <c r="BI2" i="46"/>
  <c r="BK34" i="6"/>
  <c r="BK66" i="6"/>
  <c r="BI32" i="48" s="1"/>
  <c r="BK65" i="6"/>
  <c r="BI31" i="48" s="1"/>
  <c r="BK64" i="6"/>
  <c r="BJ30" i="49" s="1"/>
  <c r="BK63" i="6"/>
  <c r="BI29" i="48" s="1"/>
  <c r="BK62" i="6"/>
  <c r="BI28" i="48" s="1"/>
  <c r="BK61" i="6"/>
  <c r="BJ27" i="49" s="1"/>
  <c r="BK60" i="6"/>
  <c r="BJ26" i="49" s="1"/>
  <c r="BK59" i="6"/>
  <c r="BI25" i="48" s="1"/>
  <c r="BK58" i="6"/>
  <c r="BI24" i="48" s="1"/>
  <c r="BK57" i="6"/>
  <c r="BJ23" i="49" s="1"/>
  <c r="BK56" i="6"/>
  <c r="BJ22" i="49" s="1"/>
  <c r="BK55" i="6"/>
  <c r="BI21" i="48" s="1"/>
  <c r="BK54" i="6"/>
  <c r="BI20" i="48" s="1"/>
  <c r="BK53" i="6"/>
  <c r="BJ19" i="49" s="1"/>
  <c r="BK52" i="6"/>
  <c r="BI18" i="48" s="1"/>
  <c r="BK51" i="6"/>
  <c r="BI17" i="48" s="1"/>
  <c r="BK50" i="6"/>
  <c r="BI16" i="48" s="1"/>
  <c r="BK49" i="6"/>
  <c r="BJ15" i="49" s="1"/>
  <c r="BK48" i="6"/>
  <c r="BJ14" i="49" s="1"/>
  <c r="BK47" i="6"/>
  <c r="BI13" i="48" s="1"/>
  <c r="BK46" i="6"/>
  <c r="BI12" i="48" s="1"/>
  <c r="BK45" i="6"/>
  <c r="BJ11" i="49" s="1"/>
  <c r="BK44" i="6"/>
  <c r="BJ10" i="49" s="1"/>
  <c r="BK43" i="6"/>
  <c r="BI9" i="48" s="1"/>
  <c r="BK42" i="6"/>
  <c r="BI8" i="48" s="1"/>
  <c r="BK41" i="6"/>
  <c r="BI7" i="48" s="1"/>
  <c r="BK40" i="6"/>
  <c r="BJ6" i="49" s="1"/>
  <c r="BK39" i="6"/>
  <c r="BI5" i="48" s="1"/>
  <c r="BK38" i="6"/>
  <c r="BI4" i="48" s="1"/>
  <c r="BK37" i="6"/>
  <c r="BJ3" i="49" s="1"/>
  <c r="BK36" i="6"/>
  <c r="BJ2" i="49" s="1"/>
  <c r="BK33" i="6"/>
  <c r="BJ28" i="49" l="1"/>
  <c r="BJ21" i="49"/>
  <c r="BJ7" i="49"/>
  <c r="BJ16" i="49"/>
  <c r="BJ31" i="49"/>
  <c r="BI11" i="48"/>
  <c r="BJ5" i="49"/>
  <c r="BJ12" i="49"/>
  <c r="BI27" i="48"/>
  <c r="BI3" i="48"/>
  <c r="BI19" i="48"/>
  <c r="BJ32" i="49"/>
  <c r="BI6" i="48"/>
  <c r="BI14" i="48"/>
  <c r="BI22" i="48"/>
  <c r="BI30" i="48"/>
  <c r="BI15" i="48"/>
  <c r="BI23" i="48"/>
  <c r="BJ17" i="49"/>
  <c r="BJ18" i="49"/>
  <c r="BI2" i="48"/>
  <c r="BI10" i="48"/>
  <c r="BI26" i="48"/>
  <c r="BJ29" i="49"/>
  <c r="BJ13" i="49"/>
  <c r="BJ24" i="49"/>
  <c r="BJ8" i="49"/>
  <c r="BK35" i="6"/>
  <c r="BJ25" i="49"/>
  <c r="BJ9" i="49"/>
  <c r="BJ20" i="49"/>
  <c r="BJ4" i="49"/>
  <c r="BK67" i="6"/>
  <c r="D59" i="43"/>
  <c r="C59" i="43"/>
  <c r="B59" i="43"/>
  <c r="A59" i="43"/>
  <c r="Q60" i="3"/>
  <c r="P60" i="3"/>
  <c r="O60" i="3"/>
  <c r="N60" i="3"/>
  <c r="M60" i="3"/>
  <c r="AM79" i="43" l="1"/>
  <c r="CA59" i="3" l="1"/>
  <c r="BZ59" i="3"/>
  <c r="BY59" i="3"/>
  <c r="BX59" i="3"/>
  <c r="BW59" i="3"/>
  <c r="BV59" i="3"/>
  <c r="BU59" i="3"/>
  <c r="BT59" i="3"/>
  <c r="BS59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BH32" i="46"/>
  <c r="BH31" i="46"/>
  <c r="BH30" i="46"/>
  <c r="BH29" i="46"/>
  <c r="BH28" i="46"/>
  <c r="BH27" i="46"/>
  <c r="BH26" i="46"/>
  <c r="BH25" i="46"/>
  <c r="BH24" i="46"/>
  <c r="BH23" i="46"/>
  <c r="BH22" i="46"/>
  <c r="BH21" i="46"/>
  <c r="BH20" i="46"/>
  <c r="BH19" i="46"/>
  <c r="BH18" i="46"/>
  <c r="BH17" i="46"/>
  <c r="BH16" i="46"/>
  <c r="BH15" i="46"/>
  <c r="BH14" i="46"/>
  <c r="BH13" i="46"/>
  <c r="BH12" i="46"/>
  <c r="BH11" i="46"/>
  <c r="BH10" i="46"/>
  <c r="BH9" i="46"/>
  <c r="BH8" i="46"/>
  <c r="BH7" i="46"/>
  <c r="BH6" i="46"/>
  <c r="BH5" i="46"/>
  <c r="BH4" i="46"/>
  <c r="BH3" i="46"/>
  <c r="BH2" i="46"/>
  <c r="BJ34" i="6"/>
  <c r="BJ66" i="6"/>
  <c r="BJ65" i="6"/>
  <c r="BI31" i="49" s="1"/>
  <c r="BJ64" i="6"/>
  <c r="BI30" i="49" s="1"/>
  <c r="BJ63" i="6"/>
  <c r="BJ62" i="6"/>
  <c r="BJ61" i="6"/>
  <c r="BI27" i="49" s="1"/>
  <c r="BJ60" i="6"/>
  <c r="BI26" i="49" s="1"/>
  <c r="BJ59" i="6"/>
  <c r="BJ58" i="6"/>
  <c r="BJ57" i="6"/>
  <c r="BI23" i="49" s="1"/>
  <c r="BJ56" i="6"/>
  <c r="BI22" i="49" s="1"/>
  <c r="BJ55" i="6"/>
  <c r="BJ54" i="6"/>
  <c r="BJ53" i="6"/>
  <c r="BI19" i="49" s="1"/>
  <c r="BJ52" i="6"/>
  <c r="BI18" i="49" s="1"/>
  <c r="BJ51" i="6"/>
  <c r="BJ50" i="6"/>
  <c r="BJ49" i="6"/>
  <c r="BI15" i="49" s="1"/>
  <c r="BJ48" i="6"/>
  <c r="BI14" i="49" s="1"/>
  <c r="BJ47" i="6"/>
  <c r="BJ46" i="6"/>
  <c r="BJ45" i="6"/>
  <c r="BI11" i="49" s="1"/>
  <c r="BJ44" i="6"/>
  <c r="BI10" i="49" s="1"/>
  <c r="BJ43" i="6"/>
  <c r="BJ42" i="6"/>
  <c r="BJ41" i="6"/>
  <c r="BI7" i="49" s="1"/>
  <c r="BJ40" i="6"/>
  <c r="BI6" i="49" s="1"/>
  <c r="BJ39" i="6"/>
  <c r="BJ38" i="6"/>
  <c r="BJ37" i="6"/>
  <c r="BI3" i="49" s="1"/>
  <c r="BJ36" i="6"/>
  <c r="BI2" i="49" s="1"/>
  <c r="BJ33" i="6"/>
  <c r="D58" i="43"/>
  <c r="C58" i="43"/>
  <c r="B58" i="43"/>
  <c r="A58" i="43"/>
  <c r="Q59" i="3"/>
  <c r="P59" i="3"/>
  <c r="O59" i="3"/>
  <c r="N59" i="3"/>
  <c r="M59" i="3"/>
  <c r="BH30" i="48" l="1"/>
  <c r="BH9" i="48"/>
  <c r="BI9" i="49"/>
  <c r="BH5" i="48"/>
  <c r="BI5" i="49"/>
  <c r="BH13" i="48"/>
  <c r="BI13" i="49"/>
  <c r="BH17" i="48"/>
  <c r="BI17" i="49"/>
  <c r="BH21" i="48"/>
  <c r="BI21" i="49"/>
  <c r="BH25" i="48"/>
  <c r="BI25" i="49"/>
  <c r="BH29" i="48"/>
  <c r="BI29" i="49"/>
  <c r="BH4" i="48"/>
  <c r="BI4" i="49"/>
  <c r="BH8" i="48"/>
  <c r="BI8" i="49"/>
  <c r="BH12" i="48"/>
  <c r="BI12" i="49"/>
  <c r="BH16" i="48"/>
  <c r="BI16" i="49"/>
  <c r="BH20" i="48"/>
  <c r="BI20" i="49"/>
  <c r="BH24" i="48"/>
  <c r="BI24" i="49"/>
  <c r="BH28" i="48"/>
  <c r="BI28" i="49"/>
  <c r="BH32" i="48"/>
  <c r="BI32" i="49"/>
  <c r="BH14" i="48"/>
  <c r="BH2" i="48"/>
  <c r="BH18" i="48"/>
  <c r="BH6" i="48"/>
  <c r="BH22" i="48"/>
  <c r="BH10" i="48"/>
  <c r="BH26" i="48"/>
  <c r="BJ35" i="6"/>
  <c r="BH3" i="48"/>
  <c r="BH7" i="48"/>
  <c r="BH11" i="48"/>
  <c r="BH15" i="48"/>
  <c r="BH19" i="48"/>
  <c r="BH23" i="48"/>
  <c r="BH27" i="48"/>
  <c r="BH31" i="48"/>
  <c r="BJ67" i="6"/>
  <c r="CA58" i="3"/>
  <c r="BZ58" i="3"/>
  <c r="BY58" i="3"/>
  <c r="BX58" i="3"/>
  <c r="BW58" i="3"/>
  <c r="BV58" i="3"/>
  <c r="BU58" i="3"/>
  <c r="BT58" i="3"/>
  <c r="BS58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BG32" i="46"/>
  <c r="BG31" i="46"/>
  <c r="BG30" i="46"/>
  <c r="BG29" i="46"/>
  <c r="BG28" i="46"/>
  <c r="BG27" i="46"/>
  <c r="BG26" i="46"/>
  <c r="BG25" i="46"/>
  <c r="BG24" i="46"/>
  <c r="BG23" i="46"/>
  <c r="BG22" i="46"/>
  <c r="BG21" i="46"/>
  <c r="BG20" i="46"/>
  <c r="BG19" i="46"/>
  <c r="BG18" i="46"/>
  <c r="BG17" i="46"/>
  <c r="BG16" i="46"/>
  <c r="BG15" i="46"/>
  <c r="BG14" i="46"/>
  <c r="BG13" i="46"/>
  <c r="BG12" i="46"/>
  <c r="BG11" i="46"/>
  <c r="BG10" i="46"/>
  <c r="BG9" i="46"/>
  <c r="BG8" i="46"/>
  <c r="BG7" i="46"/>
  <c r="BG6" i="46"/>
  <c r="BG5" i="46"/>
  <c r="BG4" i="46"/>
  <c r="BG3" i="46"/>
  <c r="BG2" i="46"/>
  <c r="BI34" i="6"/>
  <c r="BI66" i="6"/>
  <c r="BG32" i="48" s="1"/>
  <c r="BI65" i="6"/>
  <c r="BH31" i="49" s="1"/>
  <c r="BI64" i="6"/>
  <c r="BG30" i="48" s="1"/>
  <c r="BI63" i="6"/>
  <c r="BG29" i="48" s="1"/>
  <c r="BI62" i="6"/>
  <c r="BG28" i="48" s="1"/>
  <c r="BI61" i="6"/>
  <c r="BG27" i="48" s="1"/>
  <c r="BI60" i="6"/>
  <c r="BG26" i="48" s="1"/>
  <c r="BI59" i="6"/>
  <c r="BG25" i="48" s="1"/>
  <c r="BI58" i="6"/>
  <c r="BG24" i="48" s="1"/>
  <c r="BI57" i="6"/>
  <c r="BH23" i="49" s="1"/>
  <c r="BI56" i="6"/>
  <c r="BH22" i="49" s="1"/>
  <c r="BI55" i="6"/>
  <c r="BG21" i="48" s="1"/>
  <c r="BI54" i="6"/>
  <c r="BG20" i="48" s="1"/>
  <c r="BI53" i="6"/>
  <c r="BH19" i="49" s="1"/>
  <c r="BI52" i="6"/>
  <c r="BH18" i="49" s="1"/>
  <c r="BI51" i="6"/>
  <c r="BG17" i="48" s="1"/>
  <c r="BI50" i="6"/>
  <c r="BG16" i="48" s="1"/>
  <c r="BI49" i="6"/>
  <c r="BH15" i="49" s="1"/>
  <c r="BI48" i="6"/>
  <c r="BH14" i="49" s="1"/>
  <c r="BI47" i="6"/>
  <c r="BG13" i="48" s="1"/>
  <c r="BI46" i="6"/>
  <c r="BG12" i="48" s="1"/>
  <c r="BI45" i="6"/>
  <c r="BH11" i="49" s="1"/>
  <c r="BI44" i="6"/>
  <c r="BG10" i="48" s="1"/>
  <c r="BI43" i="6"/>
  <c r="BG9" i="48" s="1"/>
  <c r="BI42" i="6"/>
  <c r="BG8" i="48" s="1"/>
  <c r="BI41" i="6"/>
  <c r="BH7" i="49" s="1"/>
  <c r="BI40" i="6"/>
  <c r="BH6" i="49" s="1"/>
  <c r="BI39" i="6"/>
  <c r="BH5" i="49" s="1"/>
  <c r="BI38" i="6"/>
  <c r="BH4" i="49" s="1"/>
  <c r="BI37" i="6"/>
  <c r="BH3" i="49" s="1"/>
  <c r="BI36" i="6"/>
  <c r="BH2" i="49" s="1"/>
  <c r="BI33" i="6"/>
  <c r="D57" i="43"/>
  <c r="C57" i="43"/>
  <c r="B57" i="43"/>
  <c r="A57" i="43"/>
  <c r="Q58" i="3"/>
  <c r="P58" i="3"/>
  <c r="O58" i="3"/>
  <c r="N58" i="3"/>
  <c r="M58" i="3"/>
  <c r="BH27" i="49" l="1"/>
  <c r="BH17" i="49"/>
  <c r="BG6" i="48"/>
  <c r="BH10" i="49"/>
  <c r="BG7" i="48"/>
  <c r="BG23" i="48"/>
  <c r="BH30" i="49"/>
  <c r="BG2" i="48"/>
  <c r="BG14" i="48"/>
  <c r="BH26" i="49"/>
  <c r="BG22" i="48"/>
  <c r="BG3" i="48"/>
  <c r="BG15" i="48"/>
  <c r="BG31" i="48"/>
  <c r="BH32" i="49"/>
  <c r="BH16" i="49"/>
  <c r="BH29" i="49"/>
  <c r="BH13" i="49"/>
  <c r="BH24" i="49"/>
  <c r="BH8" i="49"/>
  <c r="BH28" i="49"/>
  <c r="BH12" i="49"/>
  <c r="BG4" i="48"/>
  <c r="BG18" i="48"/>
  <c r="BH25" i="49"/>
  <c r="BH9" i="49"/>
  <c r="BG5" i="48"/>
  <c r="BG19" i="48"/>
  <c r="BH21" i="49"/>
  <c r="BH20" i="49"/>
  <c r="BG11" i="48"/>
  <c r="BI35" i="6"/>
  <c r="BI67" i="6"/>
  <c r="CA57" i="3"/>
  <c r="BZ57" i="3"/>
  <c r="BY57" i="3"/>
  <c r="BX57" i="3"/>
  <c r="BW57" i="3"/>
  <c r="BV57" i="3"/>
  <c r="BU57" i="3"/>
  <c r="BT57" i="3"/>
  <c r="BS57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BF32" i="46"/>
  <c r="BF31" i="46"/>
  <c r="BF30" i="46"/>
  <c r="BF29" i="46"/>
  <c r="BF28" i="46"/>
  <c r="BF27" i="46"/>
  <c r="BF26" i="46"/>
  <c r="BF25" i="46"/>
  <c r="BF24" i="46"/>
  <c r="BF23" i="46"/>
  <c r="BF22" i="46"/>
  <c r="BF21" i="46"/>
  <c r="BF20" i="46"/>
  <c r="BF19" i="46"/>
  <c r="BF18" i="46"/>
  <c r="BF17" i="46"/>
  <c r="BF16" i="46"/>
  <c r="BF15" i="46"/>
  <c r="BF14" i="46"/>
  <c r="BF13" i="46"/>
  <c r="BF12" i="46"/>
  <c r="BF11" i="46"/>
  <c r="BF10" i="46"/>
  <c r="BF9" i="46"/>
  <c r="BF8" i="46"/>
  <c r="BF7" i="46"/>
  <c r="BF6" i="46"/>
  <c r="BF5" i="46"/>
  <c r="BF4" i="46"/>
  <c r="BF3" i="46"/>
  <c r="BF2" i="46"/>
  <c r="BH34" i="6"/>
  <c r="BH66" i="6"/>
  <c r="BH65" i="6"/>
  <c r="BG31" i="49" s="1"/>
  <c r="BH64" i="6"/>
  <c r="BG30" i="49" s="1"/>
  <c r="BH63" i="6"/>
  <c r="BH62" i="6"/>
  <c r="BH61" i="6"/>
  <c r="BG27" i="49" s="1"/>
  <c r="BH60" i="6"/>
  <c r="BG26" i="49" s="1"/>
  <c r="BH59" i="6"/>
  <c r="BH58" i="6"/>
  <c r="BG24" i="49" s="1"/>
  <c r="BH57" i="6"/>
  <c r="BG23" i="49" s="1"/>
  <c r="BH56" i="6"/>
  <c r="BG22" i="49" s="1"/>
  <c r="BH55" i="6"/>
  <c r="BH54" i="6"/>
  <c r="BH53" i="6"/>
  <c r="BG19" i="49" s="1"/>
  <c r="BH52" i="6"/>
  <c r="BG18" i="49" s="1"/>
  <c r="BH51" i="6"/>
  <c r="BH50" i="6"/>
  <c r="BH49" i="6"/>
  <c r="BG15" i="49" s="1"/>
  <c r="BH48" i="6"/>
  <c r="BG14" i="49" s="1"/>
  <c r="BH47" i="6"/>
  <c r="BH46" i="6"/>
  <c r="BG12" i="49" s="1"/>
  <c r="BH45" i="6"/>
  <c r="BG11" i="49" s="1"/>
  <c r="BH44" i="6"/>
  <c r="BG10" i="49" s="1"/>
  <c r="BH43" i="6"/>
  <c r="BH42" i="6"/>
  <c r="BG8" i="49" s="1"/>
  <c r="BH41" i="6"/>
  <c r="BG7" i="49" s="1"/>
  <c r="BH40" i="6"/>
  <c r="BG6" i="49" s="1"/>
  <c r="BH39" i="6"/>
  <c r="BH38" i="6"/>
  <c r="BH37" i="6"/>
  <c r="BG3" i="49" s="1"/>
  <c r="BH36" i="6"/>
  <c r="BH33" i="6"/>
  <c r="D56" i="43"/>
  <c r="C56" i="43"/>
  <c r="B56" i="43"/>
  <c r="A56" i="43"/>
  <c r="Q57" i="3"/>
  <c r="P57" i="3"/>
  <c r="O57" i="3"/>
  <c r="N57" i="3"/>
  <c r="M57" i="3"/>
  <c r="BF10" i="48" l="1"/>
  <c r="BF18" i="48"/>
  <c r="BF26" i="48"/>
  <c r="BF15" i="48"/>
  <c r="BF23" i="48"/>
  <c r="BF31" i="48"/>
  <c r="BF4" i="48"/>
  <c r="BG4" i="49"/>
  <c r="BF16" i="48"/>
  <c r="BG16" i="49"/>
  <c r="BF20" i="48"/>
  <c r="BG20" i="49"/>
  <c r="BF28" i="48"/>
  <c r="BG28" i="49"/>
  <c r="BF32" i="48"/>
  <c r="BG32" i="49"/>
  <c r="BF5" i="48"/>
  <c r="BG5" i="49"/>
  <c r="BF9" i="48"/>
  <c r="BG9" i="49"/>
  <c r="BF13" i="48"/>
  <c r="BG13" i="49"/>
  <c r="BF17" i="48"/>
  <c r="BG17" i="49"/>
  <c r="BF21" i="48"/>
  <c r="BG21" i="49"/>
  <c r="BF25" i="48"/>
  <c r="BG25" i="49"/>
  <c r="BF29" i="48"/>
  <c r="BG29" i="49"/>
  <c r="BF11" i="48"/>
  <c r="BF19" i="48"/>
  <c r="BF27" i="48"/>
  <c r="BF2" i="48"/>
  <c r="BG2" i="49"/>
  <c r="BF14" i="48"/>
  <c r="BF22" i="48"/>
  <c r="BF30" i="48"/>
  <c r="BF6" i="48"/>
  <c r="BF3" i="48"/>
  <c r="BF7" i="48"/>
  <c r="BH67" i="6"/>
  <c r="BF8" i="48"/>
  <c r="BF12" i="48"/>
  <c r="BF24" i="48"/>
  <c r="BH35" i="6"/>
  <c r="CA56" i="3"/>
  <c r="BZ56" i="3"/>
  <c r="BY56" i="3"/>
  <c r="BX56" i="3"/>
  <c r="BW56" i="3"/>
  <c r="BV56" i="3"/>
  <c r="BU56" i="3"/>
  <c r="BT56" i="3"/>
  <c r="BS56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BE32" i="46"/>
  <c r="BE31" i="46"/>
  <c r="BE30" i="46"/>
  <c r="BE29" i="46"/>
  <c r="BE28" i="46"/>
  <c r="BE27" i="46"/>
  <c r="BE26" i="46"/>
  <c r="BE25" i="46"/>
  <c r="BE24" i="46"/>
  <c r="BE23" i="46"/>
  <c r="BE22" i="46"/>
  <c r="BE21" i="46"/>
  <c r="BE20" i="46"/>
  <c r="BE19" i="46"/>
  <c r="BE18" i="46"/>
  <c r="BE17" i="46"/>
  <c r="BE16" i="46"/>
  <c r="BE15" i="46"/>
  <c r="BE14" i="46"/>
  <c r="BE13" i="46"/>
  <c r="BE12" i="46"/>
  <c r="BE11" i="46"/>
  <c r="BE10" i="46"/>
  <c r="BE9" i="46"/>
  <c r="BE8" i="46"/>
  <c r="BE7" i="46"/>
  <c r="BE6" i="46"/>
  <c r="BE5" i="46"/>
  <c r="BE4" i="46"/>
  <c r="BE3" i="46"/>
  <c r="BE2" i="46"/>
  <c r="BG34" i="6"/>
  <c r="BG66" i="6"/>
  <c r="BE32" i="48" s="1"/>
  <c r="BG65" i="6"/>
  <c r="BG64" i="6"/>
  <c r="BE30" i="48" s="1"/>
  <c r="BG63" i="6"/>
  <c r="BE29" i="48" s="1"/>
  <c r="BG62" i="6"/>
  <c r="BE28" i="48" s="1"/>
  <c r="BG61" i="6"/>
  <c r="BG60" i="6"/>
  <c r="BE26" i="48" s="1"/>
  <c r="BG59" i="6"/>
  <c r="BE25" i="48" s="1"/>
  <c r="BG58" i="6"/>
  <c r="BE24" i="48" s="1"/>
  <c r="BG57" i="6"/>
  <c r="BG56" i="6"/>
  <c r="BE22" i="48" s="1"/>
  <c r="BG55" i="6"/>
  <c r="BE21" i="48" s="1"/>
  <c r="BG54" i="6"/>
  <c r="BE20" i="48" s="1"/>
  <c r="BG53" i="6"/>
  <c r="BG52" i="6"/>
  <c r="BE18" i="48" s="1"/>
  <c r="BG51" i="6"/>
  <c r="BE17" i="48" s="1"/>
  <c r="BG50" i="6"/>
  <c r="BE16" i="48" s="1"/>
  <c r="BG49" i="6"/>
  <c r="BG48" i="6"/>
  <c r="BE14" i="48" s="1"/>
  <c r="BG47" i="6"/>
  <c r="BE13" i="48" s="1"/>
  <c r="BG46" i="6"/>
  <c r="BE12" i="48" s="1"/>
  <c r="BG45" i="6"/>
  <c r="BG44" i="6"/>
  <c r="BE10" i="48" s="1"/>
  <c r="BG43" i="6"/>
  <c r="BE9" i="48" s="1"/>
  <c r="BG42" i="6"/>
  <c r="BE8" i="48" s="1"/>
  <c r="BG41" i="6"/>
  <c r="BG40" i="6"/>
  <c r="BE6" i="48" s="1"/>
  <c r="BG39" i="6"/>
  <c r="BE5" i="48" s="1"/>
  <c r="BG38" i="6"/>
  <c r="BE4" i="48" s="1"/>
  <c r="BG37" i="6"/>
  <c r="BG36" i="6"/>
  <c r="BE2" i="48" s="1"/>
  <c r="BG33" i="6"/>
  <c r="BF33" i="6"/>
  <c r="BF34" i="6"/>
  <c r="BF36" i="6"/>
  <c r="BE2" i="49" s="1"/>
  <c r="BF18" i="49" l="1"/>
  <c r="BF29" i="49"/>
  <c r="BF22" i="49"/>
  <c r="BF26" i="49"/>
  <c r="BF13" i="49"/>
  <c r="BF30" i="49"/>
  <c r="BF24" i="49"/>
  <c r="BF8" i="49"/>
  <c r="BF32" i="49"/>
  <c r="BF16" i="49"/>
  <c r="BF10" i="49"/>
  <c r="BF14" i="49"/>
  <c r="BG35" i="6"/>
  <c r="BF25" i="49"/>
  <c r="BF9" i="49"/>
  <c r="BF20" i="49"/>
  <c r="BF4" i="49"/>
  <c r="BF21" i="49"/>
  <c r="BF5" i="49"/>
  <c r="BE3" i="48"/>
  <c r="BF3" i="49"/>
  <c r="BE7" i="48"/>
  <c r="BF7" i="49"/>
  <c r="BE11" i="48"/>
  <c r="BF11" i="49"/>
  <c r="BE15" i="48"/>
  <c r="BF15" i="49"/>
  <c r="BE19" i="48"/>
  <c r="BF19" i="49"/>
  <c r="BE23" i="48"/>
  <c r="BF23" i="49"/>
  <c r="BE27" i="48"/>
  <c r="BF27" i="49"/>
  <c r="BE31" i="48"/>
  <c r="BF31" i="49"/>
  <c r="BF2" i="49"/>
  <c r="BF17" i="49"/>
  <c r="BF28" i="49"/>
  <c r="BF12" i="49"/>
  <c r="BF6" i="49"/>
  <c r="BG67" i="6"/>
  <c r="BF35" i="6"/>
  <c r="BW33" i="6"/>
  <c r="BX33" i="6"/>
  <c r="BF37" i="6"/>
  <c r="BE3" i="49" s="1"/>
  <c r="BF38" i="6"/>
  <c r="BE4" i="49" s="1"/>
  <c r="BF39" i="6"/>
  <c r="BE5" i="49" s="1"/>
  <c r="BF40" i="6"/>
  <c r="BE6" i="49" s="1"/>
  <c r="BF41" i="6"/>
  <c r="BE7" i="49" s="1"/>
  <c r="BF42" i="6"/>
  <c r="BE8" i="49" s="1"/>
  <c r="BF43" i="6"/>
  <c r="BE9" i="49" s="1"/>
  <c r="BF44" i="6"/>
  <c r="BE10" i="49" s="1"/>
  <c r="BF45" i="6"/>
  <c r="BE11" i="49" s="1"/>
  <c r="BF46" i="6"/>
  <c r="BE12" i="49" s="1"/>
  <c r="BF47" i="6"/>
  <c r="BE13" i="49" s="1"/>
  <c r="BF48" i="6"/>
  <c r="BE14" i="49" s="1"/>
  <c r="BF49" i="6"/>
  <c r="BE15" i="49" s="1"/>
  <c r="BF50" i="6"/>
  <c r="BE16" i="49" s="1"/>
  <c r="BF51" i="6"/>
  <c r="BE17" i="49" s="1"/>
  <c r="BF52" i="6"/>
  <c r="BE18" i="49" s="1"/>
  <c r="BF53" i="6"/>
  <c r="BE19" i="49" s="1"/>
  <c r="BF54" i="6"/>
  <c r="BE20" i="49" s="1"/>
  <c r="BF55" i="6"/>
  <c r="BE21" i="49" s="1"/>
  <c r="BF56" i="6"/>
  <c r="BE22" i="49" s="1"/>
  <c r="BF57" i="6"/>
  <c r="BE23" i="49" s="1"/>
  <c r="BF58" i="6"/>
  <c r="BE24" i="49" s="1"/>
  <c r="BF59" i="6"/>
  <c r="BE25" i="49" s="1"/>
  <c r="BF60" i="6"/>
  <c r="BE26" i="49" s="1"/>
  <c r="BF61" i="6"/>
  <c r="BE27" i="49" s="1"/>
  <c r="BF62" i="6"/>
  <c r="BE28" i="49" s="1"/>
  <c r="BF63" i="6"/>
  <c r="BE29" i="49" s="1"/>
  <c r="BF64" i="6"/>
  <c r="BE30" i="49" s="1"/>
  <c r="BF65" i="6"/>
  <c r="BE31" i="49" s="1"/>
  <c r="BF66" i="6"/>
  <c r="BE32" i="49" s="1"/>
  <c r="Q56" i="3"/>
  <c r="P56" i="3"/>
  <c r="O56" i="3"/>
  <c r="N56" i="3"/>
  <c r="M56" i="3"/>
  <c r="D55" i="43"/>
  <c r="C55" i="43"/>
  <c r="B55" i="43"/>
  <c r="A55" i="43"/>
  <c r="BF67" i="6" l="1"/>
  <c r="CA55" i="3"/>
  <c r="BZ55" i="3"/>
  <c r="BY55" i="3"/>
  <c r="BX55" i="3"/>
  <c r="BW55" i="3"/>
  <c r="BV55" i="3"/>
  <c r="BU55" i="3"/>
  <c r="BT55" i="3"/>
  <c r="BS55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BD32" i="46"/>
  <c r="BD31" i="46"/>
  <c r="BD30" i="46"/>
  <c r="BD29" i="46"/>
  <c r="BD28" i="46"/>
  <c r="BD27" i="46"/>
  <c r="BD26" i="46"/>
  <c r="BD25" i="46"/>
  <c r="BD24" i="46"/>
  <c r="BD23" i="46"/>
  <c r="BD22" i="46"/>
  <c r="BD21" i="46"/>
  <c r="BD20" i="46"/>
  <c r="BD19" i="46"/>
  <c r="BD18" i="46"/>
  <c r="BD17" i="46"/>
  <c r="BD16" i="46"/>
  <c r="BD15" i="46"/>
  <c r="BD14" i="46"/>
  <c r="BD13" i="46"/>
  <c r="BD12" i="46"/>
  <c r="BD11" i="46"/>
  <c r="BD10" i="46"/>
  <c r="BD9" i="46"/>
  <c r="BD8" i="46"/>
  <c r="BD7" i="46"/>
  <c r="BD6" i="46"/>
  <c r="BD5" i="46"/>
  <c r="BD4" i="46"/>
  <c r="BD3" i="46"/>
  <c r="BD2" i="46"/>
  <c r="D54" i="43" l="1"/>
  <c r="C54" i="43"/>
  <c r="B54" i="43"/>
  <c r="A54" i="43"/>
  <c r="Q55" i="3"/>
  <c r="P55" i="3"/>
  <c r="O55" i="3"/>
  <c r="N55" i="3"/>
  <c r="M55" i="3"/>
  <c r="BD2" i="48" l="1"/>
  <c r="CA54" i="3"/>
  <c r="BZ54" i="3"/>
  <c r="BY54" i="3"/>
  <c r="BX54" i="3"/>
  <c r="BW54" i="3"/>
  <c r="BV54" i="3"/>
  <c r="BU54" i="3"/>
  <c r="BT54" i="3"/>
  <c r="BS54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BC32" i="46"/>
  <c r="BC31" i="46"/>
  <c r="BC30" i="46"/>
  <c r="BC29" i="46"/>
  <c r="BC28" i="46"/>
  <c r="BC27" i="46"/>
  <c r="BC26" i="46"/>
  <c r="BC25" i="46"/>
  <c r="BC24" i="46"/>
  <c r="BC23" i="46"/>
  <c r="BC22" i="46"/>
  <c r="BC21" i="46"/>
  <c r="BC20" i="46"/>
  <c r="BC19" i="46"/>
  <c r="BC18" i="46"/>
  <c r="BC17" i="46"/>
  <c r="BC16" i="46"/>
  <c r="BC15" i="46"/>
  <c r="BC14" i="46"/>
  <c r="BC13" i="46"/>
  <c r="BC12" i="46"/>
  <c r="BC11" i="46"/>
  <c r="BC10" i="46"/>
  <c r="BC9" i="46"/>
  <c r="BC8" i="46"/>
  <c r="BC7" i="46"/>
  <c r="BC6" i="46"/>
  <c r="BC5" i="46"/>
  <c r="BC4" i="46"/>
  <c r="BC3" i="46"/>
  <c r="BC2" i="46"/>
  <c r="BE34" i="6"/>
  <c r="BE66" i="6"/>
  <c r="BE65" i="6"/>
  <c r="BE64" i="6"/>
  <c r="BE63" i="6"/>
  <c r="BE62" i="6"/>
  <c r="BE61" i="6"/>
  <c r="BE60" i="6"/>
  <c r="BE59" i="6"/>
  <c r="BE58" i="6"/>
  <c r="BE57" i="6"/>
  <c r="BE56" i="6"/>
  <c r="BE55" i="6"/>
  <c r="BE54" i="6"/>
  <c r="BE53" i="6"/>
  <c r="BE52" i="6"/>
  <c r="BE51" i="6"/>
  <c r="BE50" i="6"/>
  <c r="BE49" i="6"/>
  <c r="BE48" i="6"/>
  <c r="BE47" i="6"/>
  <c r="BE46" i="6"/>
  <c r="BE45" i="6"/>
  <c r="BE44" i="6"/>
  <c r="BE43" i="6"/>
  <c r="BE42" i="6"/>
  <c r="BE41" i="6"/>
  <c r="BE40" i="6"/>
  <c r="BE39" i="6"/>
  <c r="BE38" i="6"/>
  <c r="BE37" i="6"/>
  <c r="BD3" i="49" s="1"/>
  <c r="BE36" i="6"/>
  <c r="BD2" i="49" s="1"/>
  <c r="BE33" i="6"/>
  <c r="D53" i="43"/>
  <c r="C53" i="43"/>
  <c r="B53" i="43"/>
  <c r="A53" i="43"/>
  <c r="Q54" i="3"/>
  <c r="P54" i="3"/>
  <c r="O54" i="3"/>
  <c r="N54" i="3"/>
  <c r="M54" i="3"/>
  <c r="BD3" i="48" l="1"/>
  <c r="BC2" i="48"/>
  <c r="BC10" i="48"/>
  <c r="BC18" i="48"/>
  <c r="BC26" i="48"/>
  <c r="BC15" i="48"/>
  <c r="BC23" i="48"/>
  <c r="BC8" i="48"/>
  <c r="BC16" i="48"/>
  <c r="BC24" i="48"/>
  <c r="BC28" i="48"/>
  <c r="BC32" i="48"/>
  <c r="BC5" i="48"/>
  <c r="BC9" i="48"/>
  <c r="BC13" i="48"/>
  <c r="BC17" i="48"/>
  <c r="BC21" i="48"/>
  <c r="BC25" i="48"/>
  <c r="BC29" i="48"/>
  <c r="BE35" i="6"/>
  <c r="BC3" i="48"/>
  <c r="BC11" i="48"/>
  <c r="BC19" i="48"/>
  <c r="BC27" i="48"/>
  <c r="BC7" i="48"/>
  <c r="BC31" i="48"/>
  <c r="BC4" i="48"/>
  <c r="BD4" i="49"/>
  <c r="BC12" i="48"/>
  <c r="BC20" i="48"/>
  <c r="BC6" i="48"/>
  <c r="BC14" i="48"/>
  <c r="BC22" i="48"/>
  <c r="BC30" i="48"/>
  <c r="BE67" i="6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BB32" i="46"/>
  <c r="BB31" i="46"/>
  <c r="BB30" i="46"/>
  <c r="BB29" i="46"/>
  <c r="BB28" i="46"/>
  <c r="BB27" i="46"/>
  <c r="BB26" i="46"/>
  <c r="BB25" i="46"/>
  <c r="BB24" i="46"/>
  <c r="BB23" i="46"/>
  <c r="BB22" i="46"/>
  <c r="BB21" i="46"/>
  <c r="BB20" i="46"/>
  <c r="BB19" i="46"/>
  <c r="BB18" i="46"/>
  <c r="BB17" i="46"/>
  <c r="BB16" i="46"/>
  <c r="BB15" i="46"/>
  <c r="BB14" i="46"/>
  <c r="BB13" i="46"/>
  <c r="BB12" i="46"/>
  <c r="BB11" i="46"/>
  <c r="BB10" i="46"/>
  <c r="BB9" i="46"/>
  <c r="BB8" i="46"/>
  <c r="BB7" i="46"/>
  <c r="BB6" i="46"/>
  <c r="BB5" i="46"/>
  <c r="BB4" i="46"/>
  <c r="BB3" i="46"/>
  <c r="BB2" i="46"/>
  <c r="BD34" i="6"/>
  <c r="BC34" i="6"/>
  <c r="BD66" i="6"/>
  <c r="BC32" i="49" s="1"/>
  <c r="BD65" i="6"/>
  <c r="BD64" i="6"/>
  <c r="BD63" i="6"/>
  <c r="BD62" i="6"/>
  <c r="BC28" i="49" s="1"/>
  <c r="BD61" i="6"/>
  <c r="BD60" i="6"/>
  <c r="BD59" i="6"/>
  <c r="BD58" i="6"/>
  <c r="BC24" i="49" s="1"/>
  <c r="BD57" i="6"/>
  <c r="BD56" i="6"/>
  <c r="BD55" i="6"/>
  <c r="BD54" i="6"/>
  <c r="BC20" i="49" s="1"/>
  <c r="BD53" i="6"/>
  <c r="BD52" i="6"/>
  <c r="BD51" i="6"/>
  <c r="BD50" i="6"/>
  <c r="BC16" i="49" s="1"/>
  <c r="BD49" i="6"/>
  <c r="BD48" i="6"/>
  <c r="BD47" i="6"/>
  <c r="BD46" i="6"/>
  <c r="BC12" i="49" s="1"/>
  <c r="BD45" i="6"/>
  <c r="BD44" i="6"/>
  <c r="BD43" i="6"/>
  <c r="BD42" i="6"/>
  <c r="BC8" i="49" s="1"/>
  <c r="BD41" i="6"/>
  <c r="BD40" i="6"/>
  <c r="BD39" i="6"/>
  <c r="BD38" i="6"/>
  <c r="BC4" i="49" s="1"/>
  <c r="BD37" i="6"/>
  <c r="BD36" i="6"/>
  <c r="BC2" i="49" s="1"/>
  <c r="BD33" i="6"/>
  <c r="D52" i="43"/>
  <c r="C52" i="43"/>
  <c r="B52" i="43"/>
  <c r="A52" i="43"/>
  <c r="Q53" i="3"/>
  <c r="P53" i="3"/>
  <c r="O53" i="3"/>
  <c r="N53" i="3"/>
  <c r="M53" i="3"/>
  <c r="BD4" i="48" l="1"/>
  <c r="BB3" i="48"/>
  <c r="BC3" i="49"/>
  <c r="BB11" i="48"/>
  <c r="BC11" i="49"/>
  <c r="BB19" i="48"/>
  <c r="BC19" i="49"/>
  <c r="BB27" i="48"/>
  <c r="BC27" i="49"/>
  <c r="BB9" i="48"/>
  <c r="BC9" i="49"/>
  <c r="BB13" i="48"/>
  <c r="BC13" i="49"/>
  <c r="BB17" i="48"/>
  <c r="BC17" i="49"/>
  <c r="BB21" i="48"/>
  <c r="BC21" i="49"/>
  <c r="BB25" i="48"/>
  <c r="BC25" i="49"/>
  <c r="BB29" i="48"/>
  <c r="BC29" i="49"/>
  <c r="BB7" i="48"/>
  <c r="BC7" i="49"/>
  <c r="BB15" i="48"/>
  <c r="BC15" i="49"/>
  <c r="BB23" i="48"/>
  <c r="BC23" i="49"/>
  <c r="BB31" i="48"/>
  <c r="BC31" i="49"/>
  <c r="BB5" i="48"/>
  <c r="BC5" i="49"/>
  <c r="BB6" i="48"/>
  <c r="BC6" i="49"/>
  <c r="BB10" i="48"/>
  <c r="BC10" i="49"/>
  <c r="BB14" i="48"/>
  <c r="BC14" i="49"/>
  <c r="BB18" i="48"/>
  <c r="BC18" i="49"/>
  <c r="BB22" i="48"/>
  <c r="BC22" i="49"/>
  <c r="BB26" i="48"/>
  <c r="BC26" i="49"/>
  <c r="BB30" i="48"/>
  <c r="BC30" i="49"/>
  <c r="BD35" i="6"/>
  <c r="BB4" i="48"/>
  <c r="BB8" i="48"/>
  <c r="BB12" i="48"/>
  <c r="BB16" i="48"/>
  <c r="BB20" i="48"/>
  <c r="BB24" i="48"/>
  <c r="BB28" i="48"/>
  <c r="BB32" i="48"/>
  <c r="BD67" i="6"/>
  <c r="BB2" i="48"/>
  <c r="BA32" i="46"/>
  <c r="BA31" i="46"/>
  <c r="BA30" i="46"/>
  <c r="BA29" i="46"/>
  <c r="BA28" i="46"/>
  <c r="BA27" i="46"/>
  <c r="BA26" i="46"/>
  <c r="BA25" i="46"/>
  <c r="BA24" i="46"/>
  <c r="BA23" i="46"/>
  <c r="BA22" i="46"/>
  <c r="BA21" i="46"/>
  <c r="BA20" i="46"/>
  <c r="BA19" i="46"/>
  <c r="BA18" i="46"/>
  <c r="BA17" i="46"/>
  <c r="BA16" i="46"/>
  <c r="BA15" i="46"/>
  <c r="BA14" i="46"/>
  <c r="BA13" i="46"/>
  <c r="BA12" i="46"/>
  <c r="BA11" i="46"/>
  <c r="BA10" i="46"/>
  <c r="BA9" i="46"/>
  <c r="BA8" i="46"/>
  <c r="BA7" i="46"/>
  <c r="BA6" i="46"/>
  <c r="BA5" i="46"/>
  <c r="BA4" i="46"/>
  <c r="BA3" i="46"/>
  <c r="BA2" i="46"/>
  <c r="CA52" i="3"/>
  <c r="BZ52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BC66" i="6"/>
  <c r="BA32" i="48" s="1"/>
  <c r="BC65" i="6"/>
  <c r="BA31" i="48" s="1"/>
  <c r="BC64" i="6"/>
  <c r="BA30" i="48" s="1"/>
  <c r="BC63" i="6"/>
  <c r="BA29" i="48" s="1"/>
  <c r="BC62" i="6"/>
  <c r="BB28" i="49" s="1"/>
  <c r="BC61" i="6"/>
  <c r="BA27" i="48" s="1"/>
  <c r="BC60" i="6"/>
  <c r="BA26" i="48" s="1"/>
  <c r="BC59" i="6"/>
  <c r="BA25" i="48" s="1"/>
  <c r="BC58" i="6"/>
  <c r="BB24" i="49" s="1"/>
  <c r="BC57" i="6"/>
  <c r="BA23" i="48" s="1"/>
  <c r="BC56" i="6"/>
  <c r="BA22" i="48" s="1"/>
  <c r="BC55" i="6"/>
  <c r="BA21" i="48" s="1"/>
  <c r="BC54" i="6"/>
  <c r="BA20" i="48" s="1"/>
  <c r="BC53" i="6"/>
  <c r="BA19" i="48" s="1"/>
  <c r="BC52" i="6"/>
  <c r="BA18" i="48" s="1"/>
  <c r="BC51" i="6"/>
  <c r="BA17" i="48" s="1"/>
  <c r="BC50" i="6"/>
  <c r="BB16" i="49" s="1"/>
  <c r="BC49" i="6"/>
  <c r="BA15" i="48" s="1"/>
  <c r="BC48" i="6"/>
  <c r="BA14" i="48" s="1"/>
  <c r="BC47" i="6"/>
  <c r="BA13" i="48" s="1"/>
  <c r="BC46" i="6"/>
  <c r="BA12" i="48" s="1"/>
  <c r="BC45" i="6"/>
  <c r="BA11" i="48" s="1"/>
  <c r="BC44" i="6"/>
  <c r="BA10" i="48" s="1"/>
  <c r="BC43" i="6"/>
  <c r="BA9" i="48" s="1"/>
  <c r="BC42" i="6"/>
  <c r="BA8" i="48" s="1"/>
  <c r="BC41" i="6"/>
  <c r="BA7" i="48" s="1"/>
  <c r="BC40" i="6"/>
  <c r="BA6" i="48" s="1"/>
  <c r="BC39" i="6"/>
  <c r="BA5" i="48" s="1"/>
  <c r="BC38" i="6"/>
  <c r="BA4" i="48" s="1"/>
  <c r="BC37" i="6"/>
  <c r="BA3" i="48" s="1"/>
  <c r="BC36" i="6"/>
  <c r="BA2" i="48" s="1"/>
  <c r="BC33" i="6"/>
  <c r="BC35" i="6" s="1"/>
  <c r="D51" i="43"/>
  <c r="C51" i="43"/>
  <c r="B51" i="43"/>
  <c r="A51" i="43"/>
  <c r="BB14" i="49" l="1"/>
  <c r="BV33" i="6"/>
  <c r="BZ33" i="6" s="1"/>
  <c r="BU33" i="6"/>
  <c r="BY33" i="6" s="1"/>
  <c r="BD5" i="48"/>
  <c r="BD5" i="49"/>
  <c r="BB30" i="49"/>
  <c r="BB21" i="49"/>
  <c r="BB18" i="49"/>
  <c r="BB5" i="49"/>
  <c r="BB2" i="49"/>
  <c r="BB27" i="49"/>
  <c r="BB11" i="49"/>
  <c r="BB8" i="49"/>
  <c r="BA28" i="48"/>
  <c r="BB23" i="49"/>
  <c r="BB7" i="49"/>
  <c r="BB17" i="49"/>
  <c r="BB32" i="49"/>
  <c r="BB12" i="49"/>
  <c r="BA24" i="48"/>
  <c r="BB20" i="49"/>
  <c r="BA16" i="48"/>
  <c r="BB19" i="49"/>
  <c r="BB3" i="49"/>
  <c r="BB26" i="49"/>
  <c r="BB10" i="49"/>
  <c r="BB29" i="49"/>
  <c r="BB13" i="49"/>
  <c r="BB4" i="49"/>
  <c r="BB31" i="49"/>
  <c r="BB15" i="49"/>
  <c r="BB22" i="49"/>
  <c r="BB6" i="49"/>
  <c r="BB25" i="49"/>
  <c r="BB9" i="49"/>
  <c r="BC67" i="6"/>
  <c r="Q52" i="3"/>
  <c r="P52" i="3"/>
  <c r="O52" i="3"/>
  <c r="N52" i="3"/>
  <c r="M52" i="3"/>
  <c r="BD6" i="48" l="1"/>
  <c r="BD6" i="49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Z32" i="46"/>
  <c r="AZ31" i="46"/>
  <c r="AZ30" i="46"/>
  <c r="AZ29" i="46"/>
  <c r="AZ28" i="46"/>
  <c r="AZ27" i="46"/>
  <c r="AZ26" i="46"/>
  <c r="AZ25" i="46"/>
  <c r="AZ24" i="46"/>
  <c r="AZ23" i="46"/>
  <c r="AZ22" i="46"/>
  <c r="AZ21" i="46"/>
  <c r="AZ20" i="46"/>
  <c r="AZ19" i="46"/>
  <c r="AZ18" i="46"/>
  <c r="AZ17" i="46"/>
  <c r="AZ16" i="46"/>
  <c r="AZ15" i="46"/>
  <c r="AZ14" i="46"/>
  <c r="AZ13" i="46"/>
  <c r="AZ12" i="46"/>
  <c r="AZ11" i="46"/>
  <c r="AZ10" i="46"/>
  <c r="AZ9" i="46"/>
  <c r="AZ8" i="46"/>
  <c r="AZ7" i="46"/>
  <c r="AZ6" i="46"/>
  <c r="AZ5" i="46"/>
  <c r="AZ4" i="46"/>
  <c r="AZ3" i="46"/>
  <c r="AZ2" i="46"/>
  <c r="BB34" i="6"/>
  <c r="BB66" i="6"/>
  <c r="BB65" i="6"/>
  <c r="BB64" i="6"/>
  <c r="BA30" i="49" s="1"/>
  <c r="BB63" i="6"/>
  <c r="BB62" i="6"/>
  <c r="BA28" i="49" s="1"/>
  <c r="BB61" i="6"/>
  <c r="BB60" i="6"/>
  <c r="BA26" i="49" s="1"/>
  <c r="BB59" i="6"/>
  <c r="BB58" i="6"/>
  <c r="BA24" i="49" s="1"/>
  <c r="BB57" i="6"/>
  <c r="BA23" i="49" s="1"/>
  <c r="BB56" i="6"/>
  <c r="BA22" i="49" s="1"/>
  <c r="BB55" i="6"/>
  <c r="BB54" i="6"/>
  <c r="BA20" i="49" s="1"/>
  <c r="BB53" i="6"/>
  <c r="BB52" i="6"/>
  <c r="BA18" i="49" s="1"/>
  <c r="BB51" i="6"/>
  <c r="BB50" i="6"/>
  <c r="BA16" i="49" s="1"/>
  <c r="BB49" i="6"/>
  <c r="BB48" i="6"/>
  <c r="BA14" i="49" s="1"/>
  <c r="BB47" i="6"/>
  <c r="BB46" i="6"/>
  <c r="BA12" i="49" s="1"/>
  <c r="BB45" i="6"/>
  <c r="BB44" i="6"/>
  <c r="BA10" i="49" s="1"/>
  <c r="BB43" i="6"/>
  <c r="BB42" i="6"/>
  <c r="BA8" i="49" s="1"/>
  <c r="BB41" i="6"/>
  <c r="BA7" i="49" s="1"/>
  <c r="BB40" i="6"/>
  <c r="BA6" i="49" s="1"/>
  <c r="BB39" i="6"/>
  <c r="BB38" i="6"/>
  <c r="BA4" i="49" s="1"/>
  <c r="BB37" i="6"/>
  <c r="BB36" i="6"/>
  <c r="BA2" i="49" s="1"/>
  <c r="BB33" i="6"/>
  <c r="BB35" i="6" s="1"/>
  <c r="D50" i="43"/>
  <c r="C50" i="43"/>
  <c r="B50" i="43"/>
  <c r="A50" i="43"/>
  <c r="Q51" i="3"/>
  <c r="P51" i="3"/>
  <c r="O51" i="3"/>
  <c r="N51" i="3"/>
  <c r="M51" i="3"/>
  <c r="BD7" i="48" l="1"/>
  <c r="BD7" i="49"/>
  <c r="AZ32" i="48"/>
  <c r="BA32" i="49"/>
  <c r="AZ5" i="48"/>
  <c r="BA5" i="49"/>
  <c r="AZ9" i="48"/>
  <c r="BA9" i="49"/>
  <c r="AZ13" i="48"/>
  <c r="BA13" i="49"/>
  <c r="AZ17" i="48"/>
  <c r="BA17" i="49"/>
  <c r="AZ21" i="48"/>
  <c r="BA21" i="49"/>
  <c r="AZ25" i="48"/>
  <c r="BA25" i="49"/>
  <c r="AZ29" i="48"/>
  <c r="BA29" i="49"/>
  <c r="AZ3" i="48"/>
  <c r="BA3" i="49"/>
  <c r="AZ11" i="48"/>
  <c r="BA11" i="49"/>
  <c r="AZ15" i="48"/>
  <c r="BA15" i="49"/>
  <c r="AZ19" i="48"/>
  <c r="BA19" i="49"/>
  <c r="AZ27" i="48"/>
  <c r="BA27" i="49"/>
  <c r="AZ31" i="48"/>
  <c r="BA31" i="49"/>
  <c r="AZ7" i="48"/>
  <c r="AZ23" i="48"/>
  <c r="BB67" i="6"/>
  <c r="AZ2" i="48"/>
  <c r="AZ6" i="48"/>
  <c r="AZ10" i="48"/>
  <c r="AZ14" i="48"/>
  <c r="AZ18" i="48"/>
  <c r="AZ22" i="48"/>
  <c r="AZ26" i="48"/>
  <c r="AZ30" i="48"/>
  <c r="AZ4" i="48"/>
  <c r="AZ8" i="48"/>
  <c r="AZ12" i="48"/>
  <c r="AZ16" i="48"/>
  <c r="AZ20" i="48"/>
  <c r="AZ24" i="48"/>
  <c r="AZ28" i="48"/>
  <c r="CA50" i="3"/>
  <c r="BZ50" i="3"/>
  <c r="BY50" i="3"/>
  <c r="BX50" i="3"/>
  <c r="BW50" i="3"/>
  <c r="BV50" i="3"/>
  <c r="BU50" i="3"/>
  <c r="BT50" i="3"/>
  <c r="BS50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BD8" i="48" l="1"/>
  <c r="BD8" i="49"/>
  <c r="AY32" i="46"/>
  <c r="AY31" i="46"/>
  <c r="AY30" i="46"/>
  <c r="AY29" i="46"/>
  <c r="AY28" i="46"/>
  <c r="AY27" i="46"/>
  <c r="AY26" i="46"/>
  <c r="AY25" i="46"/>
  <c r="AY24" i="46"/>
  <c r="AY23" i="46"/>
  <c r="AY22" i="46"/>
  <c r="AY21" i="46"/>
  <c r="AY20" i="46"/>
  <c r="AY19" i="46"/>
  <c r="AY18" i="46"/>
  <c r="AY17" i="46"/>
  <c r="AY16" i="46"/>
  <c r="AY15" i="46"/>
  <c r="AY14" i="46"/>
  <c r="AY13" i="46"/>
  <c r="AY12" i="46"/>
  <c r="AY11" i="46"/>
  <c r="AY10" i="46"/>
  <c r="AY9" i="46"/>
  <c r="AY8" i="46"/>
  <c r="AY7" i="46"/>
  <c r="AY6" i="46"/>
  <c r="AY5" i="46"/>
  <c r="AY4" i="46"/>
  <c r="AY3" i="46"/>
  <c r="AY2" i="46"/>
  <c r="BA66" i="6"/>
  <c r="AZ32" i="49" s="1"/>
  <c r="BA65" i="6"/>
  <c r="BA64" i="6"/>
  <c r="AZ30" i="49" s="1"/>
  <c r="BA63" i="6"/>
  <c r="BA62" i="6"/>
  <c r="AZ28" i="49" s="1"/>
  <c r="BA61" i="6"/>
  <c r="BA60" i="6"/>
  <c r="AZ26" i="49" s="1"/>
  <c r="BA59" i="6"/>
  <c r="AZ25" i="49" s="1"/>
  <c r="BA58" i="6"/>
  <c r="AZ24" i="49" s="1"/>
  <c r="BA57" i="6"/>
  <c r="BA56" i="6"/>
  <c r="AZ22" i="49" s="1"/>
  <c r="BA55" i="6"/>
  <c r="AZ21" i="49" s="1"/>
  <c r="BA54" i="6"/>
  <c r="AZ20" i="49" s="1"/>
  <c r="BA53" i="6"/>
  <c r="BA52" i="6"/>
  <c r="AZ18" i="49" s="1"/>
  <c r="BA51" i="6"/>
  <c r="AZ17" i="49" s="1"/>
  <c r="BA50" i="6"/>
  <c r="AZ16" i="49" s="1"/>
  <c r="BA49" i="6"/>
  <c r="BA48" i="6"/>
  <c r="AZ14" i="49" s="1"/>
  <c r="BA47" i="6"/>
  <c r="AZ13" i="49" s="1"/>
  <c r="BA46" i="6"/>
  <c r="AZ12" i="49" s="1"/>
  <c r="BA45" i="6"/>
  <c r="BA44" i="6"/>
  <c r="AZ10" i="49" s="1"/>
  <c r="BA43" i="6"/>
  <c r="AZ9" i="49" s="1"/>
  <c r="BA42" i="6"/>
  <c r="AZ8" i="49" s="1"/>
  <c r="BA41" i="6"/>
  <c r="BA40" i="6"/>
  <c r="AZ6" i="49" s="1"/>
  <c r="BA39" i="6"/>
  <c r="AZ5" i="49" s="1"/>
  <c r="BA38" i="6"/>
  <c r="AZ4" i="49" s="1"/>
  <c r="BA37" i="6"/>
  <c r="BA36" i="6"/>
  <c r="AZ2" i="49" s="1"/>
  <c r="BA34" i="6"/>
  <c r="BA33" i="6"/>
  <c r="D49" i="43"/>
  <c r="C49" i="43"/>
  <c r="B49" i="43"/>
  <c r="A49" i="43"/>
  <c r="Q50" i="3"/>
  <c r="P50" i="3"/>
  <c r="O50" i="3"/>
  <c r="N50" i="3"/>
  <c r="M50" i="3"/>
  <c r="BD9" i="48" l="1"/>
  <c r="BD9" i="49"/>
  <c r="AY3" i="48"/>
  <c r="AZ3" i="49"/>
  <c r="AY7" i="48"/>
  <c r="AZ7" i="49"/>
  <c r="AY11" i="48"/>
  <c r="AZ11" i="49"/>
  <c r="AY15" i="48"/>
  <c r="AZ15" i="49"/>
  <c r="AY19" i="48"/>
  <c r="AZ19" i="49"/>
  <c r="AY23" i="48"/>
  <c r="AZ23" i="49"/>
  <c r="AY27" i="48"/>
  <c r="AZ27" i="49"/>
  <c r="AY29" i="48"/>
  <c r="AZ29" i="49"/>
  <c r="AY31" i="48"/>
  <c r="AZ31" i="49"/>
  <c r="AY28" i="48"/>
  <c r="AY5" i="48"/>
  <c r="AY9" i="48"/>
  <c r="AY13" i="48"/>
  <c r="AY17" i="48"/>
  <c r="AY21" i="48"/>
  <c r="AY25" i="48"/>
  <c r="AY4" i="48"/>
  <c r="AY8" i="48"/>
  <c r="AY16" i="48"/>
  <c r="AY20" i="48"/>
  <c r="AY32" i="48"/>
  <c r="BA35" i="6"/>
  <c r="AY2" i="48"/>
  <c r="AY6" i="48"/>
  <c r="AY10" i="48"/>
  <c r="AY14" i="48"/>
  <c r="AY18" i="48"/>
  <c r="AY22" i="48"/>
  <c r="AY26" i="48"/>
  <c r="AY30" i="48"/>
  <c r="AY12" i="48"/>
  <c r="AY24" i="48"/>
  <c r="BA67" i="6"/>
  <c r="AX32" i="46"/>
  <c r="AX31" i="46"/>
  <c r="AX30" i="46"/>
  <c r="AX29" i="46"/>
  <c r="AX28" i="46"/>
  <c r="AX27" i="46"/>
  <c r="AX26" i="46"/>
  <c r="AX25" i="46"/>
  <c r="AX24" i="46"/>
  <c r="AX23" i="46"/>
  <c r="AX22" i="46"/>
  <c r="AX21" i="46"/>
  <c r="AX20" i="46"/>
  <c r="AX19" i="46"/>
  <c r="AX18" i="46"/>
  <c r="AX17" i="46"/>
  <c r="AX16" i="46"/>
  <c r="AX15" i="46"/>
  <c r="AX14" i="46"/>
  <c r="AX13" i="46"/>
  <c r="AX12" i="46"/>
  <c r="AX11" i="46"/>
  <c r="AX10" i="46"/>
  <c r="AX9" i="46"/>
  <c r="AX8" i="46"/>
  <c r="AX7" i="46"/>
  <c r="AX6" i="46"/>
  <c r="AX5" i="46"/>
  <c r="AX4" i="46"/>
  <c r="AX3" i="46"/>
  <c r="AX2" i="46"/>
  <c r="CA49" i="3"/>
  <c r="BZ49" i="3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Z66" i="6"/>
  <c r="AY32" i="49" s="1"/>
  <c r="AZ65" i="6"/>
  <c r="AZ64" i="6"/>
  <c r="AX30" i="48" s="1"/>
  <c r="AZ63" i="6"/>
  <c r="AY29" i="49" s="1"/>
  <c r="AZ62" i="6"/>
  <c r="AY28" i="49" s="1"/>
  <c r="AZ61" i="6"/>
  <c r="AX27" i="48" s="1"/>
  <c r="AZ60" i="6"/>
  <c r="AY26" i="49" s="1"/>
  <c r="AZ59" i="6"/>
  <c r="AY25" i="49" s="1"/>
  <c r="AZ58" i="6"/>
  <c r="AY24" i="49" s="1"/>
  <c r="AZ57" i="6"/>
  <c r="AX23" i="48" s="1"/>
  <c r="AZ56" i="6"/>
  <c r="AY22" i="49" s="1"/>
  <c r="AZ55" i="6"/>
  <c r="AY21" i="49" s="1"/>
  <c r="AZ54" i="6"/>
  <c r="AY20" i="49" s="1"/>
  <c r="AZ53" i="6"/>
  <c r="AY19" i="49" s="1"/>
  <c r="AZ52" i="6"/>
  <c r="AX18" i="48" s="1"/>
  <c r="AZ51" i="6"/>
  <c r="AY17" i="49" s="1"/>
  <c r="AZ50" i="6"/>
  <c r="AY16" i="49" s="1"/>
  <c r="AZ49" i="6"/>
  <c r="AX15" i="48" s="1"/>
  <c r="AZ48" i="6"/>
  <c r="AX14" i="48" s="1"/>
  <c r="AZ47" i="6"/>
  <c r="AY13" i="49" s="1"/>
  <c r="AZ46" i="6"/>
  <c r="AY12" i="49" s="1"/>
  <c r="AZ45" i="6"/>
  <c r="AX11" i="48" s="1"/>
  <c r="AZ44" i="6"/>
  <c r="AY10" i="49" s="1"/>
  <c r="AZ43" i="6"/>
  <c r="AY9" i="49" s="1"/>
  <c r="AZ42" i="6"/>
  <c r="AX8" i="48" s="1"/>
  <c r="AZ41" i="6"/>
  <c r="AX7" i="48" s="1"/>
  <c r="AZ40" i="6"/>
  <c r="AY6" i="49" s="1"/>
  <c r="AZ39" i="6"/>
  <c r="AY5" i="49" s="1"/>
  <c r="AZ38" i="6"/>
  <c r="AY4" i="49" s="1"/>
  <c r="AZ37" i="6"/>
  <c r="AY3" i="49" s="1"/>
  <c r="AZ36" i="6"/>
  <c r="AZ34" i="6"/>
  <c r="AZ33" i="6"/>
  <c r="BD10" i="48" l="1"/>
  <c r="BD10" i="49"/>
  <c r="AX4" i="48"/>
  <c r="AX12" i="48"/>
  <c r="AX20" i="48"/>
  <c r="AX28" i="48"/>
  <c r="AY15" i="49"/>
  <c r="AY8" i="49"/>
  <c r="AX5" i="48"/>
  <c r="AX13" i="48"/>
  <c r="AX21" i="48"/>
  <c r="AX29" i="48"/>
  <c r="AX16" i="48"/>
  <c r="AX24" i="48"/>
  <c r="AX32" i="48"/>
  <c r="AZ67" i="6"/>
  <c r="AX9" i="48"/>
  <c r="AX17" i="48"/>
  <c r="AX25" i="48"/>
  <c r="AX31" i="48"/>
  <c r="AY31" i="49"/>
  <c r="AY18" i="49"/>
  <c r="AY2" i="49"/>
  <c r="AY27" i="49"/>
  <c r="AY11" i="49"/>
  <c r="AY30" i="49"/>
  <c r="AY14" i="49"/>
  <c r="AX2" i="48"/>
  <c r="AX6" i="48"/>
  <c r="AX10" i="48"/>
  <c r="AX22" i="48"/>
  <c r="AX26" i="48"/>
  <c r="AY23" i="49"/>
  <c r="AY7" i="49"/>
  <c r="AX3" i="48"/>
  <c r="AX19" i="48"/>
  <c r="AZ35" i="6"/>
  <c r="D48" i="43"/>
  <c r="C48" i="43"/>
  <c r="B48" i="43"/>
  <c r="A48" i="43"/>
  <c r="Q49" i="3"/>
  <c r="P49" i="3"/>
  <c r="O49" i="3"/>
  <c r="N49" i="3"/>
  <c r="M49" i="3"/>
  <c r="BD11" i="48" l="1"/>
  <c r="BD11" i="49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W3" i="46"/>
  <c r="AW4" i="46"/>
  <c r="AW5" i="46"/>
  <c r="AW6" i="46"/>
  <c r="AW7" i="46"/>
  <c r="AW8" i="46"/>
  <c r="AW9" i="46"/>
  <c r="AW10" i="46"/>
  <c r="AW11" i="46"/>
  <c r="AW12" i="46"/>
  <c r="AW13" i="46"/>
  <c r="AW14" i="46"/>
  <c r="AW15" i="46"/>
  <c r="AW16" i="46"/>
  <c r="AW17" i="46"/>
  <c r="AW18" i="46"/>
  <c r="AW19" i="46"/>
  <c r="AW20" i="46"/>
  <c r="AW21" i="46"/>
  <c r="AW22" i="46"/>
  <c r="AW23" i="46"/>
  <c r="AW24" i="46"/>
  <c r="AW25" i="46"/>
  <c r="AW26" i="46"/>
  <c r="AW27" i="46"/>
  <c r="AW28" i="46"/>
  <c r="AW29" i="46"/>
  <c r="AW30" i="46"/>
  <c r="AW31" i="46"/>
  <c r="AW32" i="46"/>
  <c r="AW2" i="46"/>
  <c r="AY66" i="6"/>
  <c r="AY65" i="6"/>
  <c r="AY64" i="6"/>
  <c r="AY63" i="6"/>
  <c r="AX29" i="49" s="1"/>
  <c r="AY62" i="6"/>
  <c r="AY61" i="6"/>
  <c r="AY60" i="6"/>
  <c r="AY59" i="6"/>
  <c r="AX25" i="49" s="1"/>
  <c r="AY58" i="6"/>
  <c r="AY57" i="6"/>
  <c r="AX23" i="49" s="1"/>
  <c r="AY56" i="6"/>
  <c r="AY55" i="6"/>
  <c r="AY54" i="6"/>
  <c r="AY53" i="6"/>
  <c r="AX19" i="49" s="1"/>
  <c r="AY52" i="6"/>
  <c r="AY51" i="6"/>
  <c r="AY50" i="6"/>
  <c r="AY49" i="6"/>
  <c r="AX15" i="49" s="1"/>
  <c r="AY48" i="6"/>
  <c r="AY47" i="6"/>
  <c r="AY46" i="6"/>
  <c r="AY45" i="6"/>
  <c r="AX11" i="49" s="1"/>
  <c r="AY44" i="6"/>
  <c r="AY43" i="6"/>
  <c r="AY42" i="6"/>
  <c r="AY41" i="6"/>
  <c r="AX7" i="49" s="1"/>
  <c r="AY40" i="6"/>
  <c r="AX6" i="49" s="1"/>
  <c r="AY39" i="6"/>
  <c r="AY38" i="6"/>
  <c r="AY37" i="6"/>
  <c r="AX3" i="49" s="1"/>
  <c r="AY36" i="6"/>
  <c r="AX2" i="49" s="1"/>
  <c r="AY34" i="6"/>
  <c r="AY33" i="6"/>
  <c r="D47" i="43"/>
  <c r="C47" i="43"/>
  <c r="B47" i="43"/>
  <c r="A47" i="43"/>
  <c r="Q48" i="3"/>
  <c r="P48" i="3"/>
  <c r="O48" i="3"/>
  <c r="N48" i="3"/>
  <c r="M48" i="3"/>
  <c r="BD12" i="48" l="1"/>
  <c r="BD12" i="49"/>
  <c r="AW3" i="48"/>
  <c r="AW15" i="48"/>
  <c r="AW11" i="48"/>
  <c r="AW9" i="48"/>
  <c r="AX9" i="49"/>
  <c r="AW17" i="48"/>
  <c r="AX17" i="49"/>
  <c r="AW29" i="48"/>
  <c r="AW10" i="48"/>
  <c r="AX10" i="49"/>
  <c r="AW18" i="48"/>
  <c r="AX18" i="49"/>
  <c r="AW26" i="48"/>
  <c r="AX26" i="49"/>
  <c r="AW27" i="48"/>
  <c r="AX27" i="49"/>
  <c r="AW31" i="48"/>
  <c r="AX31" i="49"/>
  <c r="AW23" i="48"/>
  <c r="AW7" i="48"/>
  <c r="AW5" i="48"/>
  <c r="AX5" i="49"/>
  <c r="AW13" i="48"/>
  <c r="AX13" i="49"/>
  <c r="AW21" i="48"/>
  <c r="AX21" i="49"/>
  <c r="AW14" i="48"/>
  <c r="AX14" i="49"/>
  <c r="AW22" i="48"/>
  <c r="AX22" i="49"/>
  <c r="AW30" i="48"/>
  <c r="AX30" i="49"/>
  <c r="AW25" i="48"/>
  <c r="AW4" i="48"/>
  <c r="AX4" i="49"/>
  <c r="AW8" i="48"/>
  <c r="AX8" i="49"/>
  <c r="AW12" i="48"/>
  <c r="AX12" i="49"/>
  <c r="AW16" i="48"/>
  <c r="AX16" i="49"/>
  <c r="AW20" i="48"/>
  <c r="AX20" i="49"/>
  <c r="AW24" i="48"/>
  <c r="AX24" i="49"/>
  <c r="AW28" i="48"/>
  <c r="AX28" i="49"/>
  <c r="AW32" i="48"/>
  <c r="AX32" i="49"/>
  <c r="AW2" i="48"/>
  <c r="AW19" i="48"/>
  <c r="AW6" i="48"/>
  <c r="AY35" i="6"/>
  <c r="AY67" i="6"/>
  <c r="DF2" i="3"/>
  <c r="DF3" i="3" s="1"/>
  <c r="DF4" i="3" s="1"/>
  <c r="DF5" i="3" s="1"/>
  <c r="DF6" i="3" s="1"/>
  <c r="DF7" i="3" s="1"/>
  <c r="DF8" i="3" s="1"/>
  <c r="DF9" i="3" s="1"/>
  <c r="DF10" i="3" s="1"/>
  <c r="DF11" i="3" s="1"/>
  <c r="DF12" i="3" s="1"/>
  <c r="DF13" i="3" s="1"/>
  <c r="DF14" i="3" s="1"/>
  <c r="DF15" i="3" s="1"/>
  <c r="DF16" i="3" s="1"/>
  <c r="DF17" i="3" s="1"/>
  <c r="DF18" i="3" s="1"/>
  <c r="DF19" i="3" s="1"/>
  <c r="DF20" i="3" s="1"/>
  <c r="DF21" i="3" s="1"/>
  <c r="DF22" i="3" s="1"/>
  <c r="DF23" i="3" s="1"/>
  <c r="DF24" i="3" s="1"/>
  <c r="DF25" i="3" s="1"/>
  <c r="DF26" i="3" s="1"/>
  <c r="DF27" i="3" s="1"/>
  <c r="DF28" i="3" s="1"/>
  <c r="DF29" i="3" s="1"/>
  <c r="DF30" i="3" s="1"/>
  <c r="DF31" i="3" s="1"/>
  <c r="DF32" i="3" s="1"/>
  <c r="DF33" i="3" s="1"/>
  <c r="DF34" i="3" s="1"/>
  <c r="DF35" i="3" s="1"/>
  <c r="DF36" i="3" s="1"/>
  <c r="DF37" i="3" s="1"/>
  <c r="DF38" i="3" s="1"/>
  <c r="DF39" i="3" s="1"/>
  <c r="DF40" i="3" s="1"/>
  <c r="DF41" i="3" s="1"/>
  <c r="DF42" i="3" s="1"/>
  <c r="DF43" i="3" s="1"/>
  <c r="DF44" i="3" s="1"/>
  <c r="DF45" i="3" s="1"/>
  <c r="DF46" i="3" s="1"/>
  <c r="DF47" i="3" s="1"/>
  <c r="DF48" i="3" s="1"/>
  <c r="DF49" i="3" s="1"/>
  <c r="DF50" i="3" s="1"/>
  <c r="DF51" i="3" s="1"/>
  <c r="DF52" i="3" s="1"/>
  <c r="DF53" i="3" s="1"/>
  <c r="DF54" i="3" s="1"/>
  <c r="DF55" i="3" s="1"/>
  <c r="DF56" i="3" s="1"/>
  <c r="DF57" i="3" s="1"/>
  <c r="DF58" i="3" s="1"/>
  <c r="DF59" i="3" s="1"/>
  <c r="DF60" i="3" s="1"/>
  <c r="DF61" i="3" s="1"/>
  <c r="DF62" i="3" s="1"/>
  <c r="DF63" i="3" s="1"/>
  <c r="DF64" i="3" s="1"/>
  <c r="DF65" i="3" s="1"/>
  <c r="DF66" i="3" s="1"/>
  <c r="DF67" i="3" s="1"/>
  <c r="DE2" i="3"/>
  <c r="DE3" i="3" s="1"/>
  <c r="DE4" i="3" s="1"/>
  <c r="DE5" i="3" s="1"/>
  <c r="DE6" i="3" s="1"/>
  <c r="DE7" i="3" s="1"/>
  <c r="DE8" i="3" s="1"/>
  <c r="DE9" i="3" s="1"/>
  <c r="DE10" i="3" s="1"/>
  <c r="DE11" i="3" s="1"/>
  <c r="DE12" i="3" s="1"/>
  <c r="DE13" i="3" s="1"/>
  <c r="DE14" i="3" s="1"/>
  <c r="DE15" i="3" s="1"/>
  <c r="DE16" i="3" s="1"/>
  <c r="DE17" i="3" s="1"/>
  <c r="DE18" i="3" s="1"/>
  <c r="DE19" i="3" s="1"/>
  <c r="DE20" i="3" s="1"/>
  <c r="DE21" i="3" s="1"/>
  <c r="DE22" i="3" s="1"/>
  <c r="DE23" i="3" s="1"/>
  <c r="DE24" i="3" s="1"/>
  <c r="DE25" i="3" s="1"/>
  <c r="DE26" i="3" s="1"/>
  <c r="DE27" i="3" s="1"/>
  <c r="DE28" i="3" s="1"/>
  <c r="DE29" i="3" s="1"/>
  <c r="DE30" i="3" s="1"/>
  <c r="DE31" i="3" s="1"/>
  <c r="DE32" i="3" s="1"/>
  <c r="DE33" i="3" s="1"/>
  <c r="DE34" i="3" s="1"/>
  <c r="DE35" i="3" s="1"/>
  <c r="DE36" i="3" s="1"/>
  <c r="DE37" i="3" s="1"/>
  <c r="DE38" i="3" s="1"/>
  <c r="DE39" i="3" s="1"/>
  <c r="DE40" i="3" s="1"/>
  <c r="DE41" i="3" s="1"/>
  <c r="DE42" i="3" s="1"/>
  <c r="DE43" i="3" s="1"/>
  <c r="DE44" i="3" s="1"/>
  <c r="DE45" i="3" s="1"/>
  <c r="DE46" i="3" s="1"/>
  <c r="DE47" i="3" s="1"/>
  <c r="DE48" i="3" s="1"/>
  <c r="DE49" i="3" s="1"/>
  <c r="DE50" i="3" s="1"/>
  <c r="DE51" i="3" s="1"/>
  <c r="DE52" i="3" s="1"/>
  <c r="DE53" i="3" s="1"/>
  <c r="DE54" i="3" s="1"/>
  <c r="DE55" i="3" s="1"/>
  <c r="DE56" i="3" s="1"/>
  <c r="DE57" i="3" s="1"/>
  <c r="DE58" i="3" s="1"/>
  <c r="DE59" i="3" s="1"/>
  <c r="DE60" i="3" s="1"/>
  <c r="DE61" i="3" s="1"/>
  <c r="DE62" i="3" s="1"/>
  <c r="DE63" i="3" s="1"/>
  <c r="DE64" i="3" s="1"/>
  <c r="DE65" i="3" s="1"/>
  <c r="DE66" i="3" s="1"/>
  <c r="DE67" i="3" s="1"/>
  <c r="DD2" i="3"/>
  <c r="DD3" i="3" s="1"/>
  <c r="DD4" i="3" s="1"/>
  <c r="DD5" i="3" s="1"/>
  <c r="DD6" i="3" s="1"/>
  <c r="DD7" i="3" s="1"/>
  <c r="DD8" i="3" s="1"/>
  <c r="DD9" i="3" s="1"/>
  <c r="DD10" i="3" s="1"/>
  <c r="DD11" i="3" s="1"/>
  <c r="DD12" i="3" s="1"/>
  <c r="DD13" i="3" s="1"/>
  <c r="DD14" i="3" s="1"/>
  <c r="DD15" i="3" s="1"/>
  <c r="DD16" i="3" s="1"/>
  <c r="DD17" i="3" s="1"/>
  <c r="DD18" i="3" s="1"/>
  <c r="DD19" i="3" s="1"/>
  <c r="DD20" i="3" s="1"/>
  <c r="DD21" i="3" s="1"/>
  <c r="DD22" i="3" s="1"/>
  <c r="DD23" i="3" s="1"/>
  <c r="DD24" i="3" s="1"/>
  <c r="DD25" i="3" s="1"/>
  <c r="DD26" i="3" s="1"/>
  <c r="DD27" i="3" s="1"/>
  <c r="DD28" i="3" s="1"/>
  <c r="DD29" i="3" s="1"/>
  <c r="DD30" i="3" s="1"/>
  <c r="DD31" i="3" s="1"/>
  <c r="DD32" i="3" s="1"/>
  <c r="DD33" i="3" s="1"/>
  <c r="DD34" i="3" s="1"/>
  <c r="DD35" i="3" s="1"/>
  <c r="DD36" i="3" s="1"/>
  <c r="DD37" i="3" s="1"/>
  <c r="DD38" i="3" s="1"/>
  <c r="DD39" i="3" s="1"/>
  <c r="DD40" i="3" s="1"/>
  <c r="DD41" i="3" s="1"/>
  <c r="DD42" i="3" s="1"/>
  <c r="DD43" i="3" s="1"/>
  <c r="DD44" i="3" s="1"/>
  <c r="DD45" i="3" s="1"/>
  <c r="DD46" i="3" s="1"/>
  <c r="DD47" i="3" s="1"/>
  <c r="DD48" i="3" s="1"/>
  <c r="DD49" i="3" s="1"/>
  <c r="DD50" i="3" s="1"/>
  <c r="DD51" i="3" s="1"/>
  <c r="DD52" i="3" s="1"/>
  <c r="DD53" i="3" s="1"/>
  <c r="DD54" i="3" s="1"/>
  <c r="DD55" i="3" s="1"/>
  <c r="DD56" i="3" s="1"/>
  <c r="DD57" i="3" s="1"/>
  <c r="DD58" i="3" s="1"/>
  <c r="DD59" i="3" s="1"/>
  <c r="DD60" i="3" s="1"/>
  <c r="DD61" i="3" s="1"/>
  <c r="DD62" i="3" s="1"/>
  <c r="DD63" i="3" s="1"/>
  <c r="DD64" i="3" s="1"/>
  <c r="DD65" i="3" s="1"/>
  <c r="DD66" i="3" s="1"/>
  <c r="DD67" i="3" s="1"/>
  <c r="DC2" i="3"/>
  <c r="DC3" i="3" s="1"/>
  <c r="DC4" i="3" s="1"/>
  <c r="DC5" i="3" s="1"/>
  <c r="DC6" i="3" s="1"/>
  <c r="DC7" i="3" s="1"/>
  <c r="DC8" i="3" s="1"/>
  <c r="DC9" i="3" s="1"/>
  <c r="DC10" i="3" s="1"/>
  <c r="DC11" i="3" s="1"/>
  <c r="DC12" i="3" s="1"/>
  <c r="DC13" i="3" s="1"/>
  <c r="DC14" i="3" s="1"/>
  <c r="DC15" i="3" s="1"/>
  <c r="DC16" i="3" s="1"/>
  <c r="DC17" i="3" s="1"/>
  <c r="DC18" i="3" s="1"/>
  <c r="DC19" i="3" s="1"/>
  <c r="DC20" i="3" s="1"/>
  <c r="DC21" i="3" s="1"/>
  <c r="DC22" i="3" s="1"/>
  <c r="DC23" i="3" s="1"/>
  <c r="DC24" i="3" s="1"/>
  <c r="DC25" i="3" s="1"/>
  <c r="DC26" i="3" s="1"/>
  <c r="DC27" i="3" s="1"/>
  <c r="DC28" i="3" s="1"/>
  <c r="DC29" i="3" s="1"/>
  <c r="DC30" i="3" s="1"/>
  <c r="DC31" i="3" s="1"/>
  <c r="DC32" i="3" s="1"/>
  <c r="DC33" i="3" s="1"/>
  <c r="DC34" i="3" s="1"/>
  <c r="DC35" i="3" s="1"/>
  <c r="DC36" i="3" s="1"/>
  <c r="DC37" i="3" s="1"/>
  <c r="DC38" i="3" s="1"/>
  <c r="DC39" i="3" s="1"/>
  <c r="DC40" i="3" s="1"/>
  <c r="DC41" i="3" s="1"/>
  <c r="DC42" i="3" s="1"/>
  <c r="DC43" i="3" s="1"/>
  <c r="DC44" i="3" s="1"/>
  <c r="DC45" i="3" s="1"/>
  <c r="DC46" i="3" s="1"/>
  <c r="DC47" i="3" s="1"/>
  <c r="DC48" i="3" s="1"/>
  <c r="DC49" i="3" s="1"/>
  <c r="DC50" i="3" s="1"/>
  <c r="DC51" i="3" s="1"/>
  <c r="DC52" i="3" s="1"/>
  <c r="DC53" i="3" s="1"/>
  <c r="DC54" i="3" s="1"/>
  <c r="DC55" i="3" s="1"/>
  <c r="DC56" i="3" s="1"/>
  <c r="DC57" i="3" s="1"/>
  <c r="DC58" i="3" s="1"/>
  <c r="DC59" i="3" s="1"/>
  <c r="DC60" i="3" s="1"/>
  <c r="DC61" i="3" s="1"/>
  <c r="DC62" i="3" s="1"/>
  <c r="DC63" i="3" s="1"/>
  <c r="DC64" i="3" s="1"/>
  <c r="DC65" i="3" s="1"/>
  <c r="DC66" i="3" s="1"/>
  <c r="DC67" i="3" s="1"/>
  <c r="DB2" i="3"/>
  <c r="DB3" i="3" s="1"/>
  <c r="DB4" i="3" s="1"/>
  <c r="DB5" i="3" s="1"/>
  <c r="DB6" i="3" s="1"/>
  <c r="DB7" i="3" s="1"/>
  <c r="DB8" i="3" s="1"/>
  <c r="DB9" i="3" s="1"/>
  <c r="DB10" i="3" s="1"/>
  <c r="DB11" i="3" s="1"/>
  <c r="DB12" i="3" s="1"/>
  <c r="DB13" i="3" s="1"/>
  <c r="DB14" i="3" s="1"/>
  <c r="DB15" i="3" s="1"/>
  <c r="DB16" i="3" s="1"/>
  <c r="DB17" i="3" s="1"/>
  <c r="DB18" i="3" s="1"/>
  <c r="DB19" i="3" s="1"/>
  <c r="DB20" i="3" s="1"/>
  <c r="DB21" i="3" s="1"/>
  <c r="DB22" i="3" s="1"/>
  <c r="DB23" i="3" s="1"/>
  <c r="DB24" i="3" s="1"/>
  <c r="DB25" i="3" s="1"/>
  <c r="DB26" i="3" s="1"/>
  <c r="DB27" i="3" s="1"/>
  <c r="DB28" i="3" s="1"/>
  <c r="DB29" i="3" s="1"/>
  <c r="DB30" i="3" s="1"/>
  <c r="DB31" i="3" s="1"/>
  <c r="DB32" i="3" s="1"/>
  <c r="DB33" i="3" s="1"/>
  <c r="DB34" i="3" s="1"/>
  <c r="DB35" i="3" s="1"/>
  <c r="DB36" i="3" s="1"/>
  <c r="DB37" i="3" s="1"/>
  <c r="DB38" i="3" s="1"/>
  <c r="DB39" i="3" s="1"/>
  <c r="DB40" i="3" s="1"/>
  <c r="DB41" i="3" s="1"/>
  <c r="DB42" i="3" s="1"/>
  <c r="DB43" i="3" s="1"/>
  <c r="DB44" i="3" s="1"/>
  <c r="DB45" i="3" s="1"/>
  <c r="DB46" i="3" s="1"/>
  <c r="DB47" i="3" s="1"/>
  <c r="DB48" i="3" s="1"/>
  <c r="DB49" i="3" s="1"/>
  <c r="DB50" i="3" s="1"/>
  <c r="DB51" i="3" s="1"/>
  <c r="DB52" i="3" s="1"/>
  <c r="DB53" i="3" s="1"/>
  <c r="DB54" i="3" s="1"/>
  <c r="DB55" i="3" s="1"/>
  <c r="DB56" i="3" s="1"/>
  <c r="DB57" i="3" s="1"/>
  <c r="DB58" i="3" s="1"/>
  <c r="DB59" i="3" s="1"/>
  <c r="DB60" i="3" s="1"/>
  <c r="DB61" i="3" s="1"/>
  <c r="DB62" i="3" s="1"/>
  <c r="DB63" i="3" s="1"/>
  <c r="DB64" i="3" s="1"/>
  <c r="DB65" i="3" s="1"/>
  <c r="DB66" i="3" s="1"/>
  <c r="DB67" i="3" s="1"/>
  <c r="DA2" i="3"/>
  <c r="DA3" i="3" s="1"/>
  <c r="DA4" i="3" s="1"/>
  <c r="DA5" i="3" s="1"/>
  <c r="DA6" i="3" s="1"/>
  <c r="DA7" i="3" s="1"/>
  <c r="DA8" i="3" s="1"/>
  <c r="DA9" i="3" s="1"/>
  <c r="DA10" i="3" s="1"/>
  <c r="DA11" i="3" s="1"/>
  <c r="DA12" i="3" s="1"/>
  <c r="DA13" i="3" s="1"/>
  <c r="DA14" i="3" s="1"/>
  <c r="DA15" i="3" s="1"/>
  <c r="DA16" i="3" s="1"/>
  <c r="DA17" i="3" s="1"/>
  <c r="DA18" i="3" s="1"/>
  <c r="DA19" i="3" s="1"/>
  <c r="DA20" i="3" s="1"/>
  <c r="DA21" i="3" s="1"/>
  <c r="DA22" i="3" s="1"/>
  <c r="DA23" i="3" s="1"/>
  <c r="DA24" i="3" s="1"/>
  <c r="DA25" i="3" s="1"/>
  <c r="DA26" i="3" s="1"/>
  <c r="DA27" i="3" s="1"/>
  <c r="DA28" i="3" s="1"/>
  <c r="DA29" i="3" s="1"/>
  <c r="DA30" i="3" s="1"/>
  <c r="DA31" i="3" s="1"/>
  <c r="DA32" i="3" s="1"/>
  <c r="DA33" i="3" s="1"/>
  <c r="DA34" i="3" s="1"/>
  <c r="DA35" i="3" s="1"/>
  <c r="DA36" i="3" s="1"/>
  <c r="DA37" i="3" s="1"/>
  <c r="DA38" i="3" s="1"/>
  <c r="DA39" i="3" s="1"/>
  <c r="DA40" i="3" s="1"/>
  <c r="DA41" i="3" s="1"/>
  <c r="DA42" i="3" s="1"/>
  <c r="DA43" i="3" s="1"/>
  <c r="DA44" i="3" s="1"/>
  <c r="DA45" i="3" s="1"/>
  <c r="DA46" i="3" s="1"/>
  <c r="DA47" i="3" s="1"/>
  <c r="DA48" i="3" s="1"/>
  <c r="DA49" i="3" s="1"/>
  <c r="DA50" i="3" s="1"/>
  <c r="DA51" i="3" s="1"/>
  <c r="DA52" i="3" s="1"/>
  <c r="DA53" i="3" s="1"/>
  <c r="DA54" i="3" s="1"/>
  <c r="DA55" i="3" s="1"/>
  <c r="DA56" i="3" s="1"/>
  <c r="DA57" i="3" s="1"/>
  <c r="DA58" i="3" s="1"/>
  <c r="DA59" i="3" s="1"/>
  <c r="DA60" i="3" s="1"/>
  <c r="DA61" i="3" s="1"/>
  <c r="DA62" i="3" s="1"/>
  <c r="DA63" i="3" s="1"/>
  <c r="DA64" i="3" s="1"/>
  <c r="DA65" i="3" s="1"/>
  <c r="DA66" i="3" s="1"/>
  <c r="DA67" i="3" s="1"/>
  <c r="CZ2" i="3"/>
  <c r="CZ3" i="3" s="1"/>
  <c r="CZ4" i="3" s="1"/>
  <c r="CZ5" i="3" s="1"/>
  <c r="CZ6" i="3" s="1"/>
  <c r="CZ7" i="3" s="1"/>
  <c r="CZ8" i="3" s="1"/>
  <c r="CZ9" i="3" s="1"/>
  <c r="CZ10" i="3" s="1"/>
  <c r="CZ11" i="3" s="1"/>
  <c r="CZ12" i="3" s="1"/>
  <c r="CZ13" i="3" s="1"/>
  <c r="CZ14" i="3" s="1"/>
  <c r="CZ15" i="3" s="1"/>
  <c r="CZ16" i="3" s="1"/>
  <c r="CZ17" i="3" s="1"/>
  <c r="CZ18" i="3" s="1"/>
  <c r="CZ19" i="3" s="1"/>
  <c r="CZ20" i="3" s="1"/>
  <c r="CZ21" i="3" s="1"/>
  <c r="CZ22" i="3" s="1"/>
  <c r="CZ23" i="3" s="1"/>
  <c r="CZ24" i="3" s="1"/>
  <c r="CZ25" i="3" s="1"/>
  <c r="CZ26" i="3" s="1"/>
  <c r="CZ27" i="3" s="1"/>
  <c r="CZ28" i="3" s="1"/>
  <c r="CZ29" i="3" s="1"/>
  <c r="CZ30" i="3" s="1"/>
  <c r="CZ31" i="3" s="1"/>
  <c r="CZ32" i="3" s="1"/>
  <c r="CZ33" i="3" s="1"/>
  <c r="CZ34" i="3" s="1"/>
  <c r="CZ35" i="3" s="1"/>
  <c r="CZ36" i="3" s="1"/>
  <c r="CZ37" i="3" s="1"/>
  <c r="CZ38" i="3" s="1"/>
  <c r="CZ39" i="3" s="1"/>
  <c r="CZ40" i="3" s="1"/>
  <c r="CZ41" i="3" s="1"/>
  <c r="CZ42" i="3" s="1"/>
  <c r="CZ43" i="3" s="1"/>
  <c r="CZ44" i="3" s="1"/>
  <c r="CZ45" i="3" s="1"/>
  <c r="CZ46" i="3" s="1"/>
  <c r="CZ47" i="3" s="1"/>
  <c r="CZ48" i="3" s="1"/>
  <c r="CZ49" i="3" s="1"/>
  <c r="CZ50" i="3" s="1"/>
  <c r="CZ51" i="3" s="1"/>
  <c r="CZ52" i="3" s="1"/>
  <c r="CZ53" i="3" s="1"/>
  <c r="CZ54" i="3" s="1"/>
  <c r="CZ55" i="3" s="1"/>
  <c r="CZ56" i="3" s="1"/>
  <c r="CZ57" i="3" s="1"/>
  <c r="CZ58" i="3" s="1"/>
  <c r="CZ59" i="3" s="1"/>
  <c r="CZ60" i="3" s="1"/>
  <c r="CZ61" i="3" s="1"/>
  <c r="CZ62" i="3" s="1"/>
  <c r="CZ63" i="3" s="1"/>
  <c r="CZ64" i="3" s="1"/>
  <c r="CZ65" i="3" s="1"/>
  <c r="CZ66" i="3" s="1"/>
  <c r="CZ67" i="3" s="1"/>
  <c r="CY2" i="3"/>
  <c r="CY3" i="3" s="1"/>
  <c r="CY4" i="3" s="1"/>
  <c r="CY5" i="3" s="1"/>
  <c r="CY6" i="3" s="1"/>
  <c r="CY7" i="3" s="1"/>
  <c r="CY8" i="3" s="1"/>
  <c r="CY9" i="3" s="1"/>
  <c r="CY10" i="3" s="1"/>
  <c r="CY11" i="3" s="1"/>
  <c r="CY12" i="3" s="1"/>
  <c r="CY13" i="3" s="1"/>
  <c r="CY14" i="3" s="1"/>
  <c r="CY15" i="3" s="1"/>
  <c r="CY16" i="3" s="1"/>
  <c r="CY17" i="3" s="1"/>
  <c r="CY18" i="3" s="1"/>
  <c r="CY19" i="3" s="1"/>
  <c r="CY20" i="3" s="1"/>
  <c r="CY21" i="3" s="1"/>
  <c r="CY22" i="3" s="1"/>
  <c r="CY23" i="3" s="1"/>
  <c r="CY24" i="3" s="1"/>
  <c r="CY25" i="3" s="1"/>
  <c r="CY26" i="3" s="1"/>
  <c r="CY27" i="3" s="1"/>
  <c r="CY28" i="3" s="1"/>
  <c r="CY29" i="3" s="1"/>
  <c r="CY30" i="3" s="1"/>
  <c r="CY31" i="3" s="1"/>
  <c r="CY32" i="3" s="1"/>
  <c r="CY33" i="3" s="1"/>
  <c r="CY34" i="3" s="1"/>
  <c r="CY35" i="3" s="1"/>
  <c r="CY36" i="3" s="1"/>
  <c r="CY37" i="3" s="1"/>
  <c r="CY38" i="3" s="1"/>
  <c r="CY39" i="3" s="1"/>
  <c r="CY40" i="3" s="1"/>
  <c r="CY41" i="3" s="1"/>
  <c r="CY42" i="3" s="1"/>
  <c r="CY43" i="3" s="1"/>
  <c r="CY44" i="3" s="1"/>
  <c r="CY45" i="3" s="1"/>
  <c r="CY46" i="3" s="1"/>
  <c r="CY47" i="3" s="1"/>
  <c r="CY48" i="3" s="1"/>
  <c r="CY49" i="3" s="1"/>
  <c r="CY50" i="3" s="1"/>
  <c r="CY51" i="3" s="1"/>
  <c r="CY52" i="3" s="1"/>
  <c r="CY53" i="3" s="1"/>
  <c r="CY54" i="3" s="1"/>
  <c r="CY55" i="3" s="1"/>
  <c r="CY56" i="3" s="1"/>
  <c r="CY57" i="3" s="1"/>
  <c r="CY58" i="3" s="1"/>
  <c r="CY59" i="3" s="1"/>
  <c r="CY60" i="3" s="1"/>
  <c r="CY61" i="3" s="1"/>
  <c r="CY62" i="3" s="1"/>
  <c r="CY63" i="3" s="1"/>
  <c r="CY64" i="3" s="1"/>
  <c r="CY65" i="3" s="1"/>
  <c r="CY66" i="3" s="1"/>
  <c r="CY67" i="3" s="1"/>
  <c r="CX2" i="3"/>
  <c r="CX3" i="3" s="1"/>
  <c r="CX4" i="3" s="1"/>
  <c r="CX5" i="3" s="1"/>
  <c r="CX6" i="3" s="1"/>
  <c r="CX7" i="3" s="1"/>
  <c r="CX8" i="3" s="1"/>
  <c r="CX9" i="3" s="1"/>
  <c r="CX10" i="3" s="1"/>
  <c r="CX11" i="3" s="1"/>
  <c r="CX12" i="3" s="1"/>
  <c r="CX13" i="3" s="1"/>
  <c r="CX14" i="3" s="1"/>
  <c r="CX15" i="3" s="1"/>
  <c r="CX16" i="3" s="1"/>
  <c r="CX17" i="3" s="1"/>
  <c r="CX18" i="3" s="1"/>
  <c r="CX19" i="3" s="1"/>
  <c r="CX20" i="3" s="1"/>
  <c r="CX21" i="3" s="1"/>
  <c r="CX22" i="3" s="1"/>
  <c r="CX23" i="3" s="1"/>
  <c r="CX24" i="3" s="1"/>
  <c r="CX25" i="3" s="1"/>
  <c r="CX26" i="3" s="1"/>
  <c r="CX27" i="3" s="1"/>
  <c r="CX28" i="3" s="1"/>
  <c r="CX29" i="3" s="1"/>
  <c r="CX30" i="3" s="1"/>
  <c r="CX31" i="3" s="1"/>
  <c r="CX32" i="3" s="1"/>
  <c r="CX33" i="3" s="1"/>
  <c r="CX34" i="3" s="1"/>
  <c r="CX35" i="3" s="1"/>
  <c r="CX36" i="3" s="1"/>
  <c r="CX37" i="3" s="1"/>
  <c r="CX38" i="3" s="1"/>
  <c r="CX39" i="3" s="1"/>
  <c r="CX40" i="3" s="1"/>
  <c r="CX41" i="3" s="1"/>
  <c r="CX42" i="3" s="1"/>
  <c r="CX43" i="3" s="1"/>
  <c r="CX44" i="3" s="1"/>
  <c r="CX45" i="3" s="1"/>
  <c r="CX46" i="3" s="1"/>
  <c r="CX47" i="3" s="1"/>
  <c r="CX48" i="3" s="1"/>
  <c r="CX49" i="3" s="1"/>
  <c r="CX50" i="3" s="1"/>
  <c r="CX51" i="3" s="1"/>
  <c r="CX52" i="3" s="1"/>
  <c r="CX53" i="3" s="1"/>
  <c r="CX54" i="3" s="1"/>
  <c r="CX55" i="3" s="1"/>
  <c r="CX56" i="3" s="1"/>
  <c r="CX57" i="3" s="1"/>
  <c r="CX58" i="3" s="1"/>
  <c r="CX59" i="3" s="1"/>
  <c r="CX60" i="3" s="1"/>
  <c r="CX61" i="3" s="1"/>
  <c r="CX62" i="3" s="1"/>
  <c r="CX63" i="3" s="1"/>
  <c r="CX64" i="3" s="1"/>
  <c r="CX65" i="3" s="1"/>
  <c r="CX66" i="3" s="1"/>
  <c r="CX67" i="3" s="1"/>
  <c r="CW2" i="3"/>
  <c r="CW3" i="3" s="1"/>
  <c r="CW4" i="3" s="1"/>
  <c r="CW5" i="3" s="1"/>
  <c r="CW6" i="3" s="1"/>
  <c r="CW7" i="3" s="1"/>
  <c r="CW8" i="3" s="1"/>
  <c r="CW9" i="3" s="1"/>
  <c r="CW10" i="3" s="1"/>
  <c r="CW11" i="3" s="1"/>
  <c r="CW12" i="3" s="1"/>
  <c r="CW13" i="3" s="1"/>
  <c r="CW14" i="3" s="1"/>
  <c r="CW15" i="3" s="1"/>
  <c r="CW16" i="3" s="1"/>
  <c r="CW17" i="3" s="1"/>
  <c r="CW18" i="3" s="1"/>
  <c r="CW19" i="3" s="1"/>
  <c r="CW20" i="3" s="1"/>
  <c r="CW21" i="3" s="1"/>
  <c r="CW22" i="3" s="1"/>
  <c r="CW23" i="3" s="1"/>
  <c r="CW24" i="3" s="1"/>
  <c r="CW25" i="3" s="1"/>
  <c r="CW26" i="3" s="1"/>
  <c r="CW27" i="3" s="1"/>
  <c r="CW28" i="3" s="1"/>
  <c r="CW29" i="3" s="1"/>
  <c r="CW30" i="3" s="1"/>
  <c r="CW31" i="3" s="1"/>
  <c r="CW32" i="3" s="1"/>
  <c r="CW33" i="3" s="1"/>
  <c r="CW34" i="3" s="1"/>
  <c r="CW35" i="3" s="1"/>
  <c r="CW36" i="3" s="1"/>
  <c r="CW37" i="3" s="1"/>
  <c r="CW38" i="3" s="1"/>
  <c r="CW39" i="3" s="1"/>
  <c r="CW40" i="3" s="1"/>
  <c r="CW41" i="3" s="1"/>
  <c r="CW42" i="3" s="1"/>
  <c r="CW43" i="3" s="1"/>
  <c r="CW44" i="3" s="1"/>
  <c r="CW45" i="3" s="1"/>
  <c r="CW46" i="3" s="1"/>
  <c r="CW47" i="3" s="1"/>
  <c r="CW48" i="3" s="1"/>
  <c r="CW49" i="3" s="1"/>
  <c r="CW50" i="3" s="1"/>
  <c r="CW51" i="3" s="1"/>
  <c r="CW52" i="3" s="1"/>
  <c r="CW53" i="3" s="1"/>
  <c r="CW54" i="3" s="1"/>
  <c r="CW55" i="3" s="1"/>
  <c r="CW56" i="3" s="1"/>
  <c r="CW57" i="3" s="1"/>
  <c r="CW58" i="3" s="1"/>
  <c r="CW59" i="3" s="1"/>
  <c r="CW60" i="3" s="1"/>
  <c r="CW61" i="3" s="1"/>
  <c r="CW62" i="3" s="1"/>
  <c r="CW63" i="3" s="1"/>
  <c r="CW64" i="3" s="1"/>
  <c r="CW65" i="3" s="1"/>
  <c r="CW66" i="3" s="1"/>
  <c r="CW67" i="3" s="1"/>
  <c r="CV2" i="3"/>
  <c r="CV3" i="3" s="1"/>
  <c r="CV4" i="3" s="1"/>
  <c r="CV5" i="3" s="1"/>
  <c r="CV6" i="3" s="1"/>
  <c r="CV7" i="3" s="1"/>
  <c r="CV8" i="3" s="1"/>
  <c r="CV9" i="3" s="1"/>
  <c r="CV10" i="3" s="1"/>
  <c r="CV11" i="3" s="1"/>
  <c r="CV12" i="3" s="1"/>
  <c r="CV13" i="3" s="1"/>
  <c r="CV14" i="3" s="1"/>
  <c r="CV15" i="3" s="1"/>
  <c r="CV16" i="3" s="1"/>
  <c r="CV17" i="3" s="1"/>
  <c r="CV18" i="3" s="1"/>
  <c r="CV19" i="3" s="1"/>
  <c r="CV20" i="3" s="1"/>
  <c r="CV21" i="3" s="1"/>
  <c r="CV22" i="3" s="1"/>
  <c r="CV23" i="3" s="1"/>
  <c r="CV24" i="3" s="1"/>
  <c r="CV25" i="3" s="1"/>
  <c r="CV26" i="3" s="1"/>
  <c r="CV27" i="3" s="1"/>
  <c r="CV28" i="3" s="1"/>
  <c r="CV29" i="3" s="1"/>
  <c r="CV30" i="3" s="1"/>
  <c r="CV31" i="3" s="1"/>
  <c r="CV32" i="3" s="1"/>
  <c r="CV33" i="3" s="1"/>
  <c r="CV34" i="3" s="1"/>
  <c r="CV35" i="3" s="1"/>
  <c r="CV36" i="3" s="1"/>
  <c r="CV37" i="3" s="1"/>
  <c r="CV38" i="3" s="1"/>
  <c r="CV39" i="3" s="1"/>
  <c r="CV40" i="3" s="1"/>
  <c r="CV41" i="3" s="1"/>
  <c r="CV42" i="3" s="1"/>
  <c r="CV43" i="3" s="1"/>
  <c r="CV44" i="3" s="1"/>
  <c r="CV45" i="3" s="1"/>
  <c r="CV46" i="3" s="1"/>
  <c r="CV47" i="3" s="1"/>
  <c r="CV48" i="3" s="1"/>
  <c r="CV49" i="3" s="1"/>
  <c r="CV50" i="3" s="1"/>
  <c r="CV51" i="3" s="1"/>
  <c r="CV52" i="3" s="1"/>
  <c r="CV53" i="3" s="1"/>
  <c r="CV54" i="3" s="1"/>
  <c r="CV55" i="3" s="1"/>
  <c r="CV56" i="3" s="1"/>
  <c r="CV57" i="3" s="1"/>
  <c r="CV58" i="3" s="1"/>
  <c r="CV59" i="3" s="1"/>
  <c r="CV60" i="3" s="1"/>
  <c r="CV61" i="3" s="1"/>
  <c r="CV62" i="3" s="1"/>
  <c r="CV63" i="3" s="1"/>
  <c r="CV64" i="3" s="1"/>
  <c r="CV65" i="3" s="1"/>
  <c r="CV66" i="3" s="1"/>
  <c r="CV67" i="3" s="1"/>
  <c r="CU2" i="3"/>
  <c r="CU3" i="3" s="1"/>
  <c r="CU4" i="3" s="1"/>
  <c r="CU5" i="3" s="1"/>
  <c r="CU6" i="3" s="1"/>
  <c r="CU7" i="3" s="1"/>
  <c r="CU8" i="3" s="1"/>
  <c r="CU9" i="3" s="1"/>
  <c r="CU10" i="3" s="1"/>
  <c r="CU11" i="3" s="1"/>
  <c r="CU12" i="3" s="1"/>
  <c r="CU13" i="3" s="1"/>
  <c r="CU14" i="3" s="1"/>
  <c r="CU15" i="3" s="1"/>
  <c r="CU16" i="3" s="1"/>
  <c r="CU17" i="3" s="1"/>
  <c r="CU18" i="3" s="1"/>
  <c r="CU19" i="3" s="1"/>
  <c r="CU20" i="3" s="1"/>
  <c r="CU21" i="3" s="1"/>
  <c r="CU22" i="3" s="1"/>
  <c r="CU23" i="3" s="1"/>
  <c r="CU24" i="3" s="1"/>
  <c r="CU25" i="3" s="1"/>
  <c r="CU26" i="3" s="1"/>
  <c r="CU27" i="3" s="1"/>
  <c r="CU28" i="3" s="1"/>
  <c r="CU29" i="3" s="1"/>
  <c r="CU30" i="3" s="1"/>
  <c r="CU31" i="3" s="1"/>
  <c r="CU32" i="3" s="1"/>
  <c r="CU33" i="3" s="1"/>
  <c r="CU34" i="3" s="1"/>
  <c r="CU35" i="3" s="1"/>
  <c r="CU36" i="3" s="1"/>
  <c r="CU37" i="3" s="1"/>
  <c r="CU38" i="3" s="1"/>
  <c r="CU39" i="3" s="1"/>
  <c r="CU40" i="3" s="1"/>
  <c r="CU41" i="3" s="1"/>
  <c r="CU42" i="3" s="1"/>
  <c r="CU43" i="3" s="1"/>
  <c r="CU44" i="3" s="1"/>
  <c r="CU45" i="3" s="1"/>
  <c r="CU46" i="3" s="1"/>
  <c r="CU47" i="3" s="1"/>
  <c r="CU48" i="3" s="1"/>
  <c r="CU49" i="3" s="1"/>
  <c r="CU50" i="3" s="1"/>
  <c r="CU51" i="3" s="1"/>
  <c r="CU52" i="3" s="1"/>
  <c r="CU53" i="3" s="1"/>
  <c r="CU54" i="3" s="1"/>
  <c r="CU55" i="3" s="1"/>
  <c r="CU56" i="3" s="1"/>
  <c r="CU57" i="3" s="1"/>
  <c r="CU58" i="3" s="1"/>
  <c r="CU59" i="3" s="1"/>
  <c r="CU60" i="3" s="1"/>
  <c r="CU61" i="3" s="1"/>
  <c r="CU62" i="3" s="1"/>
  <c r="CU63" i="3" s="1"/>
  <c r="CU64" i="3" s="1"/>
  <c r="CU65" i="3" s="1"/>
  <c r="CU66" i="3" s="1"/>
  <c r="CU67" i="3" s="1"/>
  <c r="CT2" i="3"/>
  <c r="CT3" i="3" s="1"/>
  <c r="CT4" i="3" s="1"/>
  <c r="CT5" i="3" s="1"/>
  <c r="CT6" i="3" s="1"/>
  <c r="CT7" i="3" s="1"/>
  <c r="CT8" i="3" s="1"/>
  <c r="CT9" i="3" s="1"/>
  <c r="CT10" i="3" s="1"/>
  <c r="CT11" i="3" s="1"/>
  <c r="CT12" i="3" s="1"/>
  <c r="CT13" i="3" s="1"/>
  <c r="CT14" i="3" s="1"/>
  <c r="CT15" i="3" s="1"/>
  <c r="CT16" i="3" s="1"/>
  <c r="CT17" i="3" s="1"/>
  <c r="CT18" i="3" s="1"/>
  <c r="CT19" i="3" s="1"/>
  <c r="CT20" i="3" s="1"/>
  <c r="CT21" i="3" s="1"/>
  <c r="CT22" i="3" s="1"/>
  <c r="CT23" i="3" s="1"/>
  <c r="CT24" i="3" s="1"/>
  <c r="CT25" i="3" s="1"/>
  <c r="CT26" i="3" s="1"/>
  <c r="CT27" i="3" s="1"/>
  <c r="CT28" i="3" s="1"/>
  <c r="CT29" i="3" s="1"/>
  <c r="CT30" i="3" s="1"/>
  <c r="CT31" i="3" s="1"/>
  <c r="CT32" i="3" s="1"/>
  <c r="CT33" i="3" s="1"/>
  <c r="CT34" i="3" s="1"/>
  <c r="CT35" i="3" s="1"/>
  <c r="CT36" i="3" s="1"/>
  <c r="CT37" i="3" s="1"/>
  <c r="CT38" i="3" s="1"/>
  <c r="CT39" i="3" s="1"/>
  <c r="CT40" i="3" s="1"/>
  <c r="CT41" i="3" s="1"/>
  <c r="CT42" i="3" s="1"/>
  <c r="CT43" i="3" s="1"/>
  <c r="CT44" i="3" s="1"/>
  <c r="CT45" i="3" s="1"/>
  <c r="CT46" i="3" s="1"/>
  <c r="CT47" i="3" s="1"/>
  <c r="CT48" i="3" s="1"/>
  <c r="CT49" i="3" s="1"/>
  <c r="CT50" i="3" s="1"/>
  <c r="CT51" i="3" s="1"/>
  <c r="CT52" i="3" s="1"/>
  <c r="CT53" i="3" s="1"/>
  <c r="CT54" i="3" s="1"/>
  <c r="CT55" i="3" s="1"/>
  <c r="CT56" i="3" s="1"/>
  <c r="CT57" i="3" s="1"/>
  <c r="CT58" i="3" s="1"/>
  <c r="CT59" i="3" s="1"/>
  <c r="CT60" i="3" s="1"/>
  <c r="CT61" i="3" s="1"/>
  <c r="CT62" i="3" s="1"/>
  <c r="CT63" i="3" s="1"/>
  <c r="CT64" i="3" s="1"/>
  <c r="CT65" i="3" s="1"/>
  <c r="CT66" i="3" s="1"/>
  <c r="CT67" i="3" s="1"/>
  <c r="CS2" i="3"/>
  <c r="CS3" i="3" s="1"/>
  <c r="CS4" i="3" s="1"/>
  <c r="CS5" i="3" s="1"/>
  <c r="CS6" i="3" s="1"/>
  <c r="CS7" i="3" s="1"/>
  <c r="CS8" i="3" s="1"/>
  <c r="CS9" i="3" s="1"/>
  <c r="CS10" i="3" s="1"/>
  <c r="CS11" i="3" s="1"/>
  <c r="CS12" i="3" s="1"/>
  <c r="CS13" i="3" s="1"/>
  <c r="CS14" i="3" s="1"/>
  <c r="CS15" i="3" s="1"/>
  <c r="CS16" i="3" s="1"/>
  <c r="CS17" i="3" s="1"/>
  <c r="CS18" i="3" s="1"/>
  <c r="CS19" i="3" s="1"/>
  <c r="CS20" i="3" s="1"/>
  <c r="CS21" i="3" s="1"/>
  <c r="CS22" i="3" s="1"/>
  <c r="CS23" i="3" s="1"/>
  <c r="CS24" i="3" s="1"/>
  <c r="CS25" i="3" s="1"/>
  <c r="CS26" i="3" s="1"/>
  <c r="CS27" i="3" s="1"/>
  <c r="CS28" i="3" s="1"/>
  <c r="CS29" i="3" s="1"/>
  <c r="CS30" i="3" s="1"/>
  <c r="CS31" i="3" s="1"/>
  <c r="CS32" i="3" s="1"/>
  <c r="CS33" i="3" s="1"/>
  <c r="CS34" i="3" s="1"/>
  <c r="CS35" i="3" s="1"/>
  <c r="CS36" i="3" s="1"/>
  <c r="CS37" i="3" s="1"/>
  <c r="CS38" i="3" s="1"/>
  <c r="CS39" i="3" s="1"/>
  <c r="CS40" i="3" s="1"/>
  <c r="CS41" i="3" s="1"/>
  <c r="CS42" i="3" s="1"/>
  <c r="CS43" i="3" s="1"/>
  <c r="CS44" i="3" s="1"/>
  <c r="CS45" i="3" s="1"/>
  <c r="CS46" i="3" s="1"/>
  <c r="CS47" i="3" s="1"/>
  <c r="CS48" i="3" s="1"/>
  <c r="CS49" i="3" s="1"/>
  <c r="CS50" i="3" s="1"/>
  <c r="CS51" i="3" s="1"/>
  <c r="CS52" i="3" s="1"/>
  <c r="CS53" i="3" s="1"/>
  <c r="CS54" i="3" s="1"/>
  <c r="CS55" i="3" s="1"/>
  <c r="CS56" i="3" s="1"/>
  <c r="CS57" i="3" s="1"/>
  <c r="CS58" i="3" s="1"/>
  <c r="CS59" i="3" s="1"/>
  <c r="CS60" i="3" s="1"/>
  <c r="CS61" i="3" s="1"/>
  <c r="CS62" i="3" s="1"/>
  <c r="CS63" i="3" s="1"/>
  <c r="CS64" i="3" s="1"/>
  <c r="CS65" i="3" s="1"/>
  <c r="CS66" i="3" s="1"/>
  <c r="CS67" i="3" s="1"/>
  <c r="CR2" i="3"/>
  <c r="CR3" i="3" s="1"/>
  <c r="CR4" i="3" s="1"/>
  <c r="CR5" i="3" s="1"/>
  <c r="CR6" i="3" s="1"/>
  <c r="CR7" i="3" s="1"/>
  <c r="CR8" i="3" s="1"/>
  <c r="CR9" i="3" s="1"/>
  <c r="CR10" i="3" s="1"/>
  <c r="CR11" i="3" s="1"/>
  <c r="CR12" i="3" s="1"/>
  <c r="CR13" i="3" s="1"/>
  <c r="CR14" i="3" s="1"/>
  <c r="CR15" i="3" s="1"/>
  <c r="CR16" i="3" s="1"/>
  <c r="CR17" i="3" s="1"/>
  <c r="CR18" i="3" s="1"/>
  <c r="CR19" i="3" s="1"/>
  <c r="CR20" i="3" s="1"/>
  <c r="CR21" i="3" s="1"/>
  <c r="CR22" i="3" s="1"/>
  <c r="CR23" i="3" s="1"/>
  <c r="CR24" i="3" s="1"/>
  <c r="CR25" i="3" s="1"/>
  <c r="CR26" i="3" s="1"/>
  <c r="CR27" i="3" s="1"/>
  <c r="CR28" i="3" s="1"/>
  <c r="CR29" i="3" s="1"/>
  <c r="CR30" i="3" s="1"/>
  <c r="CR31" i="3" s="1"/>
  <c r="CR32" i="3" s="1"/>
  <c r="CR33" i="3" s="1"/>
  <c r="CR34" i="3" s="1"/>
  <c r="CR35" i="3" s="1"/>
  <c r="CR36" i="3" s="1"/>
  <c r="CR37" i="3" s="1"/>
  <c r="CR38" i="3" s="1"/>
  <c r="CR39" i="3" s="1"/>
  <c r="CR40" i="3" s="1"/>
  <c r="CR41" i="3" s="1"/>
  <c r="CR42" i="3" s="1"/>
  <c r="CR43" i="3" s="1"/>
  <c r="CR44" i="3" s="1"/>
  <c r="CR45" i="3" s="1"/>
  <c r="CR46" i="3" s="1"/>
  <c r="CR47" i="3" s="1"/>
  <c r="CR48" i="3" s="1"/>
  <c r="CR49" i="3" s="1"/>
  <c r="CR50" i="3" s="1"/>
  <c r="CR51" i="3" s="1"/>
  <c r="CR52" i="3" s="1"/>
  <c r="CR53" i="3" s="1"/>
  <c r="CR54" i="3" s="1"/>
  <c r="CR55" i="3" s="1"/>
  <c r="CR56" i="3" s="1"/>
  <c r="CR57" i="3" s="1"/>
  <c r="CR58" i="3" s="1"/>
  <c r="CR59" i="3" s="1"/>
  <c r="CR60" i="3" s="1"/>
  <c r="CR61" i="3" s="1"/>
  <c r="CR62" i="3" s="1"/>
  <c r="CR63" i="3" s="1"/>
  <c r="CR64" i="3" s="1"/>
  <c r="CR65" i="3" s="1"/>
  <c r="CR66" i="3" s="1"/>
  <c r="CR67" i="3" s="1"/>
  <c r="CQ2" i="3"/>
  <c r="CQ3" i="3" s="1"/>
  <c r="CQ4" i="3" s="1"/>
  <c r="CQ5" i="3" s="1"/>
  <c r="CQ6" i="3" s="1"/>
  <c r="CQ7" i="3" s="1"/>
  <c r="CQ8" i="3" s="1"/>
  <c r="CQ9" i="3" s="1"/>
  <c r="CQ10" i="3" s="1"/>
  <c r="CQ11" i="3" s="1"/>
  <c r="CQ12" i="3" s="1"/>
  <c r="CQ13" i="3" s="1"/>
  <c r="CQ14" i="3" s="1"/>
  <c r="CQ15" i="3" s="1"/>
  <c r="CQ16" i="3" s="1"/>
  <c r="CQ17" i="3" s="1"/>
  <c r="CQ18" i="3" s="1"/>
  <c r="CQ19" i="3" s="1"/>
  <c r="CQ20" i="3" s="1"/>
  <c r="CQ21" i="3" s="1"/>
  <c r="CQ22" i="3" s="1"/>
  <c r="CQ23" i="3" s="1"/>
  <c r="CQ24" i="3" s="1"/>
  <c r="CQ25" i="3" s="1"/>
  <c r="CQ26" i="3" s="1"/>
  <c r="CQ27" i="3" s="1"/>
  <c r="CQ28" i="3" s="1"/>
  <c r="CQ29" i="3" s="1"/>
  <c r="CQ30" i="3" s="1"/>
  <c r="CQ31" i="3" s="1"/>
  <c r="CQ32" i="3" s="1"/>
  <c r="CQ33" i="3" s="1"/>
  <c r="CQ34" i="3" s="1"/>
  <c r="CQ35" i="3" s="1"/>
  <c r="CQ36" i="3" s="1"/>
  <c r="CQ37" i="3" s="1"/>
  <c r="CQ38" i="3" s="1"/>
  <c r="CQ39" i="3" s="1"/>
  <c r="CQ40" i="3" s="1"/>
  <c r="CQ41" i="3" s="1"/>
  <c r="CQ42" i="3" s="1"/>
  <c r="CQ43" i="3" s="1"/>
  <c r="CQ44" i="3" s="1"/>
  <c r="CQ45" i="3" s="1"/>
  <c r="CQ46" i="3" s="1"/>
  <c r="CQ47" i="3" s="1"/>
  <c r="CQ48" i="3" s="1"/>
  <c r="CQ49" i="3" s="1"/>
  <c r="CQ50" i="3" s="1"/>
  <c r="CQ51" i="3" s="1"/>
  <c r="CQ52" i="3" s="1"/>
  <c r="CQ53" i="3" s="1"/>
  <c r="CQ54" i="3" s="1"/>
  <c r="CQ55" i="3" s="1"/>
  <c r="CQ56" i="3" s="1"/>
  <c r="CQ57" i="3" s="1"/>
  <c r="CQ58" i="3" s="1"/>
  <c r="CQ59" i="3" s="1"/>
  <c r="CQ60" i="3" s="1"/>
  <c r="CQ61" i="3" s="1"/>
  <c r="CQ62" i="3" s="1"/>
  <c r="CQ63" i="3" s="1"/>
  <c r="CQ64" i="3" s="1"/>
  <c r="CQ65" i="3" s="1"/>
  <c r="CQ66" i="3" s="1"/>
  <c r="CQ67" i="3" s="1"/>
  <c r="CP2" i="3"/>
  <c r="CP3" i="3" s="1"/>
  <c r="CP4" i="3" s="1"/>
  <c r="CP5" i="3" s="1"/>
  <c r="CP6" i="3" s="1"/>
  <c r="CP7" i="3" s="1"/>
  <c r="CP8" i="3" s="1"/>
  <c r="CP9" i="3" s="1"/>
  <c r="CP10" i="3" s="1"/>
  <c r="CP11" i="3" s="1"/>
  <c r="CP12" i="3" s="1"/>
  <c r="CP13" i="3" s="1"/>
  <c r="CP14" i="3" s="1"/>
  <c r="CP15" i="3" s="1"/>
  <c r="CP16" i="3" s="1"/>
  <c r="CP17" i="3" s="1"/>
  <c r="CP18" i="3" s="1"/>
  <c r="CP19" i="3" s="1"/>
  <c r="CP20" i="3" s="1"/>
  <c r="CP21" i="3" s="1"/>
  <c r="CP22" i="3" s="1"/>
  <c r="CP23" i="3" s="1"/>
  <c r="CP24" i="3" s="1"/>
  <c r="CP25" i="3" s="1"/>
  <c r="CP26" i="3" s="1"/>
  <c r="CP27" i="3" s="1"/>
  <c r="CP28" i="3" s="1"/>
  <c r="CP29" i="3" s="1"/>
  <c r="CP30" i="3" s="1"/>
  <c r="CP31" i="3" s="1"/>
  <c r="CP32" i="3" s="1"/>
  <c r="CP33" i="3" s="1"/>
  <c r="CP34" i="3" s="1"/>
  <c r="CP35" i="3" s="1"/>
  <c r="CP36" i="3" s="1"/>
  <c r="CP37" i="3" s="1"/>
  <c r="CP38" i="3" s="1"/>
  <c r="CP39" i="3" s="1"/>
  <c r="CP40" i="3" s="1"/>
  <c r="CP41" i="3" s="1"/>
  <c r="CP42" i="3" s="1"/>
  <c r="CP43" i="3" s="1"/>
  <c r="CP44" i="3" s="1"/>
  <c r="CP45" i="3" s="1"/>
  <c r="CP46" i="3" s="1"/>
  <c r="CP47" i="3" s="1"/>
  <c r="CP48" i="3" s="1"/>
  <c r="CP49" i="3" s="1"/>
  <c r="CP50" i="3" s="1"/>
  <c r="CP51" i="3" s="1"/>
  <c r="CP52" i="3" s="1"/>
  <c r="CP53" i="3" s="1"/>
  <c r="CP54" i="3" s="1"/>
  <c r="CP55" i="3" s="1"/>
  <c r="CP56" i="3" s="1"/>
  <c r="CP57" i="3" s="1"/>
  <c r="CP58" i="3" s="1"/>
  <c r="CP59" i="3" s="1"/>
  <c r="CP60" i="3" s="1"/>
  <c r="CP61" i="3" s="1"/>
  <c r="CP62" i="3" s="1"/>
  <c r="CP63" i="3" s="1"/>
  <c r="CP64" i="3" s="1"/>
  <c r="CP65" i="3" s="1"/>
  <c r="CP66" i="3" s="1"/>
  <c r="CP67" i="3" s="1"/>
  <c r="CO2" i="3"/>
  <c r="CO3" i="3" s="1"/>
  <c r="CO4" i="3" s="1"/>
  <c r="CO5" i="3" s="1"/>
  <c r="CO6" i="3" s="1"/>
  <c r="CO7" i="3" s="1"/>
  <c r="CO8" i="3" s="1"/>
  <c r="CO9" i="3" s="1"/>
  <c r="CO10" i="3" s="1"/>
  <c r="CO11" i="3" s="1"/>
  <c r="CO12" i="3" s="1"/>
  <c r="CO13" i="3" s="1"/>
  <c r="CO14" i="3" s="1"/>
  <c r="CO15" i="3" s="1"/>
  <c r="CO16" i="3" s="1"/>
  <c r="CO17" i="3" s="1"/>
  <c r="CO18" i="3" s="1"/>
  <c r="CO19" i="3" s="1"/>
  <c r="CO20" i="3" s="1"/>
  <c r="CO21" i="3" s="1"/>
  <c r="CO22" i="3" s="1"/>
  <c r="CO23" i="3" s="1"/>
  <c r="CO24" i="3" s="1"/>
  <c r="CO25" i="3" s="1"/>
  <c r="CO26" i="3" s="1"/>
  <c r="CO27" i="3" s="1"/>
  <c r="CO28" i="3" s="1"/>
  <c r="CO29" i="3" s="1"/>
  <c r="CO30" i="3" s="1"/>
  <c r="CO31" i="3" s="1"/>
  <c r="CO32" i="3" s="1"/>
  <c r="CO33" i="3" s="1"/>
  <c r="CO34" i="3" s="1"/>
  <c r="CO35" i="3" s="1"/>
  <c r="CO36" i="3" s="1"/>
  <c r="CO37" i="3" s="1"/>
  <c r="CO38" i="3" s="1"/>
  <c r="CO39" i="3" s="1"/>
  <c r="CO40" i="3" s="1"/>
  <c r="CO41" i="3" s="1"/>
  <c r="CO42" i="3" s="1"/>
  <c r="CO43" i="3" s="1"/>
  <c r="CO44" i="3" s="1"/>
  <c r="CO45" i="3" s="1"/>
  <c r="CO46" i="3" s="1"/>
  <c r="CO47" i="3" s="1"/>
  <c r="CO48" i="3" s="1"/>
  <c r="CO49" i="3" s="1"/>
  <c r="CO50" i="3" s="1"/>
  <c r="CO51" i="3" s="1"/>
  <c r="CO52" i="3" s="1"/>
  <c r="CO53" i="3" s="1"/>
  <c r="CO54" i="3" s="1"/>
  <c r="CO55" i="3" s="1"/>
  <c r="CO56" i="3" s="1"/>
  <c r="CO57" i="3" s="1"/>
  <c r="CO58" i="3" s="1"/>
  <c r="CO59" i="3" s="1"/>
  <c r="CO60" i="3" s="1"/>
  <c r="CO61" i="3" s="1"/>
  <c r="CO62" i="3" s="1"/>
  <c r="CO63" i="3" s="1"/>
  <c r="CO64" i="3" s="1"/>
  <c r="CO65" i="3" s="1"/>
  <c r="CO66" i="3" s="1"/>
  <c r="CO67" i="3" s="1"/>
  <c r="CN2" i="3"/>
  <c r="CN3" i="3" s="1"/>
  <c r="CN4" i="3" s="1"/>
  <c r="CN5" i="3" s="1"/>
  <c r="CN6" i="3" s="1"/>
  <c r="CN7" i="3" s="1"/>
  <c r="CN8" i="3" s="1"/>
  <c r="CN9" i="3" s="1"/>
  <c r="CN10" i="3" s="1"/>
  <c r="CN11" i="3" s="1"/>
  <c r="CN12" i="3" s="1"/>
  <c r="CN13" i="3" s="1"/>
  <c r="CN14" i="3" s="1"/>
  <c r="CN15" i="3" s="1"/>
  <c r="CN16" i="3" s="1"/>
  <c r="CN17" i="3" s="1"/>
  <c r="CN18" i="3" s="1"/>
  <c r="CN19" i="3" s="1"/>
  <c r="CN20" i="3" s="1"/>
  <c r="CN21" i="3" s="1"/>
  <c r="CN22" i="3" s="1"/>
  <c r="CN23" i="3" s="1"/>
  <c r="CN24" i="3" s="1"/>
  <c r="CN25" i="3" s="1"/>
  <c r="CN26" i="3" s="1"/>
  <c r="CN27" i="3" s="1"/>
  <c r="CN28" i="3" s="1"/>
  <c r="CN29" i="3" s="1"/>
  <c r="CN30" i="3" s="1"/>
  <c r="CN31" i="3" s="1"/>
  <c r="CN32" i="3" s="1"/>
  <c r="CN33" i="3" s="1"/>
  <c r="CN34" i="3" s="1"/>
  <c r="CN35" i="3" s="1"/>
  <c r="CN36" i="3" s="1"/>
  <c r="CN37" i="3" s="1"/>
  <c r="CN38" i="3" s="1"/>
  <c r="CN39" i="3" s="1"/>
  <c r="CN40" i="3" s="1"/>
  <c r="CN41" i="3" s="1"/>
  <c r="CN42" i="3" s="1"/>
  <c r="CN43" i="3" s="1"/>
  <c r="CN44" i="3" s="1"/>
  <c r="CN45" i="3" s="1"/>
  <c r="CN46" i="3" s="1"/>
  <c r="CN47" i="3" s="1"/>
  <c r="CN48" i="3" s="1"/>
  <c r="CN49" i="3" s="1"/>
  <c r="CN50" i="3" s="1"/>
  <c r="CN51" i="3" s="1"/>
  <c r="CN52" i="3" s="1"/>
  <c r="CN53" i="3" s="1"/>
  <c r="CN54" i="3" s="1"/>
  <c r="CN55" i="3" s="1"/>
  <c r="CN56" i="3" s="1"/>
  <c r="CN57" i="3" s="1"/>
  <c r="CN58" i="3" s="1"/>
  <c r="CN59" i="3" s="1"/>
  <c r="CN60" i="3" s="1"/>
  <c r="CN61" i="3" s="1"/>
  <c r="CN62" i="3" s="1"/>
  <c r="CN63" i="3" s="1"/>
  <c r="CN64" i="3" s="1"/>
  <c r="CN65" i="3" s="1"/>
  <c r="CN66" i="3" s="1"/>
  <c r="CN67" i="3" s="1"/>
  <c r="CM2" i="3"/>
  <c r="CM3" i="3" s="1"/>
  <c r="CM4" i="3" s="1"/>
  <c r="CM5" i="3" s="1"/>
  <c r="CM6" i="3" s="1"/>
  <c r="CM7" i="3" s="1"/>
  <c r="CM8" i="3" s="1"/>
  <c r="CM9" i="3" s="1"/>
  <c r="CM10" i="3" s="1"/>
  <c r="CM11" i="3" s="1"/>
  <c r="CM12" i="3" s="1"/>
  <c r="CM13" i="3" s="1"/>
  <c r="CM14" i="3" s="1"/>
  <c r="CM15" i="3" s="1"/>
  <c r="CM16" i="3" s="1"/>
  <c r="CM17" i="3" s="1"/>
  <c r="CM18" i="3" s="1"/>
  <c r="CM19" i="3" s="1"/>
  <c r="CM20" i="3" s="1"/>
  <c r="CM21" i="3" s="1"/>
  <c r="CM22" i="3" s="1"/>
  <c r="CM23" i="3" s="1"/>
  <c r="CM24" i="3" s="1"/>
  <c r="CM25" i="3" s="1"/>
  <c r="CM26" i="3" s="1"/>
  <c r="CM27" i="3" s="1"/>
  <c r="CM28" i="3" s="1"/>
  <c r="CM29" i="3" s="1"/>
  <c r="CM30" i="3" s="1"/>
  <c r="CM31" i="3" s="1"/>
  <c r="CM32" i="3" s="1"/>
  <c r="CM33" i="3" s="1"/>
  <c r="CM34" i="3" s="1"/>
  <c r="CM35" i="3" s="1"/>
  <c r="CM36" i="3" s="1"/>
  <c r="CM37" i="3" s="1"/>
  <c r="CM38" i="3" s="1"/>
  <c r="CM39" i="3" s="1"/>
  <c r="CM40" i="3" s="1"/>
  <c r="CM41" i="3" s="1"/>
  <c r="CM42" i="3" s="1"/>
  <c r="CM43" i="3" s="1"/>
  <c r="CM44" i="3" s="1"/>
  <c r="CM45" i="3" s="1"/>
  <c r="CM46" i="3" s="1"/>
  <c r="CM47" i="3" s="1"/>
  <c r="CM48" i="3" s="1"/>
  <c r="CM49" i="3" s="1"/>
  <c r="CM50" i="3" s="1"/>
  <c r="CM51" i="3" s="1"/>
  <c r="CM52" i="3" s="1"/>
  <c r="CM53" i="3" s="1"/>
  <c r="CM54" i="3" s="1"/>
  <c r="CM55" i="3" s="1"/>
  <c r="CM56" i="3" s="1"/>
  <c r="CM57" i="3" s="1"/>
  <c r="CM58" i="3" s="1"/>
  <c r="CM59" i="3" s="1"/>
  <c r="CM60" i="3" s="1"/>
  <c r="CM61" i="3" s="1"/>
  <c r="CM62" i="3" s="1"/>
  <c r="CM63" i="3" s="1"/>
  <c r="CM64" i="3" s="1"/>
  <c r="CM65" i="3" s="1"/>
  <c r="CM66" i="3" s="1"/>
  <c r="CM67" i="3" s="1"/>
  <c r="CL2" i="3"/>
  <c r="CL3" i="3" s="1"/>
  <c r="CL4" i="3" s="1"/>
  <c r="CL5" i="3" s="1"/>
  <c r="CL6" i="3" s="1"/>
  <c r="CL7" i="3" s="1"/>
  <c r="CL8" i="3" s="1"/>
  <c r="CL9" i="3" s="1"/>
  <c r="CL10" i="3" s="1"/>
  <c r="CL11" i="3" s="1"/>
  <c r="CL12" i="3" s="1"/>
  <c r="CL13" i="3" s="1"/>
  <c r="CL14" i="3" s="1"/>
  <c r="CL15" i="3" s="1"/>
  <c r="CL16" i="3" s="1"/>
  <c r="CL17" i="3" s="1"/>
  <c r="CL18" i="3" s="1"/>
  <c r="CL19" i="3" s="1"/>
  <c r="CL20" i="3" s="1"/>
  <c r="CL21" i="3" s="1"/>
  <c r="CL22" i="3" s="1"/>
  <c r="CL23" i="3" s="1"/>
  <c r="CL24" i="3" s="1"/>
  <c r="CL25" i="3" s="1"/>
  <c r="CL26" i="3" s="1"/>
  <c r="CL27" i="3" s="1"/>
  <c r="CL28" i="3" s="1"/>
  <c r="CL29" i="3" s="1"/>
  <c r="CL30" i="3" s="1"/>
  <c r="CL31" i="3" s="1"/>
  <c r="CL32" i="3" s="1"/>
  <c r="CL33" i="3" s="1"/>
  <c r="CL34" i="3" s="1"/>
  <c r="CL35" i="3" s="1"/>
  <c r="CL36" i="3" s="1"/>
  <c r="CL37" i="3" s="1"/>
  <c r="CL38" i="3" s="1"/>
  <c r="CL39" i="3" s="1"/>
  <c r="CL40" i="3" s="1"/>
  <c r="CL41" i="3" s="1"/>
  <c r="CL42" i="3" s="1"/>
  <c r="CL43" i="3" s="1"/>
  <c r="CL44" i="3" s="1"/>
  <c r="CL45" i="3" s="1"/>
  <c r="CL46" i="3" s="1"/>
  <c r="CL47" i="3" s="1"/>
  <c r="CL48" i="3" s="1"/>
  <c r="CL49" i="3" s="1"/>
  <c r="CL50" i="3" s="1"/>
  <c r="CL51" i="3" s="1"/>
  <c r="CL52" i="3" s="1"/>
  <c r="CL53" i="3" s="1"/>
  <c r="CL54" i="3" s="1"/>
  <c r="CL55" i="3" s="1"/>
  <c r="CL56" i="3" s="1"/>
  <c r="CL57" i="3" s="1"/>
  <c r="CL58" i="3" s="1"/>
  <c r="CL59" i="3" s="1"/>
  <c r="CL60" i="3" s="1"/>
  <c r="CL61" i="3" s="1"/>
  <c r="CL62" i="3" s="1"/>
  <c r="CL63" i="3" s="1"/>
  <c r="CL64" i="3" s="1"/>
  <c r="CL65" i="3" s="1"/>
  <c r="CL66" i="3" s="1"/>
  <c r="CL67" i="3" s="1"/>
  <c r="CK2" i="3"/>
  <c r="CK3" i="3" s="1"/>
  <c r="CK4" i="3" s="1"/>
  <c r="CK5" i="3" s="1"/>
  <c r="CK6" i="3" s="1"/>
  <c r="CK7" i="3" s="1"/>
  <c r="CK8" i="3" s="1"/>
  <c r="CK9" i="3" s="1"/>
  <c r="CK10" i="3" s="1"/>
  <c r="CK11" i="3" s="1"/>
  <c r="CK12" i="3" s="1"/>
  <c r="CK13" i="3" s="1"/>
  <c r="CK14" i="3" s="1"/>
  <c r="CK15" i="3" s="1"/>
  <c r="CK16" i="3" s="1"/>
  <c r="CK17" i="3" s="1"/>
  <c r="CK18" i="3" s="1"/>
  <c r="CK19" i="3" s="1"/>
  <c r="CK20" i="3" s="1"/>
  <c r="CK21" i="3" s="1"/>
  <c r="CK22" i="3" s="1"/>
  <c r="CK23" i="3" s="1"/>
  <c r="CK24" i="3" s="1"/>
  <c r="CK25" i="3" s="1"/>
  <c r="CK26" i="3" s="1"/>
  <c r="CK27" i="3" s="1"/>
  <c r="CK28" i="3" s="1"/>
  <c r="CK29" i="3" s="1"/>
  <c r="CK30" i="3" s="1"/>
  <c r="CK31" i="3" s="1"/>
  <c r="CK32" i="3" s="1"/>
  <c r="CK33" i="3" s="1"/>
  <c r="CK34" i="3" s="1"/>
  <c r="CK35" i="3" s="1"/>
  <c r="CK36" i="3" s="1"/>
  <c r="CK37" i="3" s="1"/>
  <c r="CK38" i="3" s="1"/>
  <c r="CK39" i="3" s="1"/>
  <c r="CK40" i="3" s="1"/>
  <c r="CK41" i="3" s="1"/>
  <c r="CK42" i="3" s="1"/>
  <c r="CK43" i="3" s="1"/>
  <c r="CK44" i="3" s="1"/>
  <c r="CK45" i="3" s="1"/>
  <c r="CK46" i="3" s="1"/>
  <c r="CK47" i="3" s="1"/>
  <c r="CK48" i="3" s="1"/>
  <c r="CK49" i="3" s="1"/>
  <c r="CK50" i="3" s="1"/>
  <c r="CK51" i="3" s="1"/>
  <c r="CK52" i="3" s="1"/>
  <c r="CK53" i="3" s="1"/>
  <c r="CK54" i="3" s="1"/>
  <c r="CK55" i="3" s="1"/>
  <c r="CK56" i="3" s="1"/>
  <c r="CK57" i="3" s="1"/>
  <c r="CK58" i="3" s="1"/>
  <c r="CK59" i="3" s="1"/>
  <c r="CK60" i="3" s="1"/>
  <c r="CK61" i="3" s="1"/>
  <c r="CK62" i="3" s="1"/>
  <c r="CK63" i="3" s="1"/>
  <c r="CK64" i="3" s="1"/>
  <c r="CK65" i="3" s="1"/>
  <c r="CK66" i="3" s="1"/>
  <c r="CK67" i="3" s="1"/>
  <c r="CJ2" i="3"/>
  <c r="CJ3" i="3" s="1"/>
  <c r="CJ4" i="3" s="1"/>
  <c r="CJ5" i="3" s="1"/>
  <c r="CJ6" i="3" s="1"/>
  <c r="CJ7" i="3" s="1"/>
  <c r="CJ8" i="3" s="1"/>
  <c r="CJ9" i="3" s="1"/>
  <c r="CJ10" i="3" s="1"/>
  <c r="CJ11" i="3" s="1"/>
  <c r="CJ12" i="3" s="1"/>
  <c r="CJ13" i="3" s="1"/>
  <c r="CJ14" i="3" s="1"/>
  <c r="CJ15" i="3" s="1"/>
  <c r="CJ16" i="3" s="1"/>
  <c r="CJ17" i="3" s="1"/>
  <c r="CJ18" i="3" s="1"/>
  <c r="CJ19" i="3" s="1"/>
  <c r="CJ20" i="3" s="1"/>
  <c r="CJ21" i="3" s="1"/>
  <c r="CJ22" i="3" s="1"/>
  <c r="CJ23" i="3" s="1"/>
  <c r="CJ24" i="3" s="1"/>
  <c r="CJ25" i="3" s="1"/>
  <c r="CJ26" i="3" s="1"/>
  <c r="CJ27" i="3" s="1"/>
  <c r="CJ28" i="3" s="1"/>
  <c r="CJ29" i="3" s="1"/>
  <c r="CJ30" i="3" s="1"/>
  <c r="CJ31" i="3" s="1"/>
  <c r="CJ32" i="3" s="1"/>
  <c r="CJ33" i="3" s="1"/>
  <c r="CJ34" i="3" s="1"/>
  <c r="CJ35" i="3" s="1"/>
  <c r="CJ36" i="3" s="1"/>
  <c r="CJ37" i="3" s="1"/>
  <c r="CJ38" i="3" s="1"/>
  <c r="CJ39" i="3" s="1"/>
  <c r="CJ40" i="3" s="1"/>
  <c r="CJ41" i="3" s="1"/>
  <c r="CJ42" i="3" s="1"/>
  <c r="CJ43" i="3" s="1"/>
  <c r="CJ44" i="3" s="1"/>
  <c r="CJ45" i="3" s="1"/>
  <c r="CJ46" i="3" s="1"/>
  <c r="CJ47" i="3" s="1"/>
  <c r="CJ48" i="3" s="1"/>
  <c r="CJ49" i="3" s="1"/>
  <c r="CJ50" i="3" s="1"/>
  <c r="CJ51" i="3" s="1"/>
  <c r="CJ52" i="3" s="1"/>
  <c r="CJ53" i="3" s="1"/>
  <c r="CJ54" i="3" s="1"/>
  <c r="CJ55" i="3" s="1"/>
  <c r="CJ56" i="3" s="1"/>
  <c r="CJ57" i="3" s="1"/>
  <c r="CJ58" i="3" s="1"/>
  <c r="CJ59" i="3" s="1"/>
  <c r="CJ60" i="3" s="1"/>
  <c r="CJ61" i="3" s="1"/>
  <c r="CJ62" i="3" s="1"/>
  <c r="CJ63" i="3" s="1"/>
  <c r="CJ64" i="3" s="1"/>
  <c r="CJ65" i="3" s="1"/>
  <c r="CJ66" i="3" s="1"/>
  <c r="CJ67" i="3" s="1"/>
  <c r="CI2" i="3"/>
  <c r="CI3" i="3" s="1"/>
  <c r="CI4" i="3" s="1"/>
  <c r="CI5" i="3" s="1"/>
  <c r="CI6" i="3" s="1"/>
  <c r="CI7" i="3" s="1"/>
  <c r="CI8" i="3" s="1"/>
  <c r="CI9" i="3" s="1"/>
  <c r="CI10" i="3" s="1"/>
  <c r="CI11" i="3" s="1"/>
  <c r="CI12" i="3" s="1"/>
  <c r="CI13" i="3" s="1"/>
  <c r="CI14" i="3" s="1"/>
  <c r="CI15" i="3" s="1"/>
  <c r="CI16" i="3" s="1"/>
  <c r="CI17" i="3" s="1"/>
  <c r="CI18" i="3" s="1"/>
  <c r="CI19" i="3" s="1"/>
  <c r="CI20" i="3" s="1"/>
  <c r="CI21" i="3" s="1"/>
  <c r="CI22" i="3" s="1"/>
  <c r="CI23" i="3" s="1"/>
  <c r="CI24" i="3" s="1"/>
  <c r="CI25" i="3" s="1"/>
  <c r="CI26" i="3" s="1"/>
  <c r="CI27" i="3" s="1"/>
  <c r="CI28" i="3" s="1"/>
  <c r="CI29" i="3" s="1"/>
  <c r="CI30" i="3" s="1"/>
  <c r="CI31" i="3" s="1"/>
  <c r="CI32" i="3" s="1"/>
  <c r="CI33" i="3" s="1"/>
  <c r="CI34" i="3" s="1"/>
  <c r="CI35" i="3" s="1"/>
  <c r="CI36" i="3" s="1"/>
  <c r="CI37" i="3" s="1"/>
  <c r="CI38" i="3" s="1"/>
  <c r="CI39" i="3" s="1"/>
  <c r="CI40" i="3" s="1"/>
  <c r="CI41" i="3" s="1"/>
  <c r="CI42" i="3" s="1"/>
  <c r="CI43" i="3" s="1"/>
  <c r="CI44" i="3" s="1"/>
  <c r="CI45" i="3" s="1"/>
  <c r="CI46" i="3" s="1"/>
  <c r="CI47" i="3" s="1"/>
  <c r="CI48" i="3" s="1"/>
  <c r="CI49" i="3" s="1"/>
  <c r="CI50" i="3" s="1"/>
  <c r="CI51" i="3" s="1"/>
  <c r="CI52" i="3" s="1"/>
  <c r="CI53" i="3" s="1"/>
  <c r="CI54" i="3" s="1"/>
  <c r="CI55" i="3" s="1"/>
  <c r="CI56" i="3" s="1"/>
  <c r="CI57" i="3" s="1"/>
  <c r="CI58" i="3" s="1"/>
  <c r="CI59" i="3" s="1"/>
  <c r="CI60" i="3" s="1"/>
  <c r="CI61" i="3" s="1"/>
  <c r="CI62" i="3" s="1"/>
  <c r="CI63" i="3" s="1"/>
  <c r="CI64" i="3" s="1"/>
  <c r="CI65" i="3" s="1"/>
  <c r="CI66" i="3" s="1"/>
  <c r="CI67" i="3" s="1"/>
  <c r="CH2" i="3"/>
  <c r="CH3" i="3" s="1"/>
  <c r="CH4" i="3" s="1"/>
  <c r="CH5" i="3" s="1"/>
  <c r="CH6" i="3" s="1"/>
  <c r="CH7" i="3" s="1"/>
  <c r="CH8" i="3" s="1"/>
  <c r="CH9" i="3" s="1"/>
  <c r="CH10" i="3" s="1"/>
  <c r="CH11" i="3" s="1"/>
  <c r="CH12" i="3" s="1"/>
  <c r="CH13" i="3" s="1"/>
  <c r="CH14" i="3" s="1"/>
  <c r="CH15" i="3" s="1"/>
  <c r="CH16" i="3" s="1"/>
  <c r="CH17" i="3" s="1"/>
  <c r="CH18" i="3" s="1"/>
  <c r="CH19" i="3" s="1"/>
  <c r="CH20" i="3" s="1"/>
  <c r="CH21" i="3" s="1"/>
  <c r="CH22" i="3" s="1"/>
  <c r="CH23" i="3" s="1"/>
  <c r="CH24" i="3" s="1"/>
  <c r="CH25" i="3" s="1"/>
  <c r="CH26" i="3" s="1"/>
  <c r="CH27" i="3" s="1"/>
  <c r="CH28" i="3" s="1"/>
  <c r="CH29" i="3" s="1"/>
  <c r="CH30" i="3" s="1"/>
  <c r="CH31" i="3" s="1"/>
  <c r="CH32" i="3" s="1"/>
  <c r="CH33" i="3" s="1"/>
  <c r="CH34" i="3" s="1"/>
  <c r="CH35" i="3" s="1"/>
  <c r="CH36" i="3" s="1"/>
  <c r="CH37" i="3" s="1"/>
  <c r="CH38" i="3" s="1"/>
  <c r="CH39" i="3" s="1"/>
  <c r="CH40" i="3" s="1"/>
  <c r="CH41" i="3" s="1"/>
  <c r="CH42" i="3" s="1"/>
  <c r="CH43" i="3" s="1"/>
  <c r="CH44" i="3" s="1"/>
  <c r="CH45" i="3" s="1"/>
  <c r="CH46" i="3" s="1"/>
  <c r="CH47" i="3" s="1"/>
  <c r="CH48" i="3" s="1"/>
  <c r="CH49" i="3" s="1"/>
  <c r="CH50" i="3" s="1"/>
  <c r="CH51" i="3" s="1"/>
  <c r="CH52" i="3" s="1"/>
  <c r="CH53" i="3" s="1"/>
  <c r="CH54" i="3" s="1"/>
  <c r="CH55" i="3" s="1"/>
  <c r="CH56" i="3" s="1"/>
  <c r="CH57" i="3" s="1"/>
  <c r="CH58" i="3" s="1"/>
  <c r="CH59" i="3" s="1"/>
  <c r="CH60" i="3" s="1"/>
  <c r="CH61" i="3" s="1"/>
  <c r="CH62" i="3" s="1"/>
  <c r="CH63" i="3" s="1"/>
  <c r="CH64" i="3" s="1"/>
  <c r="CH65" i="3" s="1"/>
  <c r="CH66" i="3" s="1"/>
  <c r="CH67" i="3" s="1"/>
  <c r="CG2" i="3"/>
  <c r="CG3" i="3" s="1"/>
  <c r="CG4" i="3" s="1"/>
  <c r="CG5" i="3" s="1"/>
  <c r="CG6" i="3" s="1"/>
  <c r="CG7" i="3" s="1"/>
  <c r="CG8" i="3" s="1"/>
  <c r="CG9" i="3" s="1"/>
  <c r="CG10" i="3" s="1"/>
  <c r="CG11" i="3" s="1"/>
  <c r="CG12" i="3" s="1"/>
  <c r="CG13" i="3" s="1"/>
  <c r="CG14" i="3" s="1"/>
  <c r="CG15" i="3" s="1"/>
  <c r="CG16" i="3" s="1"/>
  <c r="CG17" i="3" s="1"/>
  <c r="CG18" i="3" s="1"/>
  <c r="CG19" i="3" s="1"/>
  <c r="CG20" i="3" s="1"/>
  <c r="CG21" i="3" s="1"/>
  <c r="CG22" i="3" s="1"/>
  <c r="CG23" i="3" s="1"/>
  <c r="CG24" i="3" s="1"/>
  <c r="CG25" i="3" s="1"/>
  <c r="CG26" i="3" s="1"/>
  <c r="CG27" i="3" s="1"/>
  <c r="CG28" i="3" s="1"/>
  <c r="CG29" i="3" s="1"/>
  <c r="CG30" i="3" s="1"/>
  <c r="CG31" i="3" s="1"/>
  <c r="CG32" i="3" s="1"/>
  <c r="CG33" i="3" s="1"/>
  <c r="CG34" i="3" s="1"/>
  <c r="CG35" i="3" s="1"/>
  <c r="CG36" i="3" s="1"/>
  <c r="CG37" i="3" s="1"/>
  <c r="CG38" i="3" s="1"/>
  <c r="CG39" i="3" s="1"/>
  <c r="CG40" i="3" s="1"/>
  <c r="CG41" i="3" s="1"/>
  <c r="CG42" i="3" s="1"/>
  <c r="CG43" i="3" s="1"/>
  <c r="CG44" i="3" s="1"/>
  <c r="CG45" i="3" s="1"/>
  <c r="CG46" i="3" s="1"/>
  <c r="CG47" i="3" s="1"/>
  <c r="CG48" i="3" s="1"/>
  <c r="CG49" i="3" s="1"/>
  <c r="CG50" i="3" s="1"/>
  <c r="CG51" i="3" s="1"/>
  <c r="CG52" i="3" s="1"/>
  <c r="CG53" i="3" s="1"/>
  <c r="CG54" i="3" s="1"/>
  <c r="CG55" i="3" s="1"/>
  <c r="CG56" i="3" s="1"/>
  <c r="CG57" i="3" s="1"/>
  <c r="CG58" i="3" s="1"/>
  <c r="CG59" i="3" s="1"/>
  <c r="CG60" i="3" s="1"/>
  <c r="CG61" i="3" s="1"/>
  <c r="CG62" i="3" s="1"/>
  <c r="CG63" i="3" s="1"/>
  <c r="CG64" i="3" s="1"/>
  <c r="CG65" i="3" s="1"/>
  <c r="CG66" i="3" s="1"/>
  <c r="CG67" i="3" s="1"/>
  <c r="CF2" i="3"/>
  <c r="CF3" i="3" s="1"/>
  <c r="CF4" i="3" s="1"/>
  <c r="CF5" i="3" s="1"/>
  <c r="CF6" i="3" s="1"/>
  <c r="CF7" i="3" s="1"/>
  <c r="CF8" i="3" s="1"/>
  <c r="CF9" i="3" s="1"/>
  <c r="CF10" i="3" s="1"/>
  <c r="CF11" i="3" s="1"/>
  <c r="CF12" i="3" s="1"/>
  <c r="CF13" i="3" s="1"/>
  <c r="CF14" i="3" s="1"/>
  <c r="CF15" i="3" s="1"/>
  <c r="CF16" i="3" s="1"/>
  <c r="CF17" i="3" s="1"/>
  <c r="CF18" i="3" s="1"/>
  <c r="CF19" i="3" s="1"/>
  <c r="CF20" i="3" s="1"/>
  <c r="CF21" i="3" s="1"/>
  <c r="CF22" i="3" s="1"/>
  <c r="CF23" i="3" s="1"/>
  <c r="CF24" i="3" s="1"/>
  <c r="CF25" i="3" s="1"/>
  <c r="CF26" i="3" s="1"/>
  <c r="CF27" i="3" s="1"/>
  <c r="CF28" i="3" s="1"/>
  <c r="CF29" i="3" s="1"/>
  <c r="CF30" i="3" s="1"/>
  <c r="CF31" i="3" s="1"/>
  <c r="CF32" i="3" s="1"/>
  <c r="CF33" i="3" s="1"/>
  <c r="CF34" i="3" s="1"/>
  <c r="CF35" i="3" s="1"/>
  <c r="CF36" i="3" s="1"/>
  <c r="CF37" i="3" s="1"/>
  <c r="CF38" i="3" s="1"/>
  <c r="CF39" i="3" s="1"/>
  <c r="CF40" i="3" s="1"/>
  <c r="CF41" i="3" s="1"/>
  <c r="CF42" i="3" s="1"/>
  <c r="CF43" i="3" s="1"/>
  <c r="CF44" i="3" s="1"/>
  <c r="CF45" i="3" s="1"/>
  <c r="CF46" i="3" s="1"/>
  <c r="CF47" i="3" s="1"/>
  <c r="CF48" i="3" s="1"/>
  <c r="CF49" i="3" s="1"/>
  <c r="CF50" i="3" s="1"/>
  <c r="CF51" i="3" s="1"/>
  <c r="CF52" i="3" s="1"/>
  <c r="CF53" i="3" s="1"/>
  <c r="CF54" i="3" s="1"/>
  <c r="CF55" i="3" s="1"/>
  <c r="CF56" i="3" s="1"/>
  <c r="CF57" i="3" s="1"/>
  <c r="CF58" i="3" s="1"/>
  <c r="CF59" i="3" s="1"/>
  <c r="CF60" i="3" s="1"/>
  <c r="CF61" i="3" s="1"/>
  <c r="CF62" i="3" s="1"/>
  <c r="CF63" i="3" s="1"/>
  <c r="CF64" i="3" s="1"/>
  <c r="CF65" i="3" s="1"/>
  <c r="CF66" i="3" s="1"/>
  <c r="CF67" i="3" s="1"/>
  <c r="CE2" i="3"/>
  <c r="CE3" i="3" s="1"/>
  <c r="CE4" i="3" s="1"/>
  <c r="CE5" i="3" s="1"/>
  <c r="CE6" i="3" s="1"/>
  <c r="CE7" i="3" s="1"/>
  <c r="CE8" i="3" s="1"/>
  <c r="CE9" i="3" s="1"/>
  <c r="CE10" i="3" s="1"/>
  <c r="CE11" i="3" s="1"/>
  <c r="CE12" i="3" s="1"/>
  <c r="CE13" i="3" s="1"/>
  <c r="CE14" i="3" s="1"/>
  <c r="CE15" i="3" s="1"/>
  <c r="CE16" i="3" s="1"/>
  <c r="CE17" i="3" s="1"/>
  <c r="CE18" i="3" s="1"/>
  <c r="CE19" i="3" s="1"/>
  <c r="CE20" i="3" s="1"/>
  <c r="CE21" i="3" s="1"/>
  <c r="CE22" i="3" s="1"/>
  <c r="CE23" i="3" s="1"/>
  <c r="CE24" i="3" s="1"/>
  <c r="CE25" i="3" s="1"/>
  <c r="CE26" i="3" s="1"/>
  <c r="CE27" i="3" s="1"/>
  <c r="CE28" i="3" s="1"/>
  <c r="CE29" i="3" s="1"/>
  <c r="CE30" i="3" s="1"/>
  <c r="CE31" i="3" s="1"/>
  <c r="CE32" i="3" s="1"/>
  <c r="CE33" i="3" s="1"/>
  <c r="CE34" i="3" s="1"/>
  <c r="CE35" i="3" s="1"/>
  <c r="CE36" i="3" s="1"/>
  <c r="CE37" i="3" s="1"/>
  <c r="CE38" i="3" s="1"/>
  <c r="CE39" i="3" s="1"/>
  <c r="CE40" i="3" s="1"/>
  <c r="CE41" i="3" s="1"/>
  <c r="CE42" i="3" s="1"/>
  <c r="CE43" i="3" s="1"/>
  <c r="CE44" i="3" s="1"/>
  <c r="CE45" i="3" s="1"/>
  <c r="CE46" i="3" s="1"/>
  <c r="CE47" i="3" s="1"/>
  <c r="CE48" i="3" s="1"/>
  <c r="CE49" i="3" s="1"/>
  <c r="CE50" i="3" s="1"/>
  <c r="CE51" i="3" s="1"/>
  <c r="CE52" i="3" s="1"/>
  <c r="CE53" i="3" s="1"/>
  <c r="CE54" i="3" s="1"/>
  <c r="CE55" i="3" s="1"/>
  <c r="CE56" i="3" s="1"/>
  <c r="CE57" i="3" s="1"/>
  <c r="CE58" i="3" s="1"/>
  <c r="CE59" i="3" s="1"/>
  <c r="CE60" i="3" s="1"/>
  <c r="CE61" i="3" s="1"/>
  <c r="CE62" i="3" s="1"/>
  <c r="CE63" i="3" s="1"/>
  <c r="CE64" i="3" s="1"/>
  <c r="CE65" i="3" s="1"/>
  <c r="CE66" i="3" s="1"/>
  <c r="CE67" i="3" s="1"/>
  <c r="CD2" i="3"/>
  <c r="CD3" i="3" s="1"/>
  <c r="CD4" i="3" s="1"/>
  <c r="CD5" i="3" s="1"/>
  <c r="CD6" i="3" s="1"/>
  <c r="CD7" i="3" s="1"/>
  <c r="CD8" i="3" s="1"/>
  <c r="CD9" i="3" s="1"/>
  <c r="CD10" i="3" s="1"/>
  <c r="CD11" i="3" s="1"/>
  <c r="CD12" i="3" s="1"/>
  <c r="CD13" i="3" s="1"/>
  <c r="CD14" i="3" s="1"/>
  <c r="CD15" i="3" s="1"/>
  <c r="CD16" i="3" s="1"/>
  <c r="CD17" i="3" s="1"/>
  <c r="CD18" i="3" s="1"/>
  <c r="CD19" i="3" s="1"/>
  <c r="CD20" i="3" s="1"/>
  <c r="CD21" i="3" s="1"/>
  <c r="CD22" i="3" s="1"/>
  <c r="CD23" i="3" s="1"/>
  <c r="CD24" i="3" s="1"/>
  <c r="CD25" i="3" s="1"/>
  <c r="CD26" i="3" s="1"/>
  <c r="CD27" i="3" s="1"/>
  <c r="CD28" i="3" s="1"/>
  <c r="CD29" i="3" s="1"/>
  <c r="CD30" i="3" s="1"/>
  <c r="CD31" i="3" s="1"/>
  <c r="CD32" i="3" s="1"/>
  <c r="CD33" i="3" s="1"/>
  <c r="CD34" i="3" s="1"/>
  <c r="CD35" i="3" s="1"/>
  <c r="CD36" i="3" s="1"/>
  <c r="CD37" i="3" s="1"/>
  <c r="CD38" i="3" s="1"/>
  <c r="CD39" i="3" s="1"/>
  <c r="CD40" i="3" s="1"/>
  <c r="CD41" i="3" s="1"/>
  <c r="CD42" i="3" s="1"/>
  <c r="CD43" i="3" s="1"/>
  <c r="CD44" i="3" s="1"/>
  <c r="CD45" i="3" s="1"/>
  <c r="CD46" i="3" s="1"/>
  <c r="CD47" i="3" s="1"/>
  <c r="CD48" i="3" s="1"/>
  <c r="CD49" i="3" s="1"/>
  <c r="CD50" i="3" s="1"/>
  <c r="CD51" i="3" s="1"/>
  <c r="CD52" i="3" s="1"/>
  <c r="CD53" i="3" s="1"/>
  <c r="CD54" i="3" s="1"/>
  <c r="CD55" i="3" s="1"/>
  <c r="CD56" i="3" s="1"/>
  <c r="CD57" i="3" s="1"/>
  <c r="CD58" i="3" s="1"/>
  <c r="CD59" i="3" s="1"/>
  <c r="CD60" i="3" s="1"/>
  <c r="CD61" i="3" s="1"/>
  <c r="CD62" i="3" s="1"/>
  <c r="CD63" i="3" s="1"/>
  <c r="CD64" i="3" s="1"/>
  <c r="CD65" i="3" s="1"/>
  <c r="CD66" i="3" s="1"/>
  <c r="CD67" i="3" s="1"/>
  <c r="CC2" i="3"/>
  <c r="CC3" i="3" s="1"/>
  <c r="CC4" i="3" s="1"/>
  <c r="CC5" i="3" s="1"/>
  <c r="CC6" i="3" s="1"/>
  <c r="CC7" i="3" s="1"/>
  <c r="CC8" i="3" s="1"/>
  <c r="CC9" i="3" s="1"/>
  <c r="CC10" i="3" s="1"/>
  <c r="CC11" i="3" s="1"/>
  <c r="CC12" i="3" s="1"/>
  <c r="CC13" i="3" s="1"/>
  <c r="CC14" i="3" s="1"/>
  <c r="CC15" i="3" s="1"/>
  <c r="CC16" i="3" s="1"/>
  <c r="CC17" i="3" s="1"/>
  <c r="CC18" i="3" s="1"/>
  <c r="CC19" i="3" s="1"/>
  <c r="CC20" i="3" s="1"/>
  <c r="CC21" i="3" s="1"/>
  <c r="CC22" i="3" s="1"/>
  <c r="CC23" i="3" s="1"/>
  <c r="CC24" i="3" s="1"/>
  <c r="CC25" i="3" s="1"/>
  <c r="CC26" i="3" s="1"/>
  <c r="CC27" i="3" s="1"/>
  <c r="CC28" i="3" s="1"/>
  <c r="CC29" i="3" s="1"/>
  <c r="CC30" i="3" s="1"/>
  <c r="CC31" i="3" s="1"/>
  <c r="CC32" i="3" s="1"/>
  <c r="CC33" i="3" s="1"/>
  <c r="CC34" i="3" s="1"/>
  <c r="CC35" i="3" s="1"/>
  <c r="CC36" i="3" s="1"/>
  <c r="CC37" i="3" s="1"/>
  <c r="CC38" i="3" s="1"/>
  <c r="CC39" i="3" s="1"/>
  <c r="CC40" i="3" s="1"/>
  <c r="CC41" i="3" s="1"/>
  <c r="CC42" i="3" s="1"/>
  <c r="CC43" i="3" s="1"/>
  <c r="CC44" i="3" s="1"/>
  <c r="CC45" i="3" s="1"/>
  <c r="CC46" i="3" s="1"/>
  <c r="CC47" i="3" s="1"/>
  <c r="CC48" i="3" s="1"/>
  <c r="CC49" i="3" s="1"/>
  <c r="CC50" i="3" s="1"/>
  <c r="CC51" i="3" s="1"/>
  <c r="CC52" i="3" s="1"/>
  <c r="CC53" i="3" s="1"/>
  <c r="CC54" i="3" s="1"/>
  <c r="CC55" i="3" s="1"/>
  <c r="CC56" i="3" s="1"/>
  <c r="CC57" i="3" s="1"/>
  <c r="CC58" i="3" s="1"/>
  <c r="CC59" i="3" s="1"/>
  <c r="CC60" i="3" s="1"/>
  <c r="CC61" i="3" s="1"/>
  <c r="CC62" i="3" s="1"/>
  <c r="CC63" i="3" s="1"/>
  <c r="CC64" i="3" s="1"/>
  <c r="CC65" i="3" s="1"/>
  <c r="CC66" i="3" s="1"/>
  <c r="CC67" i="3" s="1"/>
  <c r="CB2" i="3"/>
  <c r="CB3" i="3" s="1"/>
  <c r="CB4" i="3" s="1"/>
  <c r="CB5" i="3" s="1"/>
  <c r="CB6" i="3" s="1"/>
  <c r="CB7" i="3" s="1"/>
  <c r="CB8" i="3" s="1"/>
  <c r="CB9" i="3" s="1"/>
  <c r="CB10" i="3" s="1"/>
  <c r="CB11" i="3" s="1"/>
  <c r="CB12" i="3" s="1"/>
  <c r="CB13" i="3" s="1"/>
  <c r="CB14" i="3" s="1"/>
  <c r="CB15" i="3" s="1"/>
  <c r="CB16" i="3" s="1"/>
  <c r="CB17" i="3" s="1"/>
  <c r="CB18" i="3" s="1"/>
  <c r="CB19" i="3" s="1"/>
  <c r="CB20" i="3" s="1"/>
  <c r="CB21" i="3" s="1"/>
  <c r="CB22" i="3" s="1"/>
  <c r="CB23" i="3" s="1"/>
  <c r="CB24" i="3" s="1"/>
  <c r="CB25" i="3" s="1"/>
  <c r="CB26" i="3" s="1"/>
  <c r="CB27" i="3" s="1"/>
  <c r="CB28" i="3" s="1"/>
  <c r="CB29" i="3" s="1"/>
  <c r="CB30" i="3" s="1"/>
  <c r="CB31" i="3" s="1"/>
  <c r="CB32" i="3" s="1"/>
  <c r="CB33" i="3" s="1"/>
  <c r="CB34" i="3" s="1"/>
  <c r="CB35" i="3" s="1"/>
  <c r="CB36" i="3" s="1"/>
  <c r="CB37" i="3" s="1"/>
  <c r="CB38" i="3" s="1"/>
  <c r="CB39" i="3" s="1"/>
  <c r="CB40" i="3" s="1"/>
  <c r="CB41" i="3" s="1"/>
  <c r="CB42" i="3" s="1"/>
  <c r="CB43" i="3" s="1"/>
  <c r="CB44" i="3" s="1"/>
  <c r="CB45" i="3" s="1"/>
  <c r="CB46" i="3" s="1"/>
  <c r="CB47" i="3" s="1"/>
  <c r="CB48" i="3" s="1"/>
  <c r="CB49" i="3" s="1"/>
  <c r="CB50" i="3" s="1"/>
  <c r="CB51" i="3" s="1"/>
  <c r="CB52" i="3" s="1"/>
  <c r="CB53" i="3" s="1"/>
  <c r="CB54" i="3" s="1"/>
  <c r="CB55" i="3" s="1"/>
  <c r="CB56" i="3" s="1"/>
  <c r="CB57" i="3" s="1"/>
  <c r="CB58" i="3" s="1"/>
  <c r="CB59" i="3" s="1"/>
  <c r="CB60" i="3" s="1"/>
  <c r="CB61" i="3" s="1"/>
  <c r="CB62" i="3" s="1"/>
  <c r="CB63" i="3" s="1"/>
  <c r="CB64" i="3" s="1"/>
  <c r="CB65" i="3" s="1"/>
  <c r="CB66" i="3" s="1"/>
  <c r="CB67" i="3" s="1"/>
  <c r="BD13" i="48" l="1"/>
  <c r="BD13" i="49"/>
  <c r="BD14" i="48" l="1"/>
  <c r="BD14" i="49"/>
  <c r="AX37" i="6"/>
  <c r="AW3" i="49" s="1"/>
  <c r="AX38" i="6"/>
  <c r="AW4" i="49" s="1"/>
  <c r="AX39" i="6"/>
  <c r="AW5" i="49" s="1"/>
  <c r="AX40" i="6"/>
  <c r="AW6" i="49" s="1"/>
  <c r="AX41" i="6"/>
  <c r="AW7" i="49" s="1"/>
  <c r="AX42" i="6"/>
  <c r="AW8" i="49" s="1"/>
  <c r="AX43" i="6"/>
  <c r="AW9" i="49" s="1"/>
  <c r="AX44" i="6"/>
  <c r="AW10" i="49" s="1"/>
  <c r="AX45" i="6"/>
  <c r="AW11" i="49" s="1"/>
  <c r="AX46" i="6"/>
  <c r="AW12" i="49" s="1"/>
  <c r="AX47" i="6"/>
  <c r="AW13" i="49" s="1"/>
  <c r="AX48" i="6"/>
  <c r="AW14" i="49" s="1"/>
  <c r="AX49" i="6"/>
  <c r="AW15" i="49" s="1"/>
  <c r="AX50" i="6"/>
  <c r="AW16" i="49" s="1"/>
  <c r="AX51" i="6"/>
  <c r="AW17" i="49" s="1"/>
  <c r="AX52" i="6"/>
  <c r="AW18" i="49" s="1"/>
  <c r="AX53" i="6"/>
  <c r="AW19" i="49" s="1"/>
  <c r="AX54" i="6"/>
  <c r="AW20" i="49" s="1"/>
  <c r="AX55" i="6"/>
  <c r="AW21" i="49" s="1"/>
  <c r="AX56" i="6"/>
  <c r="AW22" i="49" s="1"/>
  <c r="AX57" i="6"/>
  <c r="AW23" i="49" s="1"/>
  <c r="AX58" i="6"/>
  <c r="AW24" i="49" s="1"/>
  <c r="AX59" i="6"/>
  <c r="AW25" i="49" s="1"/>
  <c r="AX60" i="6"/>
  <c r="AW26" i="49" s="1"/>
  <c r="AX61" i="6"/>
  <c r="AW27" i="49" s="1"/>
  <c r="AX62" i="6"/>
  <c r="AW28" i="49" s="1"/>
  <c r="AX63" i="6"/>
  <c r="AW29" i="49" s="1"/>
  <c r="AX64" i="6"/>
  <c r="AW30" i="49" s="1"/>
  <c r="AX65" i="6"/>
  <c r="AW31" i="49" s="1"/>
  <c r="AX66" i="6"/>
  <c r="AW32" i="49" s="1"/>
  <c r="AX36" i="6"/>
  <c r="AW2" i="49" s="1"/>
  <c r="BD15" i="48" l="1"/>
  <c r="BD15" i="49"/>
  <c r="CA47" i="3"/>
  <c r="BZ47" i="3"/>
  <c r="BY47" i="3"/>
  <c r="BX47" i="3"/>
  <c r="BW47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32" i="48"/>
  <c r="AV31" i="48"/>
  <c r="AV30" i="48"/>
  <c r="AV29" i="48"/>
  <c r="AV28" i="48"/>
  <c r="AV27" i="48"/>
  <c r="AV26" i="48"/>
  <c r="AV25" i="48"/>
  <c r="AV24" i="48"/>
  <c r="AV23" i="48"/>
  <c r="AV22" i="48"/>
  <c r="AV21" i="48"/>
  <c r="AV20" i="48"/>
  <c r="AV19" i="48"/>
  <c r="AV18" i="48"/>
  <c r="AV17" i="48"/>
  <c r="AV16" i="48"/>
  <c r="AV15" i="48"/>
  <c r="AV14" i="48"/>
  <c r="AV13" i="48"/>
  <c r="AV12" i="48"/>
  <c r="AV11" i="48"/>
  <c r="AV10" i="48"/>
  <c r="AV9" i="48"/>
  <c r="AV8" i="48"/>
  <c r="AV7" i="48"/>
  <c r="AV6" i="48"/>
  <c r="AV5" i="48"/>
  <c r="AV4" i="48"/>
  <c r="AV3" i="48"/>
  <c r="AV2" i="48"/>
  <c r="AV32" i="46"/>
  <c r="AV31" i="46"/>
  <c r="AV30" i="46"/>
  <c r="AV29" i="46"/>
  <c r="AV28" i="46"/>
  <c r="AV27" i="46"/>
  <c r="AV26" i="46"/>
  <c r="AV25" i="46"/>
  <c r="AV24" i="46"/>
  <c r="AV23" i="46"/>
  <c r="AV22" i="46"/>
  <c r="AV21" i="46"/>
  <c r="AV20" i="46"/>
  <c r="AV19" i="46"/>
  <c r="AV18" i="46"/>
  <c r="AV17" i="46"/>
  <c r="AV16" i="46"/>
  <c r="AV15" i="46"/>
  <c r="AV14" i="46"/>
  <c r="AV13" i="46"/>
  <c r="AV12" i="46"/>
  <c r="AV11" i="46"/>
  <c r="AV10" i="46"/>
  <c r="AV9" i="46"/>
  <c r="AV8" i="46"/>
  <c r="AV7" i="46"/>
  <c r="AV6" i="46"/>
  <c r="AV5" i="46"/>
  <c r="AV4" i="46"/>
  <c r="AV3" i="46"/>
  <c r="AV2" i="46"/>
  <c r="AX67" i="6"/>
  <c r="AX34" i="6"/>
  <c r="AX33" i="6"/>
  <c r="D46" i="43"/>
  <c r="C46" i="43"/>
  <c r="B46" i="43"/>
  <c r="A46" i="43"/>
  <c r="Q47" i="3"/>
  <c r="P47" i="3"/>
  <c r="O47" i="3"/>
  <c r="N47" i="3"/>
  <c r="M47" i="3"/>
  <c r="BD16" i="48" l="1"/>
  <c r="BD16" i="49"/>
  <c r="AX35" i="6"/>
  <c r="C32" i="49"/>
  <c r="B32" i="49"/>
  <c r="C31" i="49"/>
  <c r="B31" i="49"/>
  <c r="C30" i="49"/>
  <c r="B30" i="49"/>
  <c r="C29" i="49"/>
  <c r="B29" i="49"/>
  <c r="C28" i="49"/>
  <c r="B28" i="49"/>
  <c r="C27" i="49"/>
  <c r="B27" i="49"/>
  <c r="C26" i="49"/>
  <c r="B26" i="49"/>
  <c r="C25" i="49"/>
  <c r="B25" i="49"/>
  <c r="C24" i="49"/>
  <c r="B24" i="49"/>
  <c r="C23" i="49"/>
  <c r="B23" i="49"/>
  <c r="C22" i="49"/>
  <c r="B22" i="49"/>
  <c r="C21" i="49"/>
  <c r="B21" i="49"/>
  <c r="C20" i="49"/>
  <c r="B20" i="49"/>
  <c r="C19" i="49"/>
  <c r="B19" i="49"/>
  <c r="C18" i="49"/>
  <c r="B18" i="49"/>
  <c r="C17" i="49"/>
  <c r="B17" i="49"/>
  <c r="C16" i="49"/>
  <c r="B16" i="49"/>
  <c r="C15" i="49"/>
  <c r="B15" i="49"/>
  <c r="C14" i="49"/>
  <c r="B14" i="49"/>
  <c r="C13" i="49"/>
  <c r="B13" i="49"/>
  <c r="C12" i="49"/>
  <c r="B12" i="49"/>
  <c r="C11" i="49"/>
  <c r="B11" i="49"/>
  <c r="C10" i="49"/>
  <c r="B10" i="49"/>
  <c r="C9" i="49"/>
  <c r="B9" i="49"/>
  <c r="C8" i="49"/>
  <c r="B8" i="49"/>
  <c r="C7" i="49"/>
  <c r="B7" i="49"/>
  <c r="C6" i="49"/>
  <c r="B6" i="49"/>
  <c r="C5" i="49"/>
  <c r="B5" i="49"/>
  <c r="C4" i="49"/>
  <c r="B4" i="49"/>
  <c r="C3" i="49"/>
  <c r="B3" i="49"/>
  <c r="C2" i="49"/>
  <c r="B2" i="49"/>
  <c r="B3" i="48"/>
  <c r="B4" i="48"/>
  <c r="B5" i="48"/>
  <c r="B6" i="48"/>
  <c r="B7" i="48"/>
  <c r="B8" i="48"/>
  <c r="B9" i="48"/>
  <c r="B10" i="48"/>
  <c r="B11" i="48"/>
  <c r="B12" i="48"/>
  <c r="B13" i="48"/>
  <c r="B14" i="48"/>
  <c r="B15" i="48"/>
  <c r="B16" i="48"/>
  <c r="B17" i="48"/>
  <c r="B18" i="48"/>
  <c r="B19" i="48"/>
  <c r="B20" i="48"/>
  <c r="B21" i="48"/>
  <c r="B22" i="48"/>
  <c r="B23" i="48"/>
  <c r="B24" i="48"/>
  <c r="B25" i="48"/>
  <c r="B26" i="48"/>
  <c r="B27" i="48"/>
  <c r="B28" i="48"/>
  <c r="B29" i="48"/>
  <c r="B30" i="48"/>
  <c r="B31" i="48"/>
  <c r="B32" i="48"/>
  <c r="B2" i="48"/>
  <c r="B3" i="47"/>
  <c r="BQ3" i="47" s="1"/>
  <c r="B4" i="47"/>
  <c r="BQ4" i="47" s="1"/>
  <c r="B5" i="47"/>
  <c r="BQ5" i="47" s="1"/>
  <c r="B6" i="47"/>
  <c r="BQ6" i="47" s="1"/>
  <c r="B7" i="47"/>
  <c r="BQ7" i="47" s="1"/>
  <c r="B8" i="47"/>
  <c r="BQ8" i="47" s="1"/>
  <c r="B9" i="47"/>
  <c r="BQ9" i="47" s="1"/>
  <c r="B10" i="47"/>
  <c r="BQ10" i="47" s="1"/>
  <c r="B11" i="47"/>
  <c r="BQ11" i="47" s="1"/>
  <c r="B12" i="47"/>
  <c r="BQ12" i="47" s="1"/>
  <c r="B13" i="47"/>
  <c r="BQ13" i="47" s="1"/>
  <c r="B14" i="47"/>
  <c r="BQ14" i="47" s="1"/>
  <c r="B15" i="47"/>
  <c r="BQ15" i="47" s="1"/>
  <c r="B16" i="47"/>
  <c r="BQ16" i="47" s="1"/>
  <c r="B17" i="47"/>
  <c r="BQ17" i="47" s="1"/>
  <c r="B18" i="47"/>
  <c r="BQ18" i="47" s="1"/>
  <c r="B19" i="47"/>
  <c r="BQ19" i="47" s="1"/>
  <c r="B20" i="47"/>
  <c r="BQ20" i="47" s="1"/>
  <c r="B21" i="47"/>
  <c r="BQ21" i="47" s="1"/>
  <c r="B22" i="47"/>
  <c r="BQ22" i="47" s="1"/>
  <c r="B23" i="47"/>
  <c r="BQ23" i="47" s="1"/>
  <c r="B24" i="47"/>
  <c r="BQ24" i="47" s="1"/>
  <c r="B25" i="47"/>
  <c r="BQ25" i="47" s="1"/>
  <c r="B26" i="47"/>
  <c r="BQ26" i="47" s="1"/>
  <c r="B27" i="47"/>
  <c r="BQ27" i="47" s="1"/>
  <c r="B28" i="47"/>
  <c r="BQ28" i="47" s="1"/>
  <c r="B29" i="47"/>
  <c r="BQ29" i="47" s="1"/>
  <c r="B30" i="47"/>
  <c r="BQ30" i="47" s="1"/>
  <c r="B31" i="47"/>
  <c r="BQ31" i="47" s="1"/>
  <c r="B32" i="47"/>
  <c r="BQ32" i="47" s="1"/>
  <c r="B2" i="47"/>
  <c r="BQ2" i="47" s="1"/>
  <c r="B3" i="46"/>
  <c r="B4" i="46"/>
  <c r="B5" i="46"/>
  <c r="B6" i="46"/>
  <c r="B7" i="46"/>
  <c r="B8" i="46"/>
  <c r="B9" i="46"/>
  <c r="B10" i="46"/>
  <c r="B11" i="46"/>
  <c r="B12" i="46"/>
  <c r="B13" i="46"/>
  <c r="B14" i="46"/>
  <c r="B15" i="46"/>
  <c r="B16" i="46"/>
  <c r="B17" i="46"/>
  <c r="B18" i="46"/>
  <c r="B19" i="46"/>
  <c r="B20" i="46"/>
  <c r="B21" i="46"/>
  <c r="B22" i="46"/>
  <c r="B23" i="46"/>
  <c r="B24" i="46"/>
  <c r="B25" i="46"/>
  <c r="B26" i="46"/>
  <c r="B27" i="46"/>
  <c r="B28" i="46"/>
  <c r="B29" i="46"/>
  <c r="B30" i="46"/>
  <c r="B31" i="46"/>
  <c r="B32" i="46"/>
  <c r="B2" i="46"/>
  <c r="B2" i="45"/>
  <c r="B3" i="45"/>
  <c r="B4" i="45"/>
  <c r="B5" i="45"/>
  <c r="B6" i="45"/>
  <c r="B7" i="45"/>
  <c r="B8" i="45"/>
  <c r="B9" i="45"/>
  <c r="B10" i="45"/>
  <c r="B11" i="45"/>
  <c r="B12" i="45"/>
  <c r="B13" i="45"/>
  <c r="B14" i="45"/>
  <c r="B15" i="45"/>
  <c r="B16" i="45"/>
  <c r="B17" i="45"/>
  <c r="B18" i="45"/>
  <c r="B19" i="45"/>
  <c r="B20" i="45"/>
  <c r="B21" i="45"/>
  <c r="B22" i="45"/>
  <c r="B23" i="45"/>
  <c r="B24" i="45"/>
  <c r="B25" i="45"/>
  <c r="B26" i="45"/>
  <c r="B27" i="45"/>
  <c r="B28" i="45"/>
  <c r="B29" i="45"/>
  <c r="B30" i="45"/>
  <c r="B31" i="45"/>
  <c r="B32" i="45"/>
  <c r="AU32" i="47"/>
  <c r="AG30" i="47"/>
  <c r="AB29" i="47"/>
  <c r="N27" i="47"/>
  <c r="AO26" i="47"/>
  <c r="Y25" i="47"/>
  <c r="AQ23" i="47"/>
  <c r="AC23" i="47"/>
  <c r="O23" i="47"/>
  <c r="AI22" i="47"/>
  <c r="AM21" i="47"/>
  <c r="AO19" i="47"/>
  <c r="AN19" i="47"/>
  <c r="AC19" i="47"/>
  <c r="V19" i="47"/>
  <c r="T19" i="47"/>
  <c r="L19" i="47"/>
  <c r="D19" i="47"/>
  <c r="AC18" i="47"/>
  <c r="E18" i="47"/>
  <c r="N16" i="47"/>
  <c r="AL15" i="47"/>
  <c r="AF15" i="47"/>
  <c r="AC15" i="47"/>
  <c r="U15" i="47"/>
  <c r="M15" i="47"/>
  <c r="J15" i="47"/>
  <c r="AJ14" i="47"/>
  <c r="N14" i="47"/>
  <c r="AE13" i="47"/>
  <c r="AO11" i="47"/>
  <c r="AL11" i="47"/>
  <c r="AF11" i="47"/>
  <c r="V11" i="47"/>
  <c r="T11" i="47"/>
  <c r="L11" i="47"/>
  <c r="D11" i="47"/>
  <c r="R10" i="47"/>
  <c r="AK9" i="47"/>
  <c r="N8" i="47"/>
  <c r="AO7" i="47"/>
  <c r="AE7" i="47"/>
  <c r="AD7" i="47"/>
  <c r="X7" i="47"/>
  <c r="R7" i="47"/>
  <c r="O7" i="47"/>
  <c r="J7" i="47"/>
  <c r="AP6" i="47"/>
  <c r="AE6" i="47"/>
  <c r="P6" i="47"/>
  <c r="D6" i="47"/>
  <c r="T5" i="47"/>
  <c r="AQ3" i="47"/>
  <c r="AP3" i="47"/>
  <c r="AJ3" i="47"/>
  <c r="AB3" i="47"/>
  <c r="AA3" i="47"/>
  <c r="V3" i="47"/>
  <c r="O3" i="47"/>
  <c r="L3" i="47"/>
  <c r="G3" i="47"/>
  <c r="C19" i="47"/>
  <c r="C32" i="48"/>
  <c r="C31" i="48"/>
  <c r="C30" i="48"/>
  <c r="C29" i="48"/>
  <c r="C28" i="48"/>
  <c r="C27" i="48"/>
  <c r="C26" i="48"/>
  <c r="C25" i="48"/>
  <c r="C24" i="48"/>
  <c r="C23" i="48"/>
  <c r="C22" i="48"/>
  <c r="C21" i="48"/>
  <c r="C20" i="48"/>
  <c r="C19" i="48"/>
  <c r="C18" i="48"/>
  <c r="C17" i="48"/>
  <c r="C16" i="48"/>
  <c r="C15" i="48"/>
  <c r="C14" i="48"/>
  <c r="C13" i="48"/>
  <c r="C12" i="48"/>
  <c r="C11" i="48"/>
  <c r="C10" i="48"/>
  <c r="C9" i="48"/>
  <c r="C8" i="48"/>
  <c r="C7" i="48"/>
  <c r="C6" i="48"/>
  <c r="C5" i="48"/>
  <c r="C4" i="48"/>
  <c r="C3" i="48"/>
  <c r="C2" i="48"/>
  <c r="AU32" i="46"/>
  <c r="AT32" i="46"/>
  <c r="AS32" i="46"/>
  <c r="AR32" i="46"/>
  <c r="AQ32" i="46"/>
  <c r="AP32" i="46"/>
  <c r="AO32" i="46"/>
  <c r="AN32" i="46"/>
  <c r="AM32" i="46"/>
  <c r="AL32" i="46"/>
  <c r="AK32" i="46"/>
  <c r="AJ32" i="46"/>
  <c r="AI32" i="46"/>
  <c r="AH32" i="46"/>
  <c r="AG32" i="46"/>
  <c r="AF32" i="46"/>
  <c r="AE32" i="46"/>
  <c r="AD32" i="46"/>
  <c r="AC32" i="46"/>
  <c r="AB32" i="46"/>
  <c r="AA32" i="46"/>
  <c r="Z32" i="46"/>
  <c r="Y32" i="46"/>
  <c r="X32" i="46"/>
  <c r="W32" i="46"/>
  <c r="V32" i="46"/>
  <c r="U32" i="46"/>
  <c r="T32" i="46"/>
  <c r="S32" i="46"/>
  <c r="R32" i="46"/>
  <c r="Q32" i="46"/>
  <c r="P32" i="46"/>
  <c r="O32" i="46"/>
  <c r="N32" i="46"/>
  <c r="M32" i="46"/>
  <c r="L32" i="46"/>
  <c r="K32" i="46"/>
  <c r="J32" i="46"/>
  <c r="I32" i="46"/>
  <c r="H32" i="46"/>
  <c r="G32" i="46"/>
  <c r="F32" i="46"/>
  <c r="E32" i="46"/>
  <c r="D32" i="46"/>
  <c r="C32" i="46"/>
  <c r="AU31" i="46"/>
  <c r="AT31" i="46"/>
  <c r="AS31" i="46"/>
  <c r="AR31" i="46"/>
  <c r="AQ31" i="46"/>
  <c r="AP31" i="46"/>
  <c r="AO31" i="46"/>
  <c r="AN31" i="46"/>
  <c r="AM31" i="46"/>
  <c r="AL31" i="46"/>
  <c r="AK31" i="46"/>
  <c r="AJ31" i="46"/>
  <c r="AI31" i="46"/>
  <c r="AH31" i="46"/>
  <c r="AG31" i="46"/>
  <c r="AF31" i="46"/>
  <c r="AE31" i="46"/>
  <c r="AD31" i="46"/>
  <c r="AC31" i="46"/>
  <c r="AB31" i="46"/>
  <c r="AA31" i="46"/>
  <c r="Z31" i="46"/>
  <c r="Y31" i="46"/>
  <c r="X31" i="46"/>
  <c r="W31" i="46"/>
  <c r="V31" i="46"/>
  <c r="U31" i="46"/>
  <c r="T31" i="46"/>
  <c r="S31" i="46"/>
  <c r="R31" i="46"/>
  <c r="Q31" i="46"/>
  <c r="P31" i="46"/>
  <c r="O31" i="46"/>
  <c r="N31" i="46"/>
  <c r="M31" i="46"/>
  <c r="L31" i="46"/>
  <c r="K31" i="46"/>
  <c r="J31" i="46"/>
  <c r="I31" i="46"/>
  <c r="H31" i="46"/>
  <c r="G31" i="46"/>
  <c r="F31" i="46"/>
  <c r="E31" i="46"/>
  <c r="D31" i="46"/>
  <c r="C31" i="46"/>
  <c r="AU30" i="46"/>
  <c r="AT30" i="46"/>
  <c r="AS30" i="46"/>
  <c r="AR30" i="46"/>
  <c r="AQ30" i="46"/>
  <c r="AP30" i="46"/>
  <c r="AO30" i="46"/>
  <c r="AN30" i="46"/>
  <c r="AM30" i="46"/>
  <c r="AL30" i="46"/>
  <c r="AK30" i="46"/>
  <c r="AJ30" i="46"/>
  <c r="AI30" i="46"/>
  <c r="AH30" i="46"/>
  <c r="AG30" i="46"/>
  <c r="AF30" i="46"/>
  <c r="AE30" i="46"/>
  <c r="AD30" i="46"/>
  <c r="AC30" i="46"/>
  <c r="AB30" i="46"/>
  <c r="AA30" i="46"/>
  <c r="Z30" i="46"/>
  <c r="Y30" i="46"/>
  <c r="X30" i="46"/>
  <c r="W30" i="46"/>
  <c r="V30" i="46"/>
  <c r="U30" i="46"/>
  <c r="T30" i="46"/>
  <c r="S30" i="46"/>
  <c r="R30" i="46"/>
  <c r="Q30" i="46"/>
  <c r="P30" i="46"/>
  <c r="O30" i="46"/>
  <c r="N30" i="46"/>
  <c r="M30" i="46"/>
  <c r="L30" i="46"/>
  <c r="K30" i="46"/>
  <c r="J30" i="46"/>
  <c r="I30" i="46"/>
  <c r="H30" i="46"/>
  <c r="G30" i="46"/>
  <c r="F30" i="46"/>
  <c r="E30" i="46"/>
  <c r="D30" i="46"/>
  <c r="C30" i="46"/>
  <c r="AU29" i="46"/>
  <c r="AT29" i="46"/>
  <c r="AS29" i="46"/>
  <c r="AR29" i="46"/>
  <c r="AQ29" i="46"/>
  <c r="AP29" i="46"/>
  <c r="AO29" i="46"/>
  <c r="AN29" i="46"/>
  <c r="AM29" i="46"/>
  <c r="AL29" i="46"/>
  <c r="AK29" i="46"/>
  <c r="AJ29" i="46"/>
  <c r="AI29" i="46"/>
  <c r="AH29" i="46"/>
  <c r="AG29" i="46"/>
  <c r="AF29" i="46"/>
  <c r="AE29" i="46"/>
  <c r="AD29" i="46"/>
  <c r="AC29" i="46"/>
  <c r="AB29" i="46"/>
  <c r="AA29" i="46"/>
  <c r="Z29" i="46"/>
  <c r="Y29" i="46"/>
  <c r="X29" i="46"/>
  <c r="W29" i="46"/>
  <c r="V29" i="46"/>
  <c r="U29" i="46"/>
  <c r="T29" i="46"/>
  <c r="S29" i="46"/>
  <c r="R29" i="46"/>
  <c r="Q29" i="46"/>
  <c r="P29" i="46"/>
  <c r="O29" i="46"/>
  <c r="N29" i="46"/>
  <c r="M29" i="46"/>
  <c r="L29" i="46"/>
  <c r="K29" i="46"/>
  <c r="J29" i="46"/>
  <c r="I29" i="46"/>
  <c r="H29" i="46"/>
  <c r="G29" i="46"/>
  <c r="F29" i="46"/>
  <c r="E29" i="46"/>
  <c r="D29" i="46"/>
  <c r="C29" i="46"/>
  <c r="AU28" i="46"/>
  <c r="AT28" i="46"/>
  <c r="AS28" i="46"/>
  <c r="AR28" i="46"/>
  <c r="AQ28" i="46"/>
  <c r="AP28" i="46"/>
  <c r="AO28" i="46"/>
  <c r="AN28" i="46"/>
  <c r="AM28" i="46"/>
  <c r="AL28" i="46"/>
  <c r="AK28" i="46"/>
  <c r="AJ28" i="46"/>
  <c r="AI28" i="46"/>
  <c r="AH28" i="46"/>
  <c r="AG28" i="46"/>
  <c r="AF28" i="46"/>
  <c r="AE28" i="46"/>
  <c r="AD28" i="46"/>
  <c r="AC28" i="46"/>
  <c r="AB28" i="46"/>
  <c r="AA28" i="46"/>
  <c r="Z28" i="46"/>
  <c r="Y28" i="46"/>
  <c r="X28" i="46"/>
  <c r="W28" i="46"/>
  <c r="V28" i="46"/>
  <c r="U28" i="46"/>
  <c r="T28" i="46"/>
  <c r="S28" i="46"/>
  <c r="R28" i="46"/>
  <c r="Q28" i="46"/>
  <c r="P28" i="46"/>
  <c r="O28" i="46"/>
  <c r="N28" i="46"/>
  <c r="M28" i="46"/>
  <c r="L28" i="46"/>
  <c r="K28" i="46"/>
  <c r="J28" i="46"/>
  <c r="I28" i="46"/>
  <c r="H28" i="46"/>
  <c r="G28" i="46"/>
  <c r="F28" i="46"/>
  <c r="E28" i="46"/>
  <c r="D28" i="46"/>
  <c r="C28" i="46"/>
  <c r="AU27" i="46"/>
  <c r="AT27" i="46"/>
  <c r="AS27" i="46"/>
  <c r="AR27" i="46"/>
  <c r="AQ27" i="46"/>
  <c r="AP27" i="46"/>
  <c r="AO27" i="46"/>
  <c r="AN27" i="46"/>
  <c r="AM27" i="46"/>
  <c r="AL27" i="46"/>
  <c r="AK27" i="46"/>
  <c r="AJ27" i="46"/>
  <c r="AI27" i="46"/>
  <c r="AH27" i="46"/>
  <c r="AG27" i="46"/>
  <c r="AF27" i="46"/>
  <c r="AE27" i="46"/>
  <c r="AD27" i="46"/>
  <c r="AC27" i="46"/>
  <c r="AB27" i="46"/>
  <c r="AA27" i="46"/>
  <c r="Z27" i="46"/>
  <c r="Y27" i="46"/>
  <c r="X27" i="46"/>
  <c r="W27" i="46"/>
  <c r="V27" i="46"/>
  <c r="U27" i="46"/>
  <c r="T27" i="46"/>
  <c r="S27" i="46"/>
  <c r="R27" i="46"/>
  <c r="Q27" i="46"/>
  <c r="P27" i="46"/>
  <c r="O27" i="46"/>
  <c r="N27" i="46"/>
  <c r="M27" i="46"/>
  <c r="L27" i="46"/>
  <c r="K27" i="46"/>
  <c r="J27" i="46"/>
  <c r="I27" i="46"/>
  <c r="H27" i="46"/>
  <c r="G27" i="46"/>
  <c r="F27" i="46"/>
  <c r="E27" i="46"/>
  <c r="D27" i="46"/>
  <c r="C27" i="46"/>
  <c r="AU26" i="46"/>
  <c r="AT26" i="46"/>
  <c r="AS26" i="46"/>
  <c r="AR26" i="46"/>
  <c r="AQ26" i="46"/>
  <c r="AP26" i="46"/>
  <c r="AO26" i="46"/>
  <c r="AN26" i="46"/>
  <c r="AM26" i="46"/>
  <c r="AL26" i="46"/>
  <c r="AK26" i="46"/>
  <c r="AJ26" i="46"/>
  <c r="AI26" i="46"/>
  <c r="AH26" i="46"/>
  <c r="AG26" i="46"/>
  <c r="AF26" i="46"/>
  <c r="AE26" i="46"/>
  <c r="AD26" i="46"/>
  <c r="AC26" i="46"/>
  <c r="AB26" i="46"/>
  <c r="AA26" i="46"/>
  <c r="Z26" i="46"/>
  <c r="Y26" i="46"/>
  <c r="X26" i="46"/>
  <c r="W26" i="46"/>
  <c r="V26" i="46"/>
  <c r="U26" i="46"/>
  <c r="T26" i="46"/>
  <c r="S26" i="46"/>
  <c r="R26" i="46"/>
  <c r="Q26" i="46"/>
  <c r="P26" i="46"/>
  <c r="O26" i="46"/>
  <c r="N26" i="46"/>
  <c r="M26" i="46"/>
  <c r="L26" i="46"/>
  <c r="K26" i="46"/>
  <c r="J26" i="46"/>
  <c r="I26" i="46"/>
  <c r="H26" i="46"/>
  <c r="G26" i="46"/>
  <c r="F26" i="46"/>
  <c r="E26" i="46"/>
  <c r="D26" i="46"/>
  <c r="C26" i="46"/>
  <c r="AU25" i="46"/>
  <c r="AT25" i="46"/>
  <c r="AS25" i="46"/>
  <c r="AR25" i="46"/>
  <c r="AQ25" i="46"/>
  <c r="AP25" i="46"/>
  <c r="AO25" i="46"/>
  <c r="AN25" i="46"/>
  <c r="AM25" i="46"/>
  <c r="AL25" i="46"/>
  <c r="AK25" i="46"/>
  <c r="AJ25" i="46"/>
  <c r="AI25" i="46"/>
  <c r="AH25" i="46"/>
  <c r="AG25" i="46"/>
  <c r="AF25" i="46"/>
  <c r="AE25" i="46"/>
  <c r="AD25" i="46"/>
  <c r="AC25" i="46"/>
  <c r="AB25" i="46"/>
  <c r="AA25" i="46"/>
  <c r="Z25" i="46"/>
  <c r="Y25" i="46"/>
  <c r="X25" i="46"/>
  <c r="W25" i="46"/>
  <c r="V25" i="46"/>
  <c r="U25" i="46"/>
  <c r="T25" i="46"/>
  <c r="S25" i="46"/>
  <c r="R25" i="46"/>
  <c r="Q25" i="46"/>
  <c r="P25" i="46"/>
  <c r="O25" i="46"/>
  <c r="N25" i="46"/>
  <c r="M25" i="46"/>
  <c r="L25" i="46"/>
  <c r="K25" i="46"/>
  <c r="J25" i="46"/>
  <c r="I25" i="46"/>
  <c r="H25" i="46"/>
  <c r="G25" i="46"/>
  <c r="F25" i="46"/>
  <c r="E25" i="46"/>
  <c r="D25" i="46"/>
  <c r="C25" i="46"/>
  <c r="AU24" i="46"/>
  <c r="AT24" i="46"/>
  <c r="AS24" i="46"/>
  <c r="AR24" i="46"/>
  <c r="AQ24" i="46"/>
  <c r="AP24" i="46"/>
  <c r="AO24" i="46"/>
  <c r="AN24" i="46"/>
  <c r="AM24" i="46"/>
  <c r="AL24" i="46"/>
  <c r="AK24" i="46"/>
  <c r="AJ24" i="46"/>
  <c r="AI24" i="46"/>
  <c r="AH24" i="46"/>
  <c r="AG24" i="46"/>
  <c r="AF24" i="46"/>
  <c r="AE24" i="46"/>
  <c r="AD24" i="46"/>
  <c r="AC24" i="46"/>
  <c r="AB24" i="46"/>
  <c r="AA24" i="46"/>
  <c r="Z24" i="46"/>
  <c r="Y24" i="46"/>
  <c r="X24" i="46"/>
  <c r="W24" i="46"/>
  <c r="V24" i="46"/>
  <c r="U24" i="46"/>
  <c r="T24" i="46"/>
  <c r="S24" i="46"/>
  <c r="R24" i="46"/>
  <c r="Q24" i="46"/>
  <c r="P24" i="46"/>
  <c r="O24" i="46"/>
  <c r="N24" i="46"/>
  <c r="M24" i="46"/>
  <c r="L24" i="46"/>
  <c r="K24" i="46"/>
  <c r="J24" i="46"/>
  <c r="I24" i="46"/>
  <c r="H24" i="46"/>
  <c r="G24" i="46"/>
  <c r="F24" i="46"/>
  <c r="E24" i="46"/>
  <c r="D24" i="46"/>
  <c r="C24" i="46"/>
  <c r="AU23" i="46"/>
  <c r="AT23" i="46"/>
  <c r="AS23" i="46"/>
  <c r="AR23" i="46"/>
  <c r="AQ23" i="46"/>
  <c r="AP23" i="46"/>
  <c r="AO23" i="46"/>
  <c r="AN23" i="46"/>
  <c r="AM23" i="46"/>
  <c r="AL23" i="46"/>
  <c r="AK23" i="46"/>
  <c r="AJ23" i="46"/>
  <c r="AI23" i="46"/>
  <c r="AH23" i="46"/>
  <c r="AG23" i="46"/>
  <c r="AF23" i="46"/>
  <c r="AE23" i="46"/>
  <c r="AD23" i="46"/>
  <c r="AC23" i="46"/>
  <c r="AB23" i="46"/>
  <c r="AA23" i="46"/>
  <c r="Z23" i="46"/>
  <c r="Y23" i="46"/>
  <c r="X23" i="46"/>
  <c r="W23" i="46"/>
  <c r="V23" i="46"/>
  <c r="U23" i="46"/>
  <c r="T23" i="46"/>
  <c r="S23" i="46"/>
  <c r="R23" i="46"/>
  <c r="Q23" i="46"/>
  <c r="P23" i="46"/>
  <c r="O23" i="46"/>
  <c r="N23" i="46"/>
  <c r="M23" i="46"/>
  <c r="L23" i="46"/>
  <c r="K23" i="46"/>
  <c r="J23" i="46"/>
  <c r="I23" i="46"/>
  <c r="H23" i="46"/>
  <c r="G23" i="46"/>
  <c r="F23" i="46"/>
  <c r="E23" i="46"/>
  <c r="D23" i="46"/>
  <c r="C23" i="46"/>
  <c r="AU22" i="46"/>
  <c r="AT22" i="46"/>
  <c r="AS22" i="46"/>
  <c r="AR22" i="46"/>
  <c r="AQ22" i="46"/>
  <c r="AP22" i="46"/>
  <c r="AO22" i="46"/>
  <c r="AN22" i="46"/>
  <c r="AM22" i="46"/>
  <c r="AL22" i="46"/>
  <c r="AK22" i="46"/>
  <c r="AJ22" i="46"/>
  <c r="AI22" i="46"/>
  <c r="AH22" i="46"/>
  <c r="AG22" i="46"/>
  <c r="AF22" i="46"/>
  <c r="AE22" i="46"/>
  <c r="AD22" i="46"/>
  <c r="AC22" i="46"/>
  <c r="AB22" i="46"/>
  <c r="AA22" i="46"/>
  <c r="Z22" i="46"/>
  <c r="Y22" i="46"/>
  <c r="X22" i="46"/>
  <c r="W22" i="46"/>
  <c r="V22" i="46"/>
  <c r="U22" i="46"/>
  <c r="T22" i="46"/>
  <c r="S22" i="46"/>
  <c r="R22" i="46"/>
  <c r="Q22" i="46"/>
  <c r="P22" i="46"/>
  <c r="O22" i="46"/>
  <c r="N22" i="46"/>
  <c r="M22" i="46"/>
  <c r="L22" i="46"/>
  <c r="K22" i="46"/>
  <c r="J22" i="46"/>
  <c r="I22" i="46"/>
  <c r="H22" i="46"/>
  <c r="G22" i="46"/>
  <c r="F22" i="46"/>
  <c r="E22" i="46"/>
  <c r="D22" i="46"/>
  <c r="C22" i="46"/>
  <c r="AU21" i="46"/>
  <c r="AT21" i="46"/>
  <c r="AS21" i="46"/>
  <c r="AR21" i="46"/>
  <c r="AQ21" i="46"/>
  <c r="AP21" i="46"/>
  <c r="AO21" i="46"/>
  <c r="AN21" i="46"/>
  <c r="AM21" i="46"/>
  <c r="AL21" i="46"/>
  <c r="AK21" i="46"/>
  <c r="AJ21" i="46"/>
  <c r="AI21" i="46"/>
  <c r="AH21" i="46"/>
  <c r="AG21" i="46"/>
  <c r="AF21" i="46"/>
  <c r="AE21" i="46"/>
  <c r="AD21" i="46"/>
  <c r="AC21" i="46"/>
  <c r="AB21" i="46"/>
  <c r="AA21" i="46"/>
  <c r="Z21" i="46"/>
  <c r="Y21" i="46"/>
  <c r="X21" i="46"/>
  <c r="W21" i="46"/>
  <c r="V21" i="46"/>
  <c r="U21" i="46"/>
  <c r="T21" i="46"/>
  <c r="S21" i="46"/>
  <c r="R21" i="46"/>
  <c r="Q21" i="46"/>
  <c r="P21" i="46"/>
  <c r="O21" i="46"/>
  <c r="N21" i="46"/>
  <c r="M21" i="46"/>
  <c r="L21" i="46"/>
  <c r="K21" i="46"/>
  <c r="J21" i="46"/>
  <c r="I21" i="46"/>
  <c r="H21" i="46"/>
  <c r="G21" i="46"/>
  <c r="F21" i="46"/>
  <c r="E21" i="46"/>
  <c r="D21" i="46"/>
  <c r="C21" i="46"/>
  <c r="AU20" i="46"/>
  <c r="AT20" i="46"/>
  <c r="AS20" i="46"/>
  <c r="AR20" i="46"/>
  <c r="AQ20" i="46"/>
  <c r="AP20" i="46"/>
  <c r="AO20" i="46"/>
  <c r="AN20" i="46"/>
  <c r="AM20" i="46"/>
  <c r="AL20" i="46"/>
  <c r="AK20" i="46"/>
  <c r="AJ20" i="46"/>
  <c r="AI20" i="46"/>
  <c r="AH20" i="46"/>
  <c r="AG20" i="46"/>
  <c r="AF20" i="46"/>
  <c r="AE20" i="46"/>
  <c r="AD20" i="46"/>
  <c r="AC20" i="46"/>
  <c r="AB20" i="46"/>
  <c r="AA20" i="46"/>
  <c r="Z20" i="46"/>
  <c r="Y20" i="46"/>
  <c r="X20" i="46"/>
  <c r="W20" i="46"/>
  <c r="V20" i="46"/>
  <c r="U20" i="46"/>
  <c r="T20" i="46"/>
  <c r="S20" i="46"/>
  <c r="R20" i="46"/>
  <c r="Q20" i="46"/>
  <c r="P20" i="46"/>
  <c r="O20" i="46"/>
  <c r="N20" i="46"/>
  <c r="M20" i="46"/>
  <c r="L20" i="46"/>
  <c r="K20" i="46"/>
  <c r="J20" i="46"/>
  <c r="I20" i="46"/>
  <c r="H20" i="46"/>
  <c r="G20" i="46"/>
  <c r="F20" i="46"/>
  <c r="E20" i="46"/>
  <c r="D20" i="46"/>
  <c r="C20" i="46"/>
  <c r="AU19" i="46"/>
  <c r="AT19" i="46"/>
  <c r="AS19" i="46"/>
  <c r="AR19" i="46"/>
  <c r="AQ19" i="46"/>
  <c r="AP19" i="46"/>
  <c r="AO19" i="46"/>
  <c r="AN19" i="46"/>
  <c r="AM19" i="46"/>
  <c r="AL19" i="46"/>
  <c r="AK19" i="46"/>
  <c r="AJ19" i="46"/>
  <c r="AI19" i="46"/>
  <c r="AH19" i="46"/>
  <c r="AG19" i="46"/>
  <c r="AF19" i="46"/>
  <c r="AE19" i="46"/>
  <c r="AD19" i="46"/>
  <c r="AC19" i="46"/>
  <c r="AB19" i="46"/>
  <c r="AA19" i="46"/>
  <c r="Z19" i="46"/>
  <c r="Y19" i="46"/>
  <c r="X19" i="46"/>
  <c r="W19" i="46"/>
  <c r="V19" i="46"/>
  <c r="U19" i="46"/>
  <c r="T19" i="46"/>
  <c r="S19" i="46"/>
  <c r="R19" i="46"/>
  <c r="Q19" i="46"/>
  <c r="P19" i="46"/>
  <c r="O19" i="46"/>
  <c r="N19" i="46"/>
  <c r="M19" i="46"/>
  <c r="L19" i="46"/>
  <c r="K19" i="46"/>
  <c r="J19" i="46"/>
  <c r="I19" i="46"/>
  <c r="H19" i="46"/>
  <c r="G19" i="46"/>
  <c r="F19" i="46"/>
  <c r="E19" i="46"/>
  <c r="D19" i="46"/>
  <c r="C19" i="46"/>
  <c r="AU18" i="46"/>
  <c r="AT18" i="46"/>
  <c r="AS18" i="46"/>
  <c r="AR18" i="46"/>
  <c r="AQ18" i="46"/>
  <c r="AP18" i="46"/>
  <c r="AO18" i="46"/>
  <c r="AN18" i="46"/>
  <c r="AM18" i="46"/>
  <c r="AL18" i="46"/>
  <c r="AK18" i="46"/>
  <c r="AJ18" i="46"/>
  <c r="AI18" i="46"/>
  <c r="AH18" i="46"/>
  <c r="AG18" i="46"/>
  <c r="AF18" i="46"/>
  <c r="AE18" i="46"/>
  <c r="AD18" i="46"/>
  <c r="AC18" i="46"/>
  <c r="AB18" i="46"/>
  <c r="AA18" i="46"/>
  <c r="Z18" i="46"/>
  <c r="Y18" i="46"/>
  <c r="X18" i="46"/>
  <c r="W18" i="46"/>
  <c r="V18" i="46"/>
  <c r="U18" i="46"/>
  <c r="T18" i="46"/>
  <c r="S18" i="46"/>
  <c r="R18" i="46"/>
  <c r="Q18" i="46"/>
  <c r="P18" i="46"/>
  <c r="O18" i="46"/>
  <c r="N18" i="46"/>
  <c r="M18" i="46"/>
  <c r="L18" i="46"/>
  <c r="K18" i="46"/>
  <c r="J18" i="46"/>
  <c r="I18" i="46"/>
  <c r="H18" i="46"/>
  <c r="G18" i="46"/>
  <c r="F18" i="46"/>
  <c r="E18" i="46"/>
  <c r="D18" i="46"/>
  <c r="C18" i="46"/>
  <c r="AU17" i="46"/>
  <c r="AT17" i="46"/>
  <c r="AS17" i="46"/>
  <c r="AR17" i="46"/>
  <c r="AQ17" i="46"/>
  <c r="AP17" i="46"/>
  <c r="AO17" i="46"/>
  <c r="AN17" i="46"/>
  <c r="AM17" i="46"/>
  <c r="AL17" i="46"/>
  <c r="AK17" i="46"/>
  <c r="AJ17" i="46"/>
  <c r="AI17" i="46"/>
  <c r="AH17" i="46"/>
  <c r="AG17" i="46"/>
  <c r="AF17" i="46"/>
  <c r="AE17" i="46"/>
  <c r="AD17" i="46"/>
  <c r="AC17" i="46"/>
  <c r="AB17" i="46"/>
  <c r="AA17" i="46"/>
  <c r="Z17" i="46"/>
  <c r="Y17" i="46"/>
  <c r="X17" i="46"/>
  <c r="W17" i="46"/>
  <c r="V17" i="46"/>
  <c r="U17" i="46"/>
  <c r="T17" i="46"/>
  <c r="S17" i="46"/>
  <c r="R17" i="46"/>
  <c r="Q17" i="46"/>
  <c r="P17" i="46"/>
  <c r="O17" i="46"/>
  <c r="N17" i="46"/>
  <c r="M17" i="46"/>
  <c r="L17" i="46"/>
  <c r="K17" i="46"/>
  <c r="J17" i="46"/>
  <c r="I17" i="46"/>
  <c r="H17" i="46"/>
  <c r="G17" i="46"/>
  <c r="F17" i="46"/>
  <c r="E17" i="46"/>
  <c r="D17" i="46"/>
  <c r="C17" i="46"/>
  <c r="AU16" i="46"/>
  <c r="AT16" i="46"/>
  <c r="AS16" i="46"/>
  <c r="AR16" i="46"/>
  <c r="AQ16" i="46"/>
  <c r="AP16" i="46"/>
  <c r="AO16" i="46"/>
  <c r="AN16" i="46"/>
  <c r="AM16" i="46"/>
  <c r="AL16" i="46"/>
  <c r="AK16" i="46"/>
  <c r="AJ16" i="46"/>
  <c r="AI16" i="46"/>
  <c r="AH16" i="46"/>
  <c r="AG16" i="46"/>
  <c r="AF16" i="46"/>
  <c r="AE16" i="46"/>
  <c r="AD16" i="46"/>
  <c r="AC16" i="46"/>
  <c r="AB16" i="46"/>
  <c r="AA16" i="46"/>
  <c r="Z16" i="46"/>
  <c r="Y16" i="46"/>
  <c r="X16" i="46"/>
  <c r="W16" i="46"/>
  <c r="V16" i="46"/>
  <c r="U16" i="46"/>
  <c r="T16" i="46"/>
  <c r="S16" i="46"/>
  <c r="R16" i="46"/>
  <c r="Q16" i="46"/>
  <c r="P16" i="46"/>
  <c r="O16" i="46"/>
  <c r="N16" i="46"/>
  <c r="M16" i="46"/>
  <c r="L16" i="46"/>
  <c r="K16" i="46"/>
  <c r="J16" i="46"/>
  <c r="I16" i="46"/>
  <c r="H16" i="46"/>
  <c r="G16" i="46"/>
  <c r="F16" i="46"/>
  <c r="E16" i="46"/>
  <c r="D16" i="46"/>
  <c r="C16" i="46"/>
  <c r="AU15" i="46"/>
  <c r="AT15" i="46"/>
  <c r="AS15" i="46"/>
  <c r="AR15" i="46"/>
  <c r="AQ15" i="46"/>
  <c r="AP15" i="46"/>
  <c r="AO15" i="46"/>
  <c r="AN15" i="46"/>
  <c r="AM15" i="46"/>
  <c r="AL15" i="46"/>
  <c r="AK15" i="46"/>
  <c r="AJ15" i="46"/>
  <c r="AI15" i="46"/>
  <c r="AH15" i="46"/>
  <c r="AG15" i="46"/>
  <c r="AF15" i="46"/>
  <c r="AE15" i="46"/>
  <c r="AD15" i="46"/>
  <c r="AC15" i="46"/>
  <c r="AB15" i="46"/>
  <c r="AA15" i="46"/>
  <c r="Z15" i="46"/>
  <c r="Y15" i="46"/>
  <c r="X15" i="46"/>
  <c r="W15" i="46"/>
  <c r="V15" i="46"/>
  <c r="U15" i="46"/>
  <c r="T15" i="46"/>
  <c r="S15" i="46"/>
  <c r="R15" i="46"/>
  <c r="Q15" i="46"/>
  <c r="P15" i="46"/>
  <c r="O15" i="46"/>
  <c r="N15" i="46"/>
  <c r="M15" i="46"/>
  <c r="L15" i="46"/>
  <c r="K15" i="46"/>
  <c r="J15" i="46"/>
  <c r="I15" i="46"/>
  <c r="H15" i="46"/>
  <c r="G15" i="46"/>
  <c r="F15" i="46"/>
  <c r="E15" i="46"/>
  <c r="D15" i="46"/>
  <c r="C15" i="46"/>
  <c r="AU14" i="46"/>
  <c r="AT14" i="46"/>
  <c r="AS14" i="46"/>
  <c r="AR14" i="46"/>
  <c r="AQ14" i="46"/>
  <c r="AP14" i="46"/>
  <c r="AO14" i="46"/>
  <c r="AN14" i="46"/>
  <c r="AM14" i="46"/>
  <c r="AL14" i="46"/>
  <c r="AK14" i="46"/>
  <c r="AJ14" i="46"/>
  <c r="AI14" i="46"/>
  <c r="AH14" i="46"/>
  <c r="AG14" i="46"/>
  <c r="AF14" i="46"/>
  <c r="AE14" i="46"/>
  <c r="AD14" i="46"/>
  <c r="AC14" i="46"/>
  <c r="AB14" i="46"/>
  <c r="AA14" i="46"/>
  <c r="Z14" i="46"/>
  <c r="Y14" i="46"/>
  <c r="X14" i="46"/>
  <c r="W14" i="46"/>
  <c r="V14" i="46"/>
  <c r="U14" i="46"/>
  <c r="T14" i="46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AU13" i="46"/>
  <c r="AT13" i="46"/>
  <c r="AS13" i="46"/>
  <c r="AR13" i="46"/>
  <c r="AQ13" i="46"/>
  <c r="AP13" i="46"/>
  <c r="AO13" i="46"/>
  <c r="AN13" i="46"/>
  <c r="AM13" i="46"/>
  <c r="AL13" i="46"/>
  <c r="AK13" i="46"/>
  <c r="AJ13" i="46"/>
  <c r="AI13" i="46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S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13" i="46"/>
  <c r="AU12" i="46"/>
  <c r="AT12" i="46"/>
  <c r="AS12" i="46"/>
  <c r="AR12" i="46"/>
  <c r="AQ12" i="46"/>
  <c r="AP12" i="46"/>
  <c r="AO12" i="46"/>
  <c r="AN12" i="46"/>
  <c r="AM12" i="46"/>
  <c r="AL12" i="46"/>
  <c r="AK12" i="46"/>
  <c r="AJ12" i="46"/>
  <c r="AI12" i="46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12" i="46"/>
  <c r="AU11" i="46"/>
  <c r="AT11" i="46"/>
  <c r="AS11" i="46"/>
  <c r="AR11" i="46"/>
  <c r="AQ11" i="46"/>
  <c r="AP11" i="46"/>
  <c r="AO11" i="46"/>
  <c r="AN11" i="46"/>
  <c r="AM11" i="46"/>
  <c r="AL11" i="46"/>
  <c r="AK11" i="46"/>
  <c r="AJ11" i="46"/>
  <c r="AI11" i="46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S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11" i="46"/>
  <c r="AU10" i="46"/>
  <c r="AT10" i="46"/>
  <c r="AS10" i="46"/>
  <c r="AR10" i="46"/>
  <c r="AQ10" i="46"/>
  <c r="AP10" i="46"/>
  <c r="AO10" i="46"/>
  <c r="AN10" i="46"/>
  <c r="AM10" i="46"/>
  <c r="AL10" i="46"/>
  <c r="AK10" i="46"/>
  <c r="AJ10" i="46"/>
  <c r="AI10" i="46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10" i="46"/>
  <c r="AU9" i="46"/>
  <c r="AT9" i="46"/>
  <c r="AS9" i="46"/>
  <c r="AR9" i="46"/>
  <c r="AQ9" i="46"/>
  <c r="AP9" i="46"/>
  <c r="AO9" i="46"/>
  <c r="AN9" i="46"/>
  <c r="AM9" i="46"/>
  <c r="AL9" i="46"/>
  <c r="AK9" i="46"/>
  <c r="AJ9" i="46"/>
  <c r="AI9" i="46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9" i="46"/>
  <c r="AU8" i="46"/>
  <c r="AT8" i="46"/>
  <c r="AS8" i="46"/>
  <c r="AR8" i="46"/>
  <c r="AQ8" i="46"/>
  <c r="AP8" i="46"/>
  <c r="AO8" i="46"/>
  <c r="AN8" i="46"/>
  <c r="AM8" i="46"/>
  <c r="AL8" i="46"/>
  <c r="AK8" i="46"/>
  <c r="AJ8" i="46"/>
  <c r="AI8" i="46"/>
  <c r="AH8" i="46"/>
  <c r="AG8" i="46"/>
  <c r="AF8" i="46"/>
  <c r="AE8" i="46"/>
  <c r="AD8" i="46"/>
  <c r="AC8" i="46"/>
  <c r="AB8" i="46"/>
  <c r="AA8" i="46"/>
  <c r="Z8" i="46"/>
  <c r="Y8" i="46"/>
  <c r="X8" i="46"/>
  <c r="W8" i="46"/>
  <c r="V8" i="46"/>
  <c r="U8" i="46"/>
  <c r="T8" i="46"/>
  <c r="S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8" i="46"/>
  <c r="AU7" i="46"/>
  <c r="AT7" i="46"/>
  <c r="AS7" i="46"/>
  <c r="AR7" i="46"/>
  <c r="AQ7" i="46"/>
  <c r="AP7" i="46"/>
  <c r="AO7" i="46"/>
  <c r="AN7" i="46"/>
  <c r="AM7" i="46"/>
  <c r="AL7" i="46"/>
  <c r="AK7" i="46"/>
  <c r="AJ7" i="46"/>
  <c r="AI7" i="46"/>
  <c r="AH7" i="46"/>
  <c r="AG7" i="46"/>
  <c r="AF7" i="46"/>
  <c r="AE7" i="46"/>
  <c r="AD7" i="46"/>
  <c r="AC7" i="46"/>
  <c r="AB7" i="46"/>
  <c r="AA7" i="46"/>
  <c r="Z7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7" i="46"/>
  <c r="AU6" i="46"/>
  <c r="AT6" i="46"/>
  <c r="AS6" i="46"/>
  <c r="AR6" i="46"/>
  <c r="AQ6" i="46"/>
  <c r="AP6" i="46"/>
  <c r="AO6" i="46"/>
  <c r="AN6" i="46"/>
  <c r="AM6" i="46"/>
  <c r="AL6" i="46"/>
  <c r="AK6" i="46"/>
  <c r="AJ6" i="46"/>
  <c r="AI6" i="46"/>
  <c r="AH6" i="46"/>
  <c r="AG6" i="46"/>
  <c r="AF6" i="46"/>
  <c r="AE6" i="46"/>
  <c r="AD6" i="46"/>
  <c r="AC6" i="46"/>
  <c r="AB6" i="46"/>
  <c r="AA6" i="46"/>
  <c r="Z6" i="46"/>
  <c r="Y6" i="46"/>
  <c r="X6" i="46"/>
  <c r="W6" i="46"/>
  <c r="V6" i="46"/>
  <c r="U6" i="46"/>
  <c r="T6" i="46"/>
  <c r="S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6" i="46"/>
  <c r="AU5" i="46"/>
  <c r="AT5" i="46"/>
  <c r="AS5" i="46"/>
  <c r="AR5" i="46"/>
  <c r="AQ5" i="46"/>
  <c r="AP5" i="46"/>
  <c r="AO5" i="46"/>
  <c r="AN5" i="46"/>
  <c r="AM5" i="46"/>
  <c r="AL5" i="46"/>
  <c r="AK5" i="46"/>
  <c r="AJ5" i="46"/>
  <c r="AI5" i="46"/>
  <c r="AH5" i="46"/>
  <c r="AG5" i="46"/>
  <c r="AF5" i="46"/>
  <c r="AE5" i="46"/>
  <c r="AD5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5" i="46"/>
  <c r="AU4" i="46"/>
  <c r="AT4" i="46"/>
  <c r="AS4" i="46"/>
  <c r="AR4" i="46"/>
  <c r="AQ4" i="46"/>
  <c r="AP4" i="46"/>
  <c r="AO4" i="46"/>
  <c r="AN4" i="46"/>
  <c r="AM4" i="46"/>
  <c r="AL4" i="46"/>
  <c r="AK4" i="46"/>
  <c r="AJ4" i="46"/>
  <c r="AI4" i="46"/>
  <c r="AH4" i="46"/>
  <c r="AG4" i="46"/>
  <c r="AF4" i="46"/>
  <c r="AE4" i="46"/>
  <c r="AD4" i="46"/>
  <c r="AC4" i="46"/>
  <c r="AB4" i="46"/>
  <c r="AA4" i="46"/>
  <c r="Z4" i="46"/>
  <c r="Y4" i="46"/>
  <c r="X4" i="46"/>
  <c r="W4" i="46"/>
  <c r="V4" i="46"/>
  <c r="U4" i="46"/>
  <c r="T4" i="46"/>
  <c r="S4" i="46"/>
  <c r="R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4" i="46"/>
  <c r="AU3" i="46"/>
  <c r="AT3" i="46"/>
  <c r="AS3" i="46"/>
  <c r="AR3" i="46"/>
  <c r="AQ3" i="46"/>
  <c r="AP3" i="46"/>
  <c r="AO3" i="46"/>
  <c r="AN3" i="46"/>
  <c r="AM3" i="46"/>
  <c r="AL3" i="46"/>
  <c r="AK3" i="46"/>
  <c r="AJ3" i="46"/>
  <c r="AI3" i="46"/>
  <c r="AH3" i="46"/>
  <c r="AG3" i="46"/>
  <c r="AF3" i="46"/>
  <c r="AE3" i="46"/>
  <c r="AD3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3" i="46"/>
  <c r="AU2" i="46"/>
  <c r="AT2" i="46"/>
  <c r="AS2" i="46"/>
  <c r="AR2" i="46"/>
  <c r="AQ2" i="46"/>
  <c r="AP2" i="46"/>
  <c r="AO2" i="46"/>
  <c r="AN2" i="46"/>
  <c r="AM2" i="46"/>
  <c r="AL2" i="46"/>
  <c r="AK2" i="46"/>
  <c r="AJ2" i="46"/>
  <c r="AI2" i="46"/>
  <c r="AH2" i="46"/>
  <c r="AG2" i="46"/>
  <c r="AF2" i="46"/>
  <c r="AE2" i="46"/>
  <c r="AD2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C2" i="46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2" i="2"/>
  <c r="AY2" i="2"/>
  <c r="AD27" i="47" l="1"/>
  <c r="F31" i="47"/>
  <c r="C31" i="47"/>
  <c r="AP27" i="47"/>
  <c r="AI31" i="47"/>
  <c r="C13" i="47"/>
  <c r="Z2" i="47"/>
  <c r="AJ5" i="47"/>
  <c r="AM13" i="47"/>
  <c r="X17" i="47"/>
  <c r="AU21" i="47"/>
  <c r="AF25" i="47"/>
  <c r="AL2" i="47"/>
  <c r="AQ5" i="47"/>
  <c r="I9" i="47"/>
  <c r="AF17" i="47"/>
  <c r="K21" i="47"/>
  <c r="C27" i="47"/>
  <c r="F3" i="47"/>
  <c r="T3" i="47"/>
  <c r="AH3" i="47"/>
  <c r="O5" i="47"/>
  <c r="H7" i="47"/>
  <c r="W7" i="47"/>
  <c r="AK7" i="47"/>
  <c r="AD9" i="47"/>
  <c r="J11" i="47"/>
  <c r="AD11" i="47"/>
  <c r="J13" i="47"/>
  <c r="V15" i="47"/>
  <c r="AP15" i="47"/>
  <c r="M19" i="47"/>
  <c r="AG19" i="47"/>
  <c r="R21" i="47"/>
  <c r="N23" i="47"/>
  <c r="D25" i="47"/>
  <c r="J27" i="47"/>
  <c r="T29" i="47"/>
  <c r="K31" i="47"/>
  <c r="F2" i="47"/>
  <c r="D5" i="47"/>
  <c r="Z5" i="47"/>
  <c r="O9" i="47"/>
  <c r="AQ9" i="47"/>
  <c r="R13" i="47"/>
  <c r="AT13" i="47"/>
  <c r="K17" i="47"/>
  <c r="AM17" i="47"/>
  <c r="Z21" i="47"/>
  <c r="J25" i="47"/>
  <c r="AL25" i="47"/>
  <c r="G29" i="47"/>
  <c r="AI29" i="47"/>
  <c r="C25" i="47"/>
  <c r="P2" i="47"/>
  <c r="J5" i="47"/>
  <c r="AE5" i="47"/>
  <c r="V9" i="47"/>
  <c r="X13" i="47"/>
  <c r="Q17" i="47"/>
  <c r="AS17" i="47"/>
  <c r="E21" i="47"/>
  <c r="AG21" i="47"/>
  <c r="E23" i="47"/>
  <c r="AG23" i="47"/>
  <c r="Q25" i="47"/>
  <c r="AT25" i="47"/>
  <c r="Y27" i="47"/>
  <c r="N29" i="47"/>
  <c r="AP29" i="47"/>
  <c r="AE31" i="47"/>
  <c r="AS2" i="47"/>
  <c r="BP2" i="47"/>
  <c r="BO2" i="47"/>
  <c r="BN2" i="47"/>
  <c r="BM2" i="47"/>
  <c r="BL2" i="47"/>
  <c r="BK2" i="47"/>
  <c r="BJ2" i="47"/>
  <c r="BI2" i="47"/>
  <c r="BH2" i="47"/>
  <c r="BG2" i="47"/>
  <c r="BF2" i="47"/>
  <c r="BE2" i="47"/>
  <c r="BD2" i="47"/>
  <c r="BC2" i="47"/>
  <c r="BB2" i="47"/>
  <c r="BA2" i="47"/>
  <c r="AZ2" i="47"/>
  <c r="AY2" i="47"/>
  <c r="AX2" i="47"/>
  <c r="AW2" i="47"/>
  <c r="AV2" i="47"/>
  <c r="BP29" i="47"/>
  <c r="BO29" i="47"/>
  <c r="BN29" i="47"/>
  <c r="BM29" i="47"/>
  <c r="BL29" i="47"/>
  <c r="BK29" i="47"/>
  <c r="BJ29" i="47"/>
  <c r="BI29" i="47"/>
  <c r="BH29" i="47"/>
  <c r="BG29" i="47"/>
  <c r="BF29" i="47"/>
  <c r="BE29" i="47"/>
  <c r="BD29" i="47"/>
  <c r="BC29" i="47"/>
  <c r="BB29" i="47"/>
  <c r="BA29" i="47"/>
  <c r="AZ29" i="47"/>
  <c r="AY29" i="47"/>
  <c r="AX29" i="47"/>
  <c r="AW29" i="47"/>
  <c r="AV29" i="47"/>
  <c r="BP25" i="47"/>
  <c r="BO25" i="47"/>
  <c r="BN25" i="47"/>
  <c r="BM25" i="47"/>
  <c r="BL25" i="47"/>
  <c r="BK25" i="47"/>
  <c r="BJ25" i="47"/>
  <c r="BI25" i="47"/>
  <c r="BH25" i="47"/>
  <c r="BG25" i="47"/>
  <c r="BF25" i="47"/>
  <c r="BE25" i="47"/>
  <c r="BD25" i="47"/>
  <c r="BC25" i="47"/>
  <c r="BB25" i="47"/>
  <c r="BA25" i="47"/>
  <c r="AZ25" i="47"/>
  <c r="AY25" i="47"/>
  <c r="AX25" i="47"/>
  <c r="AW25" i="47"/>
  <c r="AV25" i="47"/>
  <c r="BP21" i="47"/>
  <c r="BO21" i="47"/>
  <c r="BN21" i="47"/>
  <c r="BM21" i="47"/>
  <c r="BL21" i="47"/>
  <c r="BK21" i="47"/>
  <c r="BJ21" i="47"/>
  <c r="BI21" i="47"/>
  <c r="BH21" i="47"/>
  <c r="BG21" i="47"/>
  <c r="BF21" i="47"/>
  <c r="BE21" i="47"/>
  <c r="BD21" i="47"/>
  <c r="BC21" i="47"/>
  <c r="BB21" i="47"/>
  <c r="BA21" i="47"/>
  <c r="AZ21" i="47"/>
  <c r="AY21" i="47"/>
  <c r="AX21" i="47"/>
  <c r="AW21" i="47"/>
  <c r="AV21" i="47"/>
  <c r="BP17" i="47"/>
  <c r="BO17" i="47"/>
  <c r="BN17" i="47"/>
  <c r="BM17" i="47"/>
  <c r="BL17" i="47"/>
  <c r="BK17" i="47"/>
  <c r="BJ17" i="47"/>
  <c r="BI17" i="47"/>
  <c r="BH17" i="47"/>
  <c r="BG17" i="47"/>
  <c r="BF17" i="47"/>
  <c r="BE17" i="47"/>
  <c r="BD17" i="47"/>
  <c r="BC17" i="47"/>
  <c r="BB17" i="47"/>
  <c r="BA17" i="47"/>
  <c r="AZ17" i="47"/>
  <c r="AY17" i="47"/>
  <c r="AW17" i="47"/>
  <c r="AX17" i="47"/>
  <c r="AV17" i="47"/>
  <c r="BP13" i="47"/>
  <c r="BO13" i="47"/>
  <c r="BN13" i="47"/>
  <c r="BM13" i="47"/>
  <c r="BL13" i="47"/>
  <c r="BK13" i="47"/>
  <c r="BJ13" i="47"/>
  <c r="BI13" i="47"/>
  <c r="BH13" i="47"/>
  <c r="BG13" i="47"/>
  <c r="BF13" i="47"/>
  <c r="BE13" i="47"/>
  <c r="BD13" i="47"/>
  <c r="BC13" i="47"/>
  <c r="BB13" i="47"/>
  <c r="BA13" i="47"/>
  <c r="AZ13" i="47"/>
  <c r="AY13" i="47"/>
  <c r="AX13" i="47"/>
  <c r="AW13" i="47"/>
  <c r="AV13" i="47"/>
  <c r="BP9" i="47"/>
  <c r="BO9" i="47"/>
  <c r="BN9" i="47"/>
  <c r="BM9" i="47"/>
  <c r="BL9" i="47"/>
  <c r="BK9" i="47"/>
  <c r="BJ9" i="47"/>
  <c r="BI9" i="47"/>
  <c r="BH9" i="47"/>
  <c r="BG9" i="47"/>
  <c r="BF9" i="47"/>
  <c r="BE9" i="47"/>
  <c r="BD9" i="47"/>
  <c r="BC9" i="47"/>
  <c r="BB9" i="47"/>
  <c r="BA9" i="47"/>
  <c r="AZ9" i="47"/>
  <c r="AY9" i="47"/>
  <c r="AW9" i="47"/>
  <c r="AX9" i="47"/>
  <c r="AV9" i="47"/>
  <c r="BP5" i="47"/>
  <c r="BO5" i="47"/>
  <c r="BN5" i="47"/>
  <c r="BM5" i="47"/>
  <c r="BL5" i="47"/>
  <c r="BK5" i="47"/>
  <c r="BJ5" i="47"/>
  <c r="BI5" i="47"/>
  <c r="BH5" i="47"/>
  <c r="BG5" i="47"/>
  <c r="BF5" i="47"/>
  <c r="BE5" i="47"/>
  <c r="BD5" i="47"/>
  <c r="BC5" i="47"/>
  <c r="BB5" i="47"/>
  <c r="BA5" i="47"/>
  <c r="AZ5" i="47"/>
  <c r="AY5" i="47"/>
  <c r="AX5" i="47"/>
  <c r="AW5" i="47"/>
  <c r="AV5" i="47"/>
  <c r="C17" i="47"/>
  <c r="H2" i="47"/>
  <c r="R2" i="47"/>
  <c r="AD2" i="47"/>
  <c r="AN2" i="47"/>
  <c r="F5" i="47"/>
  <c r="K5" i="47"/>
  <c r="P5" i="47"/>
  <c r="V5" i="47"/>
  <c r="AA5" i="47"/>
  <c r="AF5" i="47"/>
  <c r="AL5" i="47"/>
  <c r="AR5" i="47"/>
  <c r="J9" i="47"/>
  <c r="Q9" i="47"/>
  <c r="Y9" i="47"/>
  <c r="AE9" i="47"/>
  <c r="AL9" i="47"/>
  <c r="AT9" i="47"/>
  <c r="D13" i="47"/>
  <c r="L13" i="47"/>
  <c r="S13" i="47"/>
  <c r="Z13" i="47"/>
  <c r="AH13" i="47"/>
  <c r="AN13" i="47"/>
  <c r="AU13" i="47"/>
  <c r="E17" i="47"/>
  <c r="L17" i="47"/>
  <c r="S17" i="47"/>
  <c r="AA17" i="47"/>
  <c r="AG17" i="47"/>
  <c r="AN17" i="47"/>
  <c r="F21" i="47"/>
  <c r="M21" i="47"/>
  <c r="U21" i="47"/>
  <c r="AA21" i="47"/>
  <c r="AH21" i="47"/>
  <c r="AP21" i="47"/>
  <c r="E25" i="47"/>
  <c r="L25" i="47"/>
  <c r="T25" i="47"/>
  <c r="Z25" i="47"/>
  <c r="AG25" i="47"/>
  <c r="AO25" i="47"/>
  <c r="H29" i="47"/>
  <c r="O29" i="47"/>
  <c r="W29" i="47"/>
  <c r="AD29" i="47"/>
  <c r="AJ29" i="47"/>
  <c r="AR29" i="47"/>
  <c r="Y32" i="47"/>
  <c r="BP32" i="47"/>
  <c r="BO32" i="47"/>
  <c r="BN32" i="47"/>
  <c r="BM32" i="47"/>
  <c r="BL32" i="47"/>
  <c r="BK32" i="47"/>
  <c r="BJ32" i="47"/>
  <c r="BI32" i="47"/>
  <c r="BH32" i="47"/>
  <c r="BG32" i="47"/>
  <c r="BF32" i="47"/>
  <c r="BE32" i="47"/>
  <c r="BD32" i="47"/>
  <c r="BC32" i="47"/>
  <c r="BB32" i="47"/>
  <c r="BA32" i="47"/>
  <c r="AZ32" i="47"/>
  <c r="AY32" i="47"/>
  <c r="AW32" i="47"/>
  <c r="AX32" i="47"/>
  <c r="AV32" i="47"/>
  <c r="I28" i="47"/>
  <c r="BP28" i="47"/>
  <c r="BO28" i="47"/>
  <c r="BN28" i="47"/>
  <c r="BM28" i="47"/>
  <c r="BL28" i="47"/>
  <c r="BK28" i="47"/>
  <c r="BJ28" i="47"/>
  <c r="BI28" i="47"/>
  <c r="BH28" i="47"/>
  <c r="BG28" i="47"/>
  <c r="BF28" i="47"/>
  <c r="BE28" i="47"/>
  <c r="BD28" i="47"/>
  <c r="BC28" i="47"/>
  <c r="BB28" i="47"/>
  <c r="BA28" i="47"/>
  <c r="AZ28" i="47"/>
  <c r="AY28" i="47"/>
  <c r="AW28" i="47"/>
  <c r="AX28" i="47"/>
  <c r="AV28" i="47"/>
  <c r="J24" i="47"/>
  <c r="BP24" i="47"/>
  <c r="BO24" i="47"/>
  <c r="BN24" i="47"/>
  <c r="BM24" i="47"/>
  <c r="BL24" i="47"/>
  <c r="BK24" i="47"/>
  <c r="BJ24" i="47"/>
  <c r="BI24" i="47"/>
  <c r="BH24" i="47"/>
  <c r="BG24" i="47"/>
  <c r="BF24" i="47"/>
  <c r="BE24" i="47"/>
  <c r="BD24" i="47"/>
  <c r="BC24" i="47"/>
  <c r="BB24" i="47"/>
  <c r="BA24" i="47"/>
  <c r="AZ24" i="47"/>
  <c r="AY24" i="47"/>
  <c r="AW24" i="47"/>
  <c r="AX24" i="47"/>
  <c r="AV24" i="47"/>
  <c r="AK20" i="47"/>
  <c r="BP20" i="47"/>
  <c r="BO20" i="47"/>
  <c r="BN20" i="47"/>
  <c r="BM20" i="47"/>
  <c r="BL20" i="47"/>
  <c r="BK20" i="47"/>
  <c r="BJ20" i="47"/>
  <c r="BI20" i="47"/>
  <c r="BH20" i="47"/>
  <c r="BG20" i="47"/>
  <c r="BF20" i="47"/>
  <c r="BE20" i="47"/>
  <c r="BD20" i="47"/>
  <c r="BC20" i="47"/>
  <c r="BB20" i="47"/>
  <c r="BA20" i="47"/>
  <c r="AZ20" i="47"/>
  <c r="AY20" i="47"/>
  <c r="AW20" i="47"/>
  <c r="AX20" i="47"/>
  <c r="AV20" i="47"/>
  <c r="BP16" i="47"/>
  <c r="BO16" i="47"/>
  <c r="BN16" i="47"/>
  <c r="BM16" i="47"/>
  <c r="BL16" i="47"/>
  <c r="BK16" i="47"/>
  <c r="BJ16" i="47"/>
  <c r="BI16" i="47"/>
  <c r="BH16" i="47"/>
  <c r="BG16" i="47"/>
  <c r="BF16" i="47"/>
  <c r="BE16" i="47"/>
  <c r="BD16" i="47"/>
  <c r="BC16" i="47"/>
  <c r="BB16" i="47"/>
  <c r="BA16" i="47"/>
  <c r="AZ16" i="47"/>
  <c r="AY16" i="47"/>
  <c r="AW16" i="47"/>
  <c r="AX16" i="47"/>
  <c r="AV16" i="47"/>
  <c r="R12" i="47"/>
  <c r="BP12" i="47"/>
  <c r="BO12" i="47"/>
  <c r="BN12" i="47"/>
  <c r="BM12" i="47"/>
  <c r="BL12" i="47"/>
  <c r="BK12" i="47"/>
  <c r="BJ12" i="47"/>
  <c r="BI12" i="47"/>
  <c r="BH12" i="47"/>
  <c r="BG12" i="47"/>
  <c r="BF12" i="47"/>
  <c r="BE12" i="47"/>
  <c r="BD12" i="47"/>
  <c r="BC12" i="47"/>
  <c r="BB12" i="47"/>
  <c r="BA12" i="47"/>
  <c r="AZ12" i="47"/>
  <c r="AY12" i="47"/>
  <c r="AW12" i="47"/>
  <c r="AX12" i="47"/>
  <c r="AV12" i="47"/>
  <c r="AG8" i="47"/>
  <c r="BP8" i="47"/>
  <c r="BO8" i="47"/>
  <c r="BN8" i="47"/>
  <c r="BM8" i="47"/>
  <c r="BL8" i="47"/>
  <c r="BK8" i="47"/>
  <c r="BJ8" i="47"/>
  <c r="BI8" i="47"/>
  <c r="BH8" i="47"/>
  <c r="BG8" i="47"/>
  <c r="BF8" i="47"/>
  <c r="BE8" i="47"/>
  <c r="BD8" i="47"/>
  <c r="BC8" i="47"/>
  <c r="BB8" i="47"/>
  <c r="BA8" i="47"/>
  <c r="AZ8" i="47"/>
  <c r="AY8" i="47"/>
  <c r="AW8" i="47"/>
  <c r="AX8" i="47"/>
  <c r="AV8" i="47"/>
  <c r="W4" i="47"/>
  <c r="BP4" i="47"/>
  <c r="BO4" i="47"/>
  <c r="BN4" i="47"/>
  <c r="BM4" i="47"/>
  <c r="BL4" i="47"/>
  <c r="BK4" i="47"/>
  <c r="BJ4" i="47"/>
  <c r="BI4" i="47"/>
  <c r="BH4" i="47"/>
  <c r="BG4" i="47"/>
  <c r="BF4" i="47"/>
  <c r="BE4" i="47"/>
  <c r="BD4" i="47"/>
  <c r="BC4" i="47"/>
  <c r="BB4" i="47"/>
  <c r="BA4" i="47"/>
  <c r="AZ4" i="47"/>
  <c r="AY4" i="47"/>
  <c r="AW4" i="47"/>
  <c r="AX4" i="47"/>
  <c r="AV4" i="47"/>
  <c r="C5" i="47"/>
  <c r="C29" i="47"/>
  <c r="J2" i="47"/>
  <c r="V2" i="47"/>
  <c r="AF2" i="47"/>
  <c r="AP2" i="47"/>
  <c r="G5" i="47"/>
  <c r="L5" i="47"/>
  <c r="R5" i="47"/>
  <c r="W5" i="47"/>
  <c r="AB5" i="47"/>
  <c r="AH5" i="47"/>
  <c r="AM5" i="47"/>
  <c r="AS5" i="47"/>
  <c r="E9" i="47"/>
  <c r="K9" i="47"/>
  <c r="S9" i="47"/>
  <c r="Z9" i="47"/>
  <c r="AG9" i="47"/>
  <c r="AO9" i="47"/>
  <c r="AU9" i="47"/>
  <c r="G13" i="47"/>
  <c r="N13" i="47"/>
  <c r="T13" i="47"/>
  <c r="AB13" i="47"/>
  <c r="AI13" i="47"/>
  <c r="AP13" i="47"/>
  <c r="G17" i="47"/>
  <c r="M17" i="47"/>
  <c r="U17" i="47"/>
  <c r="AB17" i="47"/>
  <c r="AI17" i="47"/>
  <c r="AQ17" i="47"/>
  <c r="G21" i="47"/>
  <c r="O21" i="47"/>
  <c r="V21" i="47"/>
  <c r="AC21" i="47"/>
  <c r="AK21" i="47"/>
  <c r="AQ21" i="47"/>
  <c r="F25" i="47"/>
  <c r="N25" i="47"/>
  <c r="U25" i="47"/>
  <c r="AB25" i="47"/>
  <c r="AJ25" i="47"/>
  <c r="AP25" i="47"/>
  <c r="J29" i="47"/>
  <c r="R29" i="47"/>
  <c r="X29" i="47"/>
  <c r="AE29" i="47"/>
  <c r="AM29" i="47"/>
  <c r="AT29" i="47"/>
  <c r="AT31" i="47"/>
  <c r="BP31" i="47"/>
  <c r="BO31" i="47"/>
  <c r="BN31" i="47"/>
  <c r="BM31" i="47"/>
  <c r="BL31" i="47"/>
  <c r="BK31" i="47"/>
  <c r="BJ31" i="47"/>
  <c r="BI31" i="47"/>
  <c r="BH31" i="47"/>
  <c r="BG31" i="47"/>
  <c r="BF31" i="47"/>
  <c r="BE31" i="47"/>
  <c r="BD31" i="47"/>
  <c r="BC31" i="47"/>
  <c r="BB31" i="47"/>
  <c r="BA31" i="47"/>
  <c r="AZ31" i="47"/>
  <c r="AY31" i="47"/>
  <c r="AX31" i="47"/>
  <c r="AW31" i="47"/>
  <c r="AV31" i="47"/>
  <c r="AM27" i="47"/>
  <c r="BP27" i="47"/>
  <c r="BO27" i="47"/>
  <c r="BN27" i="47"/>
  <c r="BM27" i="47"/>
  <c r="BL27" i="47"/>
  <c r="BK27" i="47"/>
  <c r="BJ27" i="47"/>
  <c r="BI27" i="47"/>
  <c r="BH27" i="47"/>
  <c r="BG27" i="47"/>
  <c r="BF27" i="47"/>
  <c r="BE27" i="47"/>
  <c r="BD27" i="47"/>
  <c r="BC27" i="47"/>
  <c r="BB27" i="47"/>
  <c r="BA27" i="47"/>
  <c r="AZ27" i="47"/>
  <c r="AY27" i="47"/>
  <c r="AX27" i="47"/>
  <c r="AW27" i="47"/>
  <c r="AV27" i="47"/>
  <c r="AO23" i="47"/>
  <c r="BP23" i="47"/>
  <c r="BO23" i="47"/>
  <c r="BN23" i="47"/>
  <c r="BM23" i="47"/>
  <c r="BL23" i="47"/>
  <c r="BK23" i="47"/>
  <c r="BJ23" i="47"/>
  <c r="BI23" i="47"/>
  <c r="BH23" i="47"/>
  <c r="BG23" i="47"/>
  <c r="BF23" i="47"/>
  <c r="BE23" i="47"/>
  <c r="BD23" i="47"/>
  <c r="BC23" i="47"/>
  <c r="BB23" i="47"/>
  <c r="BA23" i="47"/>
  <c r="AZ23" i="47"/>
  <c r="AY23" i="47"/>
  <c r="AX23" i="47"/>
  <c r="AW23" i="47"/>
  <c r="AV23" i="47"/>
  <c r="AT19" i="47"/>
  <c r="BP19" i="47"/>
  <c r="BO19" i="47"/>
  <c r="BN19" i="47"/>
  <c r="BM19" i="47"/>
  <c r="BL19" i="47"/>
  <c r="BK19" i="47"/>
  <c r="BJ19" i="47"/>
  <c r="BI19" i="47"/>
  <c r="BH19" i="47"/>
  <c r="BG19" i="47"/>
  <c r="BF19" i="47"/>
  <c r="BE19" i="47"/>
  <c r="BD19" i="47"/>
  <c r="BC19" i="47"/>
  <c r="BB19" i="47"/>
  <c r="BA19" i="47"/>
  <c r="AZ19" i="47"/>
  <c r="AY19" i="47"/>
  <c r="AX19" i="47"/>
  <c r="AW19" i="47"/>
  <c r="AV19" i="47"/>
  <c r="AS15" i="47"/>
  <c r="BP15" i="47"/>
  <c r="BO15" i="47"/>
  <c r="BN15" i="47"/>
  <c r="BM15" i="47"/>
  <c r="BL15" i="47"/>
  <c r="BK15" i="47"/>
  <c r="BJ15" i="47"/>
  <c r="BI15" i="47"/>
  <c r="BH15" i="47"/>
  <c r="BG15" i="47"/>
  <c r="BF15" i="47"/>
  <c r="BE15" i="47"/>
  <c r="BD15" i="47"/>
  <c r="BC15" i="47"/>
  <c r="BB15" i="47"/>
  <c r="BA15" i="47"/>
  <c r="AZ15" i="47"/>
  <c r="AY15" i="47"/>
  <c r="AX15" i="47"/>
  <c r="AW15" i="47"/>
  <c r="AV15" i="47"/>
  <c r="AT11" i="47"/>
  <c r="BP11" i="47"/>
  <c r="BO11" i="47"/>
  <c r="BN11" i="47"/>
  <c r="BM11" i="47"/>
  <c r="BL11" i="47"/>
  <c r="BK11" i="47"/>
  <c r="BJ11" i="47"/>
  <c r="BI11" i="47"/>
  <c r="BH11" i="47"/>
  <c r="BG11" i="47"/>
  <c r="BF11" i="47"/>
  <c r="BE11" i="47"/>
  <c r="BD11" i="47"/>
  <c r="BC11" i="47"/>
  <c r="BB11" i="47"/>
  <c r="BA11" i="47"/>
  <c r="AZ11" i="47"/>
  <c r="AY11" i="47"/>
  <c r="AX11" i="47"/>
  <c r="AW11" i="47"/>
  <c r="AV11" i="47"/>
  <c r="AS7" i="47"/>
  <c r="BP7" i="47"/>
  <c r="BO7" i="47"/>
  <c r="BN7" i="47"/>
  <c r="BM7" i="47"/>
  <c r="BL7" i="47"/>
  <c r="BK7" i="47"/>
  <c r="BJ7" i="47"/>
  <c r="BI7" i="47"/>
  <c r="BH7" i="47"/>
  <c r="BG7" i="47"/>
  <c r="BF7" i="47"/>
  <c r="BE7" i="47"/>
  <c r="BD7" i="47"/>
  <c r="BC7" i="47"/>
  <c r="BB7" i="47"/>
  <c r="BA7" i="47"/>
  <c r="AZ7" i="47"/>
  <c r="AY7" i="47"/>
  <c r="AX7" i="47"/>
  <c r="AW7" i="47"/>
  <c r="AV7" i="47"/>
  <c r="AU3" i="47"/>
  <c r="BP3" i="47"/>
  <c r="BO3" i="47"/>
  <c r="BN3" i="47"/>
  <c r="BM3" i="47"/>
  <c r="BL3" i="47"/>
  <c r="BK3" i="47"/>
  <c r="BJ3" i="47"/>
  <c r="BI3" i="47"/>
  <c r="BH3" i="47"/>
  <c r="BG3" i="47"/>
  <c r="BF3" i="47"/>
  <c r="BE3" i="47"/>
  <c r="BD3" i="47"/>
  <c r="BC3" i="47"/>
  <c r="BB3" i="47"/>
  <c r="BA3" i="47"/>
  <c r="AZ3" i="47"/>
  <c r="AY3" i="47"/>
  <c r="AX3" i="47"/>
  <c r="AW3" i="47"/>
  <c r="AV3" i="47"/>
  <c r="C9" i="47"/>
  <c r="C21" i="47"/>
  <c r="N2" i="47"/>
  <c r="X2" i="47"/>
  <c r="AH2" i="47"/>
  <c r="AT2" i="47"/>
  <c r="H5" i="47"/>
  <c r="N5" i="47"/>
  <c r="S5" i="47"/>
  <c r="X5" i="47"/>
  <c r="AD5" i="47"/>
  <c r="AI5" i="47"/>
  <c r="AN5" i="47"/>
  <c r="F9" i="47"/>
  <c r="N9" i="47"/>
  <c r="U9" i="47"/>
  <c r="AA9" i="47"/>
  <c r="AI9" i="47"/>
  <c r="AP9" i="47"/>
  <c r="H13" i="47"/>
  <c r="O13" i="47"/>
  <c r="W13" i="47"/>
  <c r="AD13" i="47"/>
  <c r="AJ13" i="47"/>
  <c r="AR13" i="47"/>
  <c r="H17" i="47"/>
  <c r="P17" i="47"/>
  <c r="W17" i="47"/>
  <c r="AC17" i="47"/>
  <c r="AK17" i="47"/>
  <c r="AR17" i="47"/>
  <c r="J21" i="47"/>
  <c r="Q21" i="47"/>
  <c r="W21" i="47"/>
  <c r="AE21" i="47"/>
  <c r="AL21" i="47"/>
  <c r="AS21" i="47"/>
  <c r="I25" i="47"/>
  <c r="P25" i="47"/>
  <c r="V25" i="47"/>
  <c r="AD25" i="47"/>
  <c r="AK25" i="47"/>
  <c r="AR25" i="47"/>
  <c r="D29" i="47"/>
  <c r="L29" i="47"/>
  <c r="S29" i="47"/>
  <c r="Z29" i="47"/>
  <c r="AH29" i="47"/>
  <c r="AN29" i="47"/>
  <c r="AU29" i="47"/>
  <c r="E30" i="47"/>
  <c r="BP30" i="47"/>
  <c r="BO30" i="47"/>
  <c r="BN30" i="47"/>
  <c r="BM30" i="47"/>
  <c r="BL30" i="47"/>
  <c r="BK30" i="47"/>
  <c r="BJ30" i="47"/>
  <c r="BI30" i="47"/>
  <c r="BH30" i="47"/>
  <c r="BG30" i="47"/>
  <c r="BF30" i="47"/>
  <c r="BE30" i="47"/>
  <c r="BD30" i="47"/>
  <c r="BC30" i="47"/>
  <c r="BB30" i="47"/>
  <c r="BA30" i="47"/>
  <c r="AZ30" i="47"/>
  <c r="AY30" i="47"/>
  <c r="AX30" i="47"/>
  <c r="AW30" i="47"/>
  <c r="AV30" i="47"/>
  <c r="Z26" i="47"/>
  <c r="BP26" i="47"/>
  <c r="BO26" i="47"/>
  <c r="BN26" i="47"/>
  <c r="BM26" i="47"/>
  <c r="BL26" i="47"/>
  <c r="BK26" i="47"/>
  <c r="BJ26" i="47"/>
  <c r="BI26" i="47"/>
  <c r="BH26" i="47"/>
  <c r="BG26" i="47"/>
  <c r="BF26" i="47"/>
  <c r="BE26" i="47"/>
  <c r="BD26" i="47"/>
  <c r="BC26" i="47"/>
  <c r="BB26" i="47"/>
  <c r="BA26" i="47"/>
  <c r="AZ26" i="47"/>
  <c r="AY26" i="47"/>
  <c r="AX26" i="47"/>
  <c r="AW26" i="47"/>
  <c r="AV26" i="47"/>
  <c r="Y22" i="47"/>
  <c r="BP22" i="47"/>
  <c r="BO22" i="47"/>
  <c r="BN22" i="47"/>
  <c r="BM22" i="47"/>
  <c r="BL22" i="47"/>
  <c r="BK22" i="47"/>
  <c r="BJ22" i="47"/>
  <c r="BI22" i="47"/>
  <c r="BH22" i="47"/>
  <c r="BG22" i="47"/>
  <c r="BF22" i="47"/>
  <c r="BE22" i="47"/>
  <c r="BD22" i="47"/>
  <c r="BC22" i="47"/>
  <c r="BB22" i="47"/>
  <c r="BA22" i="47"/>
  <c r="AZ22" i="47"/>
  <c r="AY22" i="47"/>
  <c r="AX22" i="47"/>
  <c r="AW22" i="47"/>
  <c r="AV22" i="47"/>
  <c r="U18" i="47"/>
  <c r="BP18" i="47"/>
  <c r="BO18" i="47"/>
  <c r="BN18" i="47"/>
  <c r="BM18" i="47"/>
  <c r="BL18" i="47"/>
  <c r="BK18" i="47"/>
  <c r="BJ18" i="47"/>
  <c r="BI18" i="47"/>
  <c r="BH18" i="47"/>
  <c r="BG18" i="47"/>
  <c r="BF18" i="47"/>
  <c r="BE18" i="47"/>
  <c r="BD18" i="47"/>
  <c r="BC18" i="47"/>
  <c r="BB18" i="47"/>
  <c r="BA18" i="47"/>
  <c r="AZ18" i="47"/>
  <c r="AY18" i="47"/>
  <c r="AX18" i="47"/>
  <c r="AW18" i="47"/>
  <c r="AV18" i="47"/>
  <c r="AG14" i="47"/>
  <c r="BP14" i="47"/>
  <c r="BO14" i="47"/>
  <c r="BN14" i="47"/>
  <c r="BM14" i="47"/>
  <c r="BL14" i="47"/>
  <c r="BK14" i="47"/>
  <c r="BJ14" i="47"/>
  <c r="BI14" i="47"/>
  <c r="BH14" i="47"/>
  <c r="BG14" i="47"/>
  <c r="BF14" i="47"/>
  <c r="BE14" i="47"/>
  <c r="BD14" i="47"/>
  <c r="BC14" i="47"/>
  <c r="BB14" i="47"/>
  <c r="BA14" i="47"/>
  <c r="AZ14" i="47"/>
  <c r="AY14" i="47"/>
  <c r="AX14" i="47"/>
  <c r="AW14" i="47"/>
  <c r="AV14" i="47"/>
  <c r="AK10" i="47"/>
  <c r="BP10" i="47"/>
  <c r="BO10" i="47"/>
  <c r="BN10" i="47"/>
  <c r="BM10" i="47"/>
  <c r="BL10" i="47"/>
  <c r="BK10" i="47"/>
  <c r="BJ10" i="47"/>
  <c r="BI10" i="47"/>
  <c r="BH10" i="47"/>
  <c r="BG10" i="47"/>
  <c r="BF10" i="47"/>
  <c r="BE10" i="47"/>
  <c r="BD10" i="47"/>
  <c r="BC10" i="47"/>
  <c r="BB10" i="47"/>
  <c r="BA10" i="47"/>
  <c r="AZ10" i="47"/>
  <c r="AY10" i="47"/>
  <c r="AX10" i="47"/>
  <c r="AW10" i="47"/>
  <c r="AV10" i="47"/>
  <c r="AN6" i="47"/>
  <c r="BP6" i="47"/>
  <c r="BO6" i="47"/>
  <c r="BN6" i="47"/>
  <c r="BM6" i="47"/>
  <c r="BL6" i="47"/>
  <c r="BK6" i="47"/>
  <c r="BJ6" i="47"/>
  <c r="BI6" i="47"/>
  <c r="BH6" i="47"/>
  <c r="BG6" i="47"/>
  <c r="BF6" i="47"/>
  <c r="BE6" i="47"/>
  <c r="BD6" i="47"/>
  <c r="BC6" i="47"/>
  <c r="BB6" i="47"/>
  <c r="BA6" i="47"/>
  <c r="AZ6" i="47"/>
  <c r="AY6" i="47"/>
  <c r="AW6" i="47"/>
  <c r="AX6" i="47"/>
  <c r="AV6" i="47"/>
  <c r="BD17" i="48"/>
  <c r="BD17" i="49"/>
  <c r="BB4" i="2"/>
  <c r="BD4" i="2"/>
  <c r="BB8" i="2"/>
  <c r="BD8" i="2"/>
  <c r="BB12" i="2"/>
  <c r="BD12" i="2"/>
  <c r="BB16" i="2"/>
  <c r="BD16" i="2"/>
  <c r="BB20" i="2"/>
  <c r="BD20" i="2"/>
  <c r="BD24" i="2"/>
  <c r="BB24" i="2"/>
  <c r="BD28" i="2"/>
  <c r="BB28" i="2"/>
  <c r="BD32" i="2"/>
  <c r="BB32" i="2"/>
  <c r="BB5" i="2"/>
  <c r="BD5" i="2"/>
  <c r="BB9" i="2"/>
  <c r="BD9" i="2"/>
  <c r="BB13" i="2"/>
  <c r="BD13" i="2"/>
  <c r="BB17" i="2"/>
  <c r="BD17" i="2"/>
  <c r="BB21" i="2"/>
  <c r="BD21" i="2"/>
  <c r="BB25" i="2"/>
  <c r="BD25" i="2"/>
  <c r="BB29" i="2"/>
  <c r="BD29" i="2"/>
  <c r="BD2" i="2"/>
  <c r="BB2" i="2"/>
  <c r="BD6" i="2"/>
  <c r="BB6" i="2"/>
  <c r="BD10" i="2"/>
  <c r="BB10" i="2"/>
  <c r="BD14" i="2"/>
  <c r="BB14" i="2"/>
  <c r="BD18" i="2"/>
  <c r="BB18" i="2"/>
  <c r="BD22" i="2"/>
  <c r="BB22" i="2"/>
  <c r="BD26" i="2"/>
  <c r="BB26" i="2"/>
  <c r="BD30" i="2"/>
  <c r="BB30" i="2"/>
  <c r="BB3" i="2"/>
  <c r="BD3" i="2"/>
  <c r="BB7" i="2"/>
  <c r="BD7" i="2"/>
  <c r="BB11" i="2"/>
  <c r="BD11" i="2"/>
  <c r="BB15" i="2"/>
  <c r="BD15" i="2"/>
  <c r="BB19" i="2"/>
  <c r="BD19" i="2"/>
  <c r="BD23" i="2"/>
  <c r="BB23" i="2"/>
  <c r="BD27" i="2"/>
  <c r="BB27" i="2"/>
  <c r="BD31" i="2"/>
  <c r="BB31" i="2"/>
  <c r="C6" i="47"/>
  <c r="C14" i="47"/>
  <c r="C22" i="47"/>
  <c r="F6" i="47"/>
  <c r="T6" i="47"/>
  <c r="AF6" i="47"/>
  <c r="AT6" i="47"/>
  <c r="AC10" i="47"/>
  <c r="AN12" i="47"/>
  <c r="T14" i="47"/>
  <c r="AR14" i="47"/>
  <c r="H18" i="47"/>
  <c r="AK18" i="47"/>
  <c r="J22" i="47"/>
  <c r="AP22" i="47"/>
  <c r="I26" i="47"/>
  <c r="AK30" i="47"/>
  <c r="AS29" i="47"/>
  <c r="AO29" i="47"/>
  <c r="AK29" i="47"/>
  <c r="AG29" i="47"/>
  <c r="AC29" i="47"/>
  <c r="Y29" i="47"/>
  <c r="U29" i="47"/>
  <c r="Q29" i="47"/>
  <c r="M29" i="47"/>
  <c r="I29" i="47"/>
  <c r="E29" i="47"/>
  <c r="AU25" i="47"/>
  <c r="AQ25" i="47"/>
  <c r="AM25" i="47"/>
  <c r="AI25" i="47"/>
  <c r="AE25" i="47"/>
  <c r="AA25" i="47"/>
  <c r="W25" i="47"/>
  <c r="S25" i="47"/>
  <c r="O25" i="47"/>
  <c r="K25" i="47"/>
  <c r="G25" i="47"/>
  <c r="AR21" i="47"/>
  <c r="AN21" i="47"/>
  <c r="AJ21" i="47"/>
  <c r="AF21" i="47"/>
  <c r="AB21" i="47"/>
  <c r="X21" i="47"/>
  <c r="T21" i="47"/>
  <c r="P21" i="47"/>
  <c r="L21" i="47"/>
  <c r="H21" i="47"/>
  <c r="D21" i="47"/>
  <c r="AT17" i="47"/>
  <c r="AP17" i="47"/>
  <c r="AL17" i="47"/>
  <c r="AH17" i="47"/>
  <c r="AD17" i="47"/>
  <c r="Z17" i="47"/>
  <c r="V17" i="47"/>
  <c r="R17" i="47"/>
  <c r="N17" i="47"/>
  <c r="J17" i="47"/>
  <c r="F17" i="47"/>
  <c r="AS13" i="47"/>
  <c r="AO13" i="47"/>
  <c r="AK13" i="47"/>
  <c r="AG13" i="47"/>
  <c r="AC13" i="47"/>
  <c r="Y13" i="47"/>
  <c r="U13" i="47"/>
  <c r="Q13" i="47"/>
  <c r="M13" i="47"/>
  <c r="I13" i="47"/>
  <c r="E13" i="47"/>
  <c r="AR9" i="47"/>
  <c r="AN9" i="47"/>
  <c r="AJ9" i="47"/>
  <c r="AF9" i="47"/>
  <c r="AB9" i="47"/>
  <c r="X9" i="47"/>
  <c r="T9" i="47"/>
  <c r="P9" i="47"/>
  <c r="L9" i="47"/>
  <c r="H9" i="47"/>
  <c r="D9" i="47"/>
  <c r="AT5" i="47"/>
  <c r="AP5" i="47"/>
  <c r="K6" i="47"/>
  <c r="X6" i="47"/>
  <c r="AI6" i="47"/>
  <c r="H10" i="47"/>
  <c r="AH10" i="47"/>
  <c r="V14" i="47"/>
  <c r="R18" i="47"/>
  <c r="AP18" i="47"/>
  <c r="N22" i="47"/>
  <c r="Q26" i="47"/>
  <c r="C10" i="47"/>
  <c r="C26" i="47"/>
  <c r="D2" i="47"/>
  <c r="L2" i="47"/>
  <c r="T2" i="47"/>
  <c r="AB2" i="47"/>
  <c r="AJ2" i="47"/>
  <c r="AR2" i="47"/>
  <c r="E5" i="47"/>
  <c r="I5" i="47"/>
  <c r="M5" i="47"/>
  <c r="Q5" i="47"/>
  <c r="U5" i="47"/>
  <c r="Y5" i="47"/>
  <c r="AC5" i="47"/>
  <c r="AG5" i="47"/>
  <c r="AK5" i="47"/>
  <c r="AO5" i="47"/>
  <c r="AU5" i="47"/>
  <c r="N6" i="47"/>
  <c r="Z6" i="47"/>
  <c r="G9" i="47"/>
  <c r="M9" i="47"/>
  <c r="R9" i="47"/>
  <c r="W9" i="47"/>
  <c r="AC9" i="47"/>
  <c r="AH9" i="47"/>
  <c r="AM9" i="47"/>
  <c r="AS9" i="47"/>
  <c r="P10" i="47"/>
  <c r="F13" i="47"/>
  <c r="K13" i="47"/>
  <c r="P13" i="47"/>
  <c r="V13" i="47"/>
  <c r="AA13" i="47"/>
  <c r="AF13" i="47"/>
  <c r="AL13" i="47"/>
  <c r="AQ13" i="47"/>
  <c r="D14" i="47"/>
  <c r="D17" i="47"/>
  <c r="I17" i="47"/>
  <c r="O17" i="47"/>
  <c r="T17" i="47"/>
  <c r="Y17" i="47"/>
  <c r="AE17" i="47"/>
  <c r="AJ17" i="47"/>
  <c r="AO17" i="47"/>
  <c r="AU17" i="47"/>
  <c r="I21" i="47"/>
  <c r="N21" i="47"/>
  <c r="S21" i="47"/>
  <c r="Y21" i="47"/>
  <c r="AD21" i="47"/>
  <c r="AI21" i="47"/>
  <c r="AO21" i="47"/>
  <c r="AT21" i="47"/>
  <c r="H25" i="47"/>
  <c r="M25" i="47"/>
  <c r="R25" i="47"/>
  <c r="X25" i="47"/>
  <c r="AC25" i="47"/>
  <c r="AH25" i="47"/>
  <c r="AN25" i="47"/>
  <c r="AS25" i="47"/>
  <c r="F29" i="47"/>
  <c r="K29" i="47"/>
  <c r="P29" i="47"/>
  <c r="V29" i="47"/>
  <c r="AA29" i="47"/>
  <c r="AF29" i="47"/>
  <c r="AL29" i="47"/>
  <c r="AQ29" i="47"/>
  <c r="M30" i="47"/>
  <c r="V30" i="47"/>
  <c r="AT26" i="47"/>
  <c r="AK26" i="47"/>
  <c r="AL22" i="47"/>
  <c r="AA22" i="47"/>
  <c r="F22" i="47"/>
  <c r="AN18" i="47"/>
  <c r="AF18" i="47"/>
  <c r="P18" i="47"/>
  <c r="AO14" i="47"/>
  <c r="AT14" i="47"/>
  <c r="AD14" i="47"/>
  <c r="I14" i="47"/>
  <c r="AN10" i="47"/>
  <c r="AS10" i="47"/>
  <c r="X10" i="47"/>
  <c r="E10" i="47"/>
  <c r="AQ6" i="47"/>
  <c r="AU6" i="47"/>
  <c r="AL6" i="47"/>
  <c r="AA6" i="47"/>
  <c r="S6" i="47"/>
  <c r="J6" i="47"/>
  <c r="AC28" i="47"/>
  <c r="C3" i="47"/>
  <c r="C15" i="47"/>
  <c r="J3" i="47"/>
  <c r="P3" i="47"/>
  <c r="W3" i="47"/>
  <c r="AE3" i="47"/>
  <c r="AL3" i="47"/>
  <c r="AR3" i="47"/>
  <c r="D7" i="47"/>
  <c r="L7" i="47"/>
  <c r="S7" i="47"/>
  <c r="Z7" i="47"/>
  <c r="AH7" i="47"/>
  <c r="AP7" i="47"/>
  <c r="E11" i="47"/>
  <c r="P11" i="47"/>
  <c r="Y11" i="47"/>
  <c r="AG11" i="47"/>
  <c r="AR11" i="47"/>
  <c r="F15" i="47"/>
  <c r="P15" i="47"/>
  <c r="X15" i="47"/>
  <c r="AH15" i="47"/>
  <c r="AR15" i="47"/>
  <c r="F19" i="47"/>
  <c r="N19" i="47"/>
  <c r="Y19" i="47"/>
  <c r="AH19" i="47"/>
  <c r="AR19" i="47"/>
  <c r="G23" i="47"/>
  <c r="S23" i="47"/>
  <c r="AM23" i="47"/>
  <c r="O27" i="47"/>
  <c r="AI27" i="47"/>
  <c r="U31" i="47"/>
  <c r="AP31" i="47"/>
  <c r="C11" i="47"/>
  <c r="C30" i="47"/>
  <c r="D3" i="47"/>
  <c r="K3" i="47"/>
  <c r="R3" i="47"/>
  <c r="Z3" i="47"/>
  <c r="AF3" i="47"/>
  <c r="AM3" i="47"/>
  <c r="H6" i="47"/>
  <c r="O6" i="47"/>
  <c r="V6" i="47"/>
  <c r="AD6" i="47"/>
  <c r="AJ6" i="47"/>
  <c r="G7" i="47"/>
  <c r="N7" i="47"/>
  <c r="T7" i="47"/>
  <c r="AB7" i="47"/>
  <c r="AJ7" i="47"/>
  <c r="M10" i="47"/>
  <c r="Z10" i="47"/>
  <c r="I11" i="47"/>
  <c r="Q11" i="47"/>
  <c r="Z11" i="47"/>
  <c r="AK11" i="47"/>
  <c r="L14" i="47"/>
  <c r="Y14" i="47"/>
  <c r="H15" i="47"/>
  <c r="Q15" i="47"/>
  <c r="AB15" i="47"/>
  <c r="AK15" i="47"/>
  <c r="J18" i="47"/>
  <c r="Z18" i="47"/>
  <c r="H19" i="47"/>
  <c r="R19" i="47"/>
  <c r="AB19" i="47"/>
  <c r="AJ19" i="47"/>
  <c r="U22" i="47"/>
  <c r="I23" i="47"/>
  <c r="Y23" i="47"/>
  <c r="V26" i="47"/>
  <c r="W27" i="47"/>
  <c r="E31" i="47"/>
  <c r="Y31" i="47"/>
  <c r="AT16" i="47"/>
  <c r="D16" i="47"/>
  <c r="AM4" i="47"/>
  <c r="R4" i="47"/>
  <c r="AB4" i="47"/>
  <c r="V8" i="47"/>
  <c r="Y16" i="47"/>
  <c r="AA24" i="47"/>
  <c r="AO31" i="47"/>
  <c r="Z31" i="47"/>
  <c r="N31" i="47"/>
  <c r="AS27" i="47"/>
  <c r="AE27" i="47"/>
  <c r="U27" i="47"/>
  <c r="G27" i="47"/>
  <c r="AH23" i="47"/>
  <c r="V23" i="47"/>
  <c r="M23" i="47"/>
  <c r="C23" i="47"/>
  <c r="AS19" i="47"/>
  <c r="AL19" i="47"/>
  <c r="AD19" i="47"/>
  <c r="X19" i="47"/>
  <c r="Q19" i="47"/>
  <c r="I19" i="47"/>
  <c r="AN15" i="47"/>
  <c r="AG15" i="47"/>
  <c r="Z15" i="47"/>
  <c r="R15" i="47"/>
  <c r="L15" i="47"/>
  <c r="E15" i="47"/>
  <c r="AP11" i="47"/>
  <c r="AJ11" i="47"/>
  <c r="AB11" i="47"/>
  <c r="U11" i="47"/>
  <c r="N11" i="47"/>
  <c r="F11" i="47"/>
  <c r="AT7" i="47"/>
  <c r="AN7" i="47"/>
  <c r="AF7" i="47"/>
  <c r="AA7" i="47"/>
  <c r="V7" i="47"/>
  <c r="P7" i="47"/>
  <c r="K7" i="47"/>
  <c r="F7" i="47"/>
  <c r="C7" i="47"/>
  <c r="AS3" i="47"/>
  <c r="AT3" i="47"/>
  <c r="AN3" i="47"/>
  <c r="AI3" i="47"/>
  <c r="AD3" i="47"/>
  <c r="X3" i="47"/>
  <c r="S3" i="47"/>
  <c r="N3" i="47"/>
  <c r="H3" i="47"/>
  <c r="G4" i="47"/>
  <c r="AH4" i="47"/>
  <c r="AR8" i="47"/>
  <c r="H12" i="47"/>
  <c r="AJ16" i="47"/>
  <c r="J20" i="47"/>
  <c r="AU24" i="47"/>
  <c r="AU30" i="47"/>
  <c r="AA30" i="47"/>
  <c r="G30" i="47"/>
  <c r="AE26" i="47"/>
  <c r="K26" i="47"/>
  <c r="AT22" i="47"/>
  <c r="AE22" i="47"/>
  <c r="Q22" i="47"/>
  <c r="AS18" i="47"/>
  <c r="AH18" i="47"/>
  <c r="X18" i="47"/>
  <c r="M18" i="47"/>
  <c r="C18" i="47"/>
  <c r="AL14" i="47"/>
  <c r="AB14" i="47"/>
  <c r="Q14" i="47"/>
  <c r="F14" i="47"/>
  <c r="AP10" i="47"/>
  <c r="AF10" i="47"/>
  <c r="U10" i="47"/>
  <c r="J10" i="47"/>
  <c r="AR6" i="47"/>
  <c r="AM6" i="47"/>
  <c r="AH6" i="47"/>
  <c r="AB6" i="47"/>
  <c r="W6" i="47"/>
  <c r="R6" i="47"/>
  <c r="L6" i="47"/>
  <c r="G6" i="47"/>
  <c r="L4" i="47"/>
  <c r="AR4" i="47"/>
  <c r="H8" i="47"/>
  <c r="AC12" i="47"/>
  <c r="V20" i="47"/>
  <c r="R30" i="47"/>
  <c r="AP30" i="47"/>
  <c r="Q31" i="47"/>
  <c r="AG31" i="47"/>
  <c r="E32" i="47"/>
  <c r="AR32" i="47"/>
  <c r="AS32" i="47"/>
  <c r="AN32" i="47"/>
  <c r="AJ32" i="47"/>
  <c r="AF32" i="47"/>
  <c r="AB32" i="47"/>
  <c r="X32" i="47"/>
  <c r="T32" i="47"/>
  <c r="P32" i="47"/>
  <c r="L32" i="47"/>
  <c r="H32" i="47"/>
  <c r="D32" i="47"/>
  <c r="AQ32" i="47"/>
  <c r="AL32" i="47"/>
  <c r="AG32" i="47"/>
  <c r="AA32" i="47"/>
  <c r="V32" i="47"/>
  <c r="Q32" i="47"/>
  <c r="K32" i="47"/>
  <c r="F32" i="47"/>
  <c r="AP32" i="47"/>
  <c r="AI32" i="47"/>
  <c r="AC32" i="47"/>
  <c r="U32" i="47"/>
  <c r="N32" i="47"/>
  <c r="G32" i="47"/>
  <c r="AO32" i="47"/>
  <c r="AE32" i="47"/>
  <c r="W32" i="47"/>
  <c r="M32" i="47"/>
  <c r="C32" i="47"/>
  <c r="AK32" i="47"/>
  <c r="Z32" i="47"/>
  <c r="R32" i="47"/>
  <c r="I32" i="47"/>
  <c r="AR28" i="47"/>
  <c r="AN28" i="47"/>
  <c r="AJ28" i="47"/>
  <c r="AF28" i="47"/>
  <c r="AB28" i="47"/>
  <c r="X28" i="47"/>
  <c r="T28" i="47"/>
  <c r="P28" i="47"/>
  <c r="L28" i="47"/>
  <c r="H28" i="47"/>
  <c r="D28" i="47"/>
  <c r="AU28" i="47"/>
  <c r="AP28" i="47"/>
  <c r="AK28" i="47"/>
  <c r="AE28" i="47"/>
  <c r="Z28" i="47"/>
  <c r="U28" i="47"/>
  <c r="O28" i="47"/>
  <c r="J28" i="47"/>
  <c r="E28" i="47"/>
  <c r="AT28" i="47"/>
  <c r="AM28" i="47"/>
  <c r="AG28" i="47"/>
  <c r="Y28" i="47"/>
  <c r="R28" i="47"/>
  <c r="K28" i="47"/>
  <c r="AO28" i="47"/>
  <c r="AD28" i="47"/>
  <c r="V28" i="47"/>
  <c r="M28" i="47"/>
  <c r="C28" i="47"/>
  <c r="AS28" i="47"/>
  <c r="AI28" i="47"/>
  <c r="AA28" i="47"/>
  <c r="Q28" i="47"/>
  <c r="G28" i="47"/>
  <c r="AR24" i="47"/>
  <c r="AN24" i="47"/>
  <c r="AJ24" i="47"/>
  <c r="AF24" i="47"/>
  <c r="AB24" i="47"/>
  <c r="X24" i="47"/>
  <c r="T24" i="47"/>
  <c r="P24" i="47"/>
  <c r="L24" i="47"/>
  <c r="H24" i="47"/>
  <c r="D24" i="47"/>
  <c r="AT24" i="47"/>
  <c r="AO24" i="47"/>
  <c r="AI24" i="47"/>
  <c r="AD24" i="47"/>
  <c r="Y24" i="47"/>
  <c r="S24" i="47"/>
  <c r="N24" i="47"/>
  <c r="I24" i="47"/>
  <c r="AQ24" i="47"/>
  <c r="AK24" i="47"/>
  <c r="AC24" i="47"/>
  <c r="V24" i="47"/>
  <c r="O24" i="47"/>
  <c r="G24" i="47"/>
  <c r="AM24" i="47"/>
  <c r="AE24" i="47"/>
  <c r="U24" i="47"/>
  <c r="K24" i="47"/>
  <c r="C24" i="47"/>
  <c r="AS24" i="47"/>
  <c r="AH24" i="47"/>
  <c r="Z24" i="47"/>
  <c r="Q24" i="47"/>
  <c r="F24" i="47"/>
  <c r="AR20" i="47"/>
  <c r="AN20" i="47"/>
  <c r="AJ20" i="47"/>
  <c r="AF20" i="47"/>
  <c r="AB20" i="47"/>
  <c r="X20" i="47"/>
  <c r="T20" i="47"/>
  <c r="AT20" i="47"/>
  <c r="AO20" i="47"/>
  <c r="AI20" i="47"/>
  <c r="AD20" i="47"/>
  <c r="Y20" i="47"/>
  <c r="S20" i="47"/>
  <c r="O20" i="47"/>
  <c r="K20" i="47"/>
  <c r="G20" i="47"/>
  <c r="AP20" i="47"/>
  <c r="AH20" i="47"/>
  <c r="AA20" i="47"/>
  <c r="U20" i="47"/>
  <c r="N20" i="47"/>
  <c r="I20" i="47"/>
  <c r="D20" i="47"/>
  <c r="C20" i="47"/>
  <c r="AS20" i="47"/>
  <c r="AL20" i="47"/>
  <c r="AE20" i="47"/>
  <c r="W20" i="47"/>
  <c r="Q20" i="47"/>
  <c r="L20" i="47"/>
  <c r="F20" i="47"/>
  <c r="AU16" i="47"/>
  <c r="AQ16" i="47"/>
  <c r="AM16" i="47"/>
  <c r="AI16" i="47"/>
  <c r="AE16" i="47"/>
  <c r="AA16" i="47"/>
  <c r="W16" i="47"/>
  <c r="S16" i="47"/>
  <c r="O16" i="47"/>
  <c r="K16" i="47"/>
  <c r="G16" i="47"/>
  <c r="AS16" i="47"/>
  <c r="AN16" i="47"/>
  <c r="AH16" i="47"/>
  <c r="AC16" i="47"/>
  <c r="X16" i="47"/>
  <c r="R16" i="47"/>
  <c r="M16" i="47"/>
  <c r="H16" i="47"/>
  <c r="C16" i="47"/>
  <c r="AP16" i="47"/>
  <c r="AK16" i="47"/>
  <c r="AF16" i="47"/>
  <c r="Z16" i="47"/>
  <c r="U16" i="47"/>
  <c r="P16" i="47"/>
  <c r="J16" i="47"/>
  <c r="E16" i="47"/>
  <c r="AU12" i="47"/>
  <c r="AQ12" i="47"/>
  <c r="AM12" i="47"/>
  <c r="AI12" i="47"/>
  <c r="AE12" i="47"/>
  <c r="AA12" i="47"/>
  <c r="W12" i="47"/>
  <c r="S12" i="47"/>
  <c r="O12" i="47"/>
  <c r="K12" i="47"/>
  <c r="G12" i="47"/>
  <c r="AR12" i="47"/>
  <c r="AL12" i="47"/>
  <c r="AG12" i="47"/>
  <c r="AB12" i="47"/>
  <c r="V12" i="47"/>
  <c r="Q12" i="47"/>
  <c r="L12" i="47"/>
  <c r="F12" i="47"/>
  <c r="C12" i="47"/>
  <c r="AT12" i="47"/>
  <c r="AO12" i="47"/>
  <c r="AJ12" i="47"/>
  <c r="AD12" i="47"/>
  <c r="Y12" i="47"/>
  <c r="T12" i="47"/>
  <c r="N12" i="47"/>
  <c r="I12" i="47"/>
  <c r="D12" i="47"/>
  <c r="AU8" i="47"/>
  <c r="AQ8" i="47"/>
  <c r="AM8" i="47"/>
  <c r="AI8" i="47"/>
  <c r="AE8" i="47"/>
  <c r="AA8" i="47"/>
  <c r="W8" i="47"/>
  <c r="S8" i="47"/>
  <c r="O8" i="47"/>
  <c r="K8" i="47"/>
  <c r="G8" i="47"/>
  <c r="AP8" i="47"/>
  <c r="AK8" i="47"/>
  <c r="AF8" i="47"/>
  <c r="Z8" i="47"/>
  <c r="U8" i="47"/>
  <c r="P8" i="47"/>
  <c r="J8" i="47"/>
  <c r="E8" i="47"/>
  <c r="C8" i="47"/>
  <c r="AS8" i="47"/>
  <c r="AN8" i="47"/>
  <c r="AH8" i="47"/>
  <c r="AC8" i="47"/>
  <c r="X8" i="47"/>
  <c r="AS4" i="47"/>
  <c r="AO4" i="47"/>
  <c r="AK4" i="47"/>
  <c r="AG4" i="47"/>
  <c r="AC4" i="47"/>
  <c r="Y4" i="47"/>
  <c r="U4" i="47"/>
  <c r="Q4" i="47"/>
  <c r="M4" i="47"/>
  <c r="I4" i="47"/>
  <c r="E4" i="47"/>
  <c r="C4" i="47"/>
  <c r="H4" i="47"/>
  <c r="N4" i="47"/>
  <c r="S4" i="47"/>
  <c r="X4" i="47"/>
  <c r="AD4" i="47"/>
  <c r="AI4" i="47"/>
  <c r="AN4" i="47"/>
  <c r="AT4" i="47"/>
  <c r="I8" i="47"/>
  <c r="Q8" i="47"/>
  <c r="Y8" i="47"/>
  <c r="AJ8" i="47"/>
  <c r="AT8" i="47"/>
  <c r="J12" i="47"/>
  <c r="U12" i="47"/>
  <c r="AF12" i="47"/>
  <c r="AP12" i="47"/>
  <c r="F16" i="47"/>
  <c r="Q16" i="47"/>
  <c r="AB16" i="47"/>
  <c r="AL16" i="47"/>
  <c r="M20" i="47"/>
  <c r="Z20" i="47"/>
  <c r="AM20" i="47"/>
  <c r="M24" i="47"/>
  <c r="AG24" i="47"/>
  <c r="N28" i="47"/>
  <c r="AH28" i="47"/>
  <c r="J32" i="47"/>
  <c r="AD32" i="47"/>
  <c r="D4" i="47"/>
  <c r="J4" i="47"/>
  <c r="O4" i="47"/>
  <c r="T4" i="47"/>
  <c r="Z4" i="47"/>
  <c r="AE4" i="47"/>
  <c r="AJ4" i="47"/>
  <c r="AP4" i="47"/>
  <c r="AU4" i="47"/>
  <c r="D8" i="47"/>
  <c r="L8" i="47"/>
  <c r="R8" i="47"/>
  <c r="AB8" i="47"/>
  <c r="AL8" i="47"/>
  <c r="M12" i="47"/>
  <c r="X12" i="47"/>
  <c r="AH12" i="47"/>
  <c r="AS12" i="47"/>
  <c r="I16" i="47"/>
  <c r="T16" i="47"/>
  <c r="AD16" i="47"/>
  <c r="AO16" i="47"/>
  <c r="E20" i="47"/>
  <c r="P20" i="47"/>
  <c r="AC20" i="47"/>
  <c r="AQ20" i="47"/>
  <c r="R24" i="47"/>
  <c r="AL24" i="47"/>
  <c r="S28" i="47"/>
  <c r="AL28" i="47"/>
  <c r="O32" i="47"/>
  <c r="AH32" i="47"/>
  <c r="AR30" i="47"/>
  <c r="AN30" i="47"/>
  <c r="AJ30" i="47"/>
  <c r="AF30" i="47"/>
  <c r="AB30" i="47"/>
  <c r="X30" i="47"/>
  <c r="T30" i="47"/>
  <c r="P30" i="47"/>
  <c r="L30" i="47"/>
  <c r="H30" i="47"/>
  <c r="D30" i="47"/>
  <c r="AT30" i="47"/>
  <c r="AO30" i="47"/>
  <c r="AI30" i="47"/>
  <c r="AD30" i="47"/>
  <c r="Y30" i="47"/>
  <c r="S30" i="47"/>
  <c r="N30" i="47"/>
  <c r="I30" i="47"/>
  <c r="AS30" i="47"/>
  <c r="AL30" i="47"/>
  <c r="AE30" i="47"/>
  <c r="W30" i="47"/>
  <c r="Q30" i="47"/>
  <c r="J30" i="47"/>
  <c r="AQ30" i="47"/>
  <c r="AH30" i="47"/>
  <c r="Z30" i="47"/>
  <c r="O30" i="47"/>
  <c r="F30" i="47"/>
  <c r="AM30" i="47"/>
  <c r="AC30" i="47"/>
  <c r="U30" i="47"/>
  <c r="K30" i="47"/>
  <c r="AR26" i="47"/>
  <c r="AN26" i="47"/>
  <c r="AJ26" i="47"/>
  <c r="AF26" i="47"/>
  <c r="AB26" i="47"/>
  <c r="X26" i="47"/>
  <c r="T26" i="47"/>
  <c r="P26" i="47"/>
  <c r="L26" i="47"/>
  <c r="H26" i="47"/>
  <c r="D26" i="47"/>
  <c r="AS26" i="47"/>
  <c r="AM26" i="47"/>
  <c r="AH26" i="47"/>
  <c r="AC26" i="47"/>
  <c r="W26" i="47"/>
  <c r="R26" i="47"/>
  <c r="M26" i="47"/>
  <c r="G26" i="47"/>
  <c r="AP26" i="47"/>
  <c r="AI26" i="47"/>
  <c r="AA26" i="47"/>
  <c r="U26" i="47"/>
  <c r="N26" i="47"/>
  <c r="F26" i="47"/>
  <c r="AQ26" i="47"/>
  <c r="AG26" i="47"/>
  <c r="Y26" i="47"/>
  <c r="O26" i="47"/>
  <c r="E26" i="47"/>
  <c r="AU26" i="47"/>
  <c r="AL26" i="47"/>
  <c r="AD26" i="47"/>
  <c r="S26" i="47"/>
  <c r="J26" i="47"/>
  <c r="AR22" i="47"/>
  <c r="AN22" i="47"/>
  <c r="AJ22" i="47"/>
  <c r="AF22" i="47"/>
  <c r="AB22" i="47"/>
  <c r="X22" i="47"/>
  <c r="T22" i="47"/>
  <c r="P22" i="47"/>
  <c r="L22" i="47"/>
  <c r="H22" i="47"/>
  <c r="D22" i="47"/>
  <c r="AS22" i="47"/>
  <c r="AM22" i="47"/>
  <c r="AH22" i="47"/>
  <c r="AC22" i="47"/>
  <c r="W22" i="47"/>
  <c r="R22" i="47"/>
  <c r="M22" i="47"/>
  <c r="G22" i="47"/>
  <c r="AU22" i="47"/>
  <c r="AO22" i="47"/>
  <c r="AG22" i="47"/>
  <c r="Z22" i="47"/>
  <c r="S22" i="47"/>
  <c r="K22" i="47"/>
  <c r="E22" i="47"/>
  <c r="AQ22" i="47"/>
  <c r="AK22" i="47"/>
  <c r="AD22" i="47"/>
  <c r="V22" i="47"/>
  <c r="O22" i="47"/>
  <c r="I22" i="47"/>
  <c r="AU18" i="47"/>
  <c r="AQ18" i="47"/>
  <c r="AM18" i="47"/>
  <c r="AI18" i="47"/>
  <c r="AE18" i="47"/>
  <c r="AA18" i="47"/>
  <c r="W18" i="47"/>
  <c r="S18" i="47"/>
  <c r="O18" i="47"/>
  <c r="K18" i="47"/>
  <c r="G18" i="47"/>
  <c r="AR18" i="47"/>
  <c r="AL18" i="47"/>
  <c r="AG18" i="47"/>
  <c r="AB18" i="47"/>
  <c r="V18" i="47"/>
  <c r="Q18" i="47"/>
  <c r="L18" i="47"/>
  <c r="F18" i="47"/>
  <c r="AT18" i="47"/>
  <c r="AO18" i="47"/>
  <c r="AJ18" i="47"/>
  <c r="AD18" i="47"/>
  <c r="Y18" i="47"/>
  <c r="T18" i="47"/>
  <c r="N18" i="47"/>
  <c r="I18" i="47"/>
  <c r="D18" i="47"/>
  <c r="AU14" i="47"/>
  <c r="AQ14" i="47"/>
  <c r="AM14" i="47"/>
  <c r="AI14" i="47"/>
  <c r="AE14" i="47"/>
  <c r="AA14" i="47"/>
  <c r="W14" i="47"/>
  <c r="S14" i="47"/>
  <c r="O14" i="47"/>
  <c r="K14" i="47"/>
  <c r="G14" i="47"/>
  <c r="AP14" i="47"/>
  <c r="AK14" i="47"/>
  <c r="AF14" i="47"/>
  <c r="Z14" i="47"/>
  <c r="U14" i="47"/>
  <c r="P14" i="47"/>
  <c r="J14" i="47"/>
  <c r="E14" i="47"/>
  <c r="AS14" i="47"/>
  <c r="AN14" i="47"/>
  <c r="AH14" i="47"/>
  <c r="AC14" i="47"/>
  <c r="X14" i="47"/>
  <c r="R14" i="47"/>
  <c r="M14" i="47"/>
  <c r="H14" i="47"/>
  <c r="AU10" i="47"/>
  <c r="AQ10" i="47"/>
  <c r="AM10" i="47"/>
  <c r="AI10" i="47"/>
  <c r="AE10" i="47"/>
  <c r="AA10" i="47"/>
  <c r="W10" i="47"/>
  <c r="S10" i="47"/>
  <c r="O10" i="47"/>
  <c r="K10" i="47"/>
  <c r="G10" i="47"/>
  <c r="AT10" i="47"/>
  <c r="AO10" i="47"/>
  <c r="AJ10" i="47"/>
  <c r="AD10" i="47"/>
  <c r="Y10" i="47"/>
  <c r="T10" i="47"/>
  <c r="N10" i="47"/>
  <c r="I10" i="47"/>
  <c r="D10" i="47"/>
  <c r="AR10" i="47"/>
  <c r="AL10" i="47"/>
  <c r="AG10" i="47"/>
  <c r="AB10" i="47"/>
  <c r="V10" i="47"/>
  <c r="Q10" i="47"/>
  <c r="L10" i="47"/>
  <c r="F10" i="47"/>
  <c r="AS6" i="47"/>
  <c r="AO6" i="47"/>
  <c r="AK6" i="47"/>
  <c r="AG6" i="47"/>
  <c r="AC6" i="47"/>
  <c r="Y6" i="47"/>
  <c r="U6" i="47"/>
  <c r="Q6" i="47"/>
  <c r="M6" i="47"/>
  <c r="I6" i="47"/>
  <c r="E6" i="47"/>
  <c r="F4" i="47"/>
  <c r="K4" i="47"/>
  <c r="P4" i="47"/>
  <c r="V4" i="47"/>
  <c r="AA4" i="47"/>
  <c r="AF4" i="47"/>
  <c r="AL4" i="47"/>
  <c r="AQ4" i="47"/>
  <c r="F8" i="47"/>
  <c r="M8" i="47"/>
  <c r="T8" i="47"/>
  <c r="AD8" i="47"/>
  <c r="AO8" i="47"/>
  <c r="E12" i="47"/>
  <c r="P12" i="47"/>
  <c r="Z12" i="47"/>
  <c r="AK12" i="47"/>
  <c r="L16" i="47"/>
  <c r="V16" i="47"/>
  <c r="AG16" i="47"/>
  <c r="AR16" i="47"/>
  <c r="H20" i="47"/>
  <c r="R20" i="47"/>
  <c r="AG20" i="47"/>
  <c r="AU20" i="47"/>
  <c r="E24" i="47"/>
  <c r="W24" i="47"/>
  <c r="AP24" i="47"/>
  <c r="F28" i="47"/>
  <c r="W28" i="47"/>
  <c r="AQ28" i="47"/>
  <c r="S32" i="47"/>
  <c r="AM32" i="47"/>
  <c r="AR31" i="47"/>
  <c r="AN31" i="47"/>
  <c r="AJ31" i="47"/>
  <c r="AF31" i="47"/>
  <c r="AB31" i="47"/>
  <c r="X31" i="47"/>
  <c r="T31" i="47"/>
  <c r="P31" i="47"/>
  <c r="L31" i="47"/>
  <c r="H31" i="47"/>
  <c r="D31" i="47"/>
  <c r="AS31" i="47"/>
  <c r="AM31" i="47"/>
  <c r="AH31" i="47"/>
  <c r="AC31" i="47"/>
  <c r="W31" i="47"/>
  <c r="R31" i="47"/>
  <c r="M31" i="47"/>
  <c r="G31" i="47"/>
  <c r="AQ31" i="47"/>
  <c r="AK31" i="47"/>
  <c r="AD31" i="47"/>
  <c r="V31" i="47"/>
  <c r="O31" i="47"/>
  <c r="I31" i="47"/>
  <c r="AR27" i="47"/>
  <c r="AN27" i="47"/>
  <c r="AJ27" i="47"/>
  <c r="AF27" i="47"/>
  <c r="AB27" i="47"/>
  <c r="X27" i="47"/>
  <c r="T27" i="47"/>
  <c r="P27" i="47"/>
  <c r="L27" i="47"/>
  <c r="H27" i="47"/>
  <c r="D27" i="47"/>
  <c r="AQ27" i="47"/>
  <c r="AL27" i="47"/>
  <c r="AG27" i="47"/>
  <c r="AA27" i="47"/>
  <c r="V27" i="47"/>
  <c r="Q27" i="47"/>
  <c r="K27" i="47"/>
  <c r="F27" i="47"/>
  <c r="AU27" i="47"/>
  <c r="AO27" i="47"/>
  <c r="AH27" i="47"/>
  <c r="Z27" i="47"/>
  <c r="S27" i="47"/>
  <c r="M27" i="47"/>
  <c r="E27" i="47"/>
  <c r="AR23" i="47"/>
  <c r="AN23" i="47"/>
  <c r="AJ23" i="47"/>
  <c r="AF23" i="47"/>
  <c r="AB23" i="47"/>
  <c r="X23" i="47"/>
  <c r="T23" i="47"/>
  <c r="AU23" i="47"/>
  <c r="AP23" i="47"/>
  <c r="AK23" i="47"/>
  <c r="AE23" i="47"/>
  <c r="Z23" i="47"/>
  <c r="U23" i="47"/>
  <c r="P23" i="47"/>
  <c r="L23" i="47"/>
  <c r="H23" i="47"/>
  <c r="D23" i="47"/>
  <c r="AS23" i="47"/>
  <c r="AL23" i="47"/>
  <c r="AD23" i="47"/>
  <c r="W23" i="47"/>
  <c r="Q23" i="47"/>
  <c r="K23" i="47"/>
  <c r="F23" i="47"/>
  <c r="AU19" i="47"/>
  <c r="AQ19" i="47"/>
  <c r="AM19" i="47"/>
  <c r="AI19" i="47"/>
  <c r="AE19" i="47"/>
  <c r="AA19" i="47"/>
  <c r="W19" i="47"/>
  <c r="S19" i="47"/>
  <c r="O19" i="47"/>
  <c r="K19" i="47"/>
  <c r="G19" i="47"/>
  <c r="AU15" i="47"/>
  <c r="AQ15" i="47"/>
  <c r="AM15" i="47"/>
  <c r="AI15" i="47"/>
  <c r="AE15" i="47"/>
  <c r="AA15" i="47"/>
  <c r="W15" i="47"/>
  <c r="S15" i="47"/>
  <c r="O15" i="47"/>
  <c r="K15" i="47"/>
  <c r="G15" i="47"/>
  <c r="AU11" i="47"/>
  <c r="AQ11" i="47"/>
  <c r="AM11" i="47"/>
  <c r="AI11" i="47"/>
  <c r="AE11" i="47"/>
  <c r="AA11" i="47"/>
  <c r="W11" i="47"/>
  <c r="S11" i="47"/>
  <c r="O11" i="47"/>
  <c r="K11" i="47"/>
  <c r="G11" i="47"/>
  <c r="AU7" i="47"/>
  <c r="AQ7" i="47"/>
  <c r="AM7" i="47"/>
  <c r="AI7" i="47"/>
  <c r="E3" i="47"/>
  <c r="I3" i="47"/>
  <c r="M3" i="47"/>
  <c r="Q3" i="47"/>
  <c r="U3" i="47"/>
  <c r="Y3" i="47"/>
  <c r="AC3" i="47"/>
  <c r="AG3" i="47"/>
  <c r="AK3" i="47"/>
  <c r="AO3" i="47"/>
  <c r="E7" i="47"/>
  <c r="I7" i="47"/>
  <c r="M7" i="47"/>
  <c r="Q7" i="47"/>
  <c r="U7" i="47"/>
  <c r="Y7" i="47"/>
  <c r="AC7" i="47"/>
  <c r="AG7" i="47"/>
  <c r="AL7" i="47"/>
  <c r="AR7" i="47"/>
  <c r="H11" i="47"/>
  <c r="M11" i="47"/>
  <c r="R11" i="47"/>
  <c r="X11" i="47"/>
  <c r="AC11" i="47"/>
  <c r="AH11" i="47"/>
  <c r="AN11" i="47"/>
  <c r="AS11" i="47"/>
  <c r="D15" i="47"/>
  <c r="I15" i="47"/>
  <c r="N15" i="47"/>
  <c r="T15" i="47"/>
  <c r="Y15" i="47"/>
  <c r="AD15" i="47"/>
  <c r="AJ15" i="47"/>
  <c r="AO15" i="47"/>
  <c r="AT15" i="47"/>
  <c r="E19" i="47"/>
  <c r="J19" i="47"/>
  <c r="P19" i="47"/>
  <c r="U19" i="47"/>
  <c r="Z19" i="47"/>
  <c r="AF19" i="47"/>
  <c r="AK19" i="47"/>
  <c r="AP19" i="47"/>
  <c r="J23" i="47"/>
  <c r="R23" i="47"/>
  <c r="AA23" i="47"/>
  <c r="AI23" i="47"/>
  <c r="AT23" i="47"/>
  <c r="I27" i="47"/>
  <c r="R27" i="47"/>
  <c r="AC27" i="47"/>
  <c r="AK27" i="47"/>
  <c r="AT27" i="47"/>
  <c r="J31" i="47"/>
  <c r="S31" i="47"/>
  <c r="AA31" i="47"/>
  <c r="AL31" i="47"/>
  <c r="AU31" i="47"/>
  <c r="AT32" i="47"/>
  <c r="G2" i="47"/>
  <c r="K2" i="47"/>
  <c r="O2" i="47"/>
  <c r="S2" i="47"/>
  <c r="W2" i="47"/>
  <c r="AA2" i="47"/>
  <c r="AE2" i="47"/>
  <c r="AI2" i="47"/>
  <c r="AM2" i="47"/>
  <c r="AQ2" i="47"/>
  <c r="AU2" i="47"/>
  <c r="C2" i="47"/>
  <c r="E2" i="47"/>
  <c r="I2" i="47"/>
  <c r="M2" i="47"/>
  <c r="Q2" i="47"/>
  <c r="U2" i="47"/>
  <c r="Y2" i="47"/>
  <c r="AC2" i="47"/>
  <c r="AG2" i="47"/>
  <c r="AK2" i="47"/>
  <c r="AO2" i="47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BD18" i="48" l="1"/>
  <c r="BD18" i="49"/>
  <c r="CA46" i="3"/>
  <c r="BZ46" i="3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W37" i="6"/>
  <c r="AV3" i="49" s="1"/>
  <c r="AW38" i="6"/>
  <c r="AV4" i="49" s="1"/>
  <c r="AW39" i="6"/>
  <c r="AW40" i="6"/>
  <c r="AV6" i="49" s="1"/>
  <c r="AW41" i="6"/>
  <c r="AV7" i="49" s="1"/>
  <c r="AW42" i="6"/>
  <c r="AV8" i="49" s="1"/>
  <c r="AW43" i="6"/>
  <c r="AW44" i="6"/>
  <c r="AV10" i="49" s="1"/>
  <c r="AW45" i="6"/>
  <c r="AV11" i="49" s="1"/>
  <c r="AW46" i="6"/>
  <c r="AV12" i="49" s="1"/>
  <c r="AW47" i="6"/>
  <c r="AW48" i="6"/>
  <c r="AV14" i="49" s="1"/>
  <c r="AW49" i="6"/>
  <c r="AV15" i="49" s="1"/>
  <c r="AW50" i="6"/>
  <c r="AV16" i="49" s="1"/>
  <c r="AW51" i="6"/>
  <c r="AW52" i="6"/>
  <c r="AV18" i="49" s="1"/>
  <c r="AW53" i="6"/>
  <c r="AV19" i="49" s="1"/>
  <c r="AW54" i="6"/>
  <c r="AV20" i="49" s="1"/>
  <c r="AW55" i="6"/>
  <c r="AW56" i="6"/>
  <c r="AV22" i="49" s="1"/>
  <c r="AW57" i="6"/>
  <c r="AV23" i="49" s="1"/>
  <c r="AW58" i="6"/>
  <c r="AV24" i="49" s="1"/>
  <c r="AW59" i="6"/>
  <c r="AW60" i="6"/>
  <c r="AV26" i="49" s="1"/>
  <c r="AW61" i="6"/>
  <c r="AV27" i="49" s="1"/>
  <c r="AW62" i="6"/>
  <c r="AV28" i="49" s="1"/>
  <c r="AW63" i="6"/>
  <c r="AW64" i="6"/>
  <c r="AV30" i="49" s="1"/>
  <c r="AW65" i="6"/>
  <c r="AV31" i="49" s="1"/>
  <c r="AW66" i="6"/>
  <c r="AV32" i="49" s="1"/>
  <c r="AW36" i="6"/>
  <c r="AW34" i="6"/>
  <c r="AW33" i="6"/>
  <c r="D45" i="43"/>
  <c r="C45" i="43"/>
  <c r="B45" i="43"/>
  <c r="A45" i="43"/>
  <c r="Q46" i="3"/>
  <c r="P46" i="3"/>
  <c r="O46" i="3"/>
  <c r="N46" i="3"/>
  <c r="M46" i="3"/>
  <c r="BD19" i="48" l="1"/>
  <c r="BD19" i="49"/>
  <c r="AU2" i="48"/>
  <c r="AV2" i="49"/>
  <c r="AU29" i="48"/>
  <c r="AV29" i="49"/>
  <c r="AU25" i="48"/>
  <c r="AV25" i="49"/>
  <c r="AU21" i="48"/>
  <c r="AV21" i="49"/>
  <c r="AU17" i="48"/>
  <c r="AV17" i="49"/>
  <c r="AU13" i="48"/>
  <c r="AV13" i="49"/>
  <c r="AU9" i="48"/>
  <c r="AV9" i="49"/>
  <c r="AU5" i="48"/>
  <c r="AV5" i="49"/>
  <c r="AU31" i="48"/>
  <c r="AU23" i="48"/>
  <c r="AU30" i="48"/>
  <c r="AU26" i="48"/>
  <c r="AU22" i="48"/>
  <c r="AU18" i="48"/>
  <c r="AU14" i="48"/>
  <c r="AU10" i="48"/>
  <c r="AU6" i="48"/>
  <c r="AU32" i="48"/>
  <c r="AU28" i="48"/>
  <c r="AU24" i="48"/>
  <c r="AU20" i="48"/>
  <c r="AU16" i="48"/>
  <c r="AU12" i="48"/>
  <c r="AU8" i="48"/>
  <c r="AU4" i="48"/>
  <c r="AU27" i="48"/>
  <c r="AU19" i="48"/>
  <c r="AU15" i="48"/>
  <c r="AU11" i="48"/>
  <c r="AU7" i="48"/>
  <c r="AU3" i="48"/>
  <c r="AW67" i="6"/>
  <c r="AW35" i="6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66" i="6"/>
  <c r="AV65" i="6"/>
  <c r="AV64" i="6"/>
  <c r="AV63" i="6"/>
  <c r="AV62" i="6"/>
  <c r="AV61" i="6"/>
  <c r="AV60" i="6"/>
  <c r="AV59" i="6"/>
  <c r="AV58" i="6"/>
  <c r="AV57" i="6"/>
  <c r="AV56" i="6"/>
  <c r="AV55" i="6"/>
  <c r="AV54" i="6"/>
  <c r="AV53" i="6"/>
  <c r="AV52" i="6"/>
  <c r="AV51" i="6"/>
  <c r="AV50" i="6"/>
  <c r="AV49" i="6"/>
  <c r="AV48" i="6"/>
  <c r="AV47" i="6"/>
  <c r="AV46" i="6"/>
  <c r="AV45" i="6"/>
  <c r="AV44" i="6"/>
  <c r="AV43" i="6"/>
  <c r="AV42" i="6"/>
  <c r="AV41" i="6"/>
  <c r="AV40" i="6"/>
  <c r="AV39" i="6"/>
  <c r="AV38" i="6"/>
  <c r="AV37" i="6"/>
  <c r="AV36" i="6"/>
  <c r="AS34" i="6"/>
  <c r="AT34" i="6"/>
  <c r="AU34" i="6"/>
  <c r="AV34" i="6"/>
  <c r="AV33" i="6"/>
  <c r="BD20" i="48" l="1"/>
  <c r="BD20" i="49"/>
  <c r="AV67" i="6"/>
  <c r="AU3" i="49"/>
  <c r="AT3" i="48"/>
  <c r="AU7" i="49"/>
  <c r="AT7" i="48"/>
  <c r="AU11" i="49"/>
  <c r="AT11" i="48"/>
  <c r="AU15" i="49"/>
  <c r="AT15" i="48"/>
  <c r="AU19" i="49"/>
  <c r="AT19" i="48"/>
  <c r="AU23" i="49"/>
  <c r="AT23" i="48"/>
  <c r="AU27" i="49"/>
  <c r="AT27" i="48"/>
  <c r="AU31" i="49"/>
  <c r="AT31" i="48"/>
  <c r="AU4" i="49"/>
  <c r="AT4" i="48"/>
  <c r="AU8" i="49"/>
  <c r="AT8" i="48"/>
  <c r="AU12" i="49"/>
  <c r="AT12" i="48"/>
  <c r="AU16" i="49"/>
  <c r="AT16" i="48"/>
  <c r="AU20" i="49"/>
  <c r="AT20" i="48"/>
  <c r="AU24" i="49"/>
  <c r="AT24" i="48"/>
  <c r="AU28" i="49"/>
  <c r="AT28" i="48"/>
  <c r="AU32" i="49"/>
  <c r="AT32" i="48"/>
  <c r="AU5" i="49"/>
  <c r="AT5" i="48"/>
  <c r="AU9" i="49"/>
  <c r="AT9" i="48"/>
  <c r="AU13" i="49"/>
  <c r="AT13" i="48"/>
  <c r="AU17" i="49"/>
  <c r="AT17" i="48"/>
  <c r="AU21" i="49"/>
  <c r="AT21" i="48"/>
  <c r="AU25" i="49"/>
  <c r="AT25" i="48"/>
  <c r="AU29" i="49"/>
  <c r="AT29" i="48"/>
  <c r="AV35" i="6"/>
  <c r="AU2" i="49"/>
  <c r="AT2" i="48"/>
  <c r="AU6" i="49"/>
  <c r="AT6" i="48"/>
  <c r="AU10" i="49"/>
  <c r="AT10" i="48"/>
  <c r="AU14" i="49"/>
  <c r="AT14" i="48"/>
  <c r="AU18" i="49"/>
  <c r="AT18" i="48"/>
  <c r="AU22" i="49"/>
  <c r="AT22" i="48"/>
  <c r="AU26" i="49"/>
  <c r="AT26" i="48"/>
  <c r="AU30" i="49"/>
  <c r="AT30" i="48"/>
  <c r="D44" i="43"/>
  <c r="C44" i="43"/>
  <c r="B44" i="43"/>
  <c r="A44" i="43"/>
  <c r="Q45" i="3"/>
  <c r="P45" i="3"/>
  <c r="O45" i="3"/>
  <c r="N45" i="3"/>
  <c r="M45" i="3"/>
  <c r="BD21" i="48" l="1"/>
  <c r="BD21" i="49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U66" i="6"/>
  <c r="AU65" i="6"/>
  <c r="AU64" i="6"/>
  <c r="AU63" i="6"/>
  <c r="AU62" i="6"/>
  <c r="AU61" i="6"/>
  <c r="AU60" i="6"/>
  <c r="AU59" i="6"/>
  <c r="AU58" i="6"/>
  <c r="AU57" i="6"/>
  <c r="AU56" i="6"/>
  <c r="AU55" i="6"/>
  <c r="AU54" i="6"/>
  <c r="AU53" i="6"/>
  <c r="AU52" i="6"/>
  <c r="AU51" i="6"/>
  <c r="AU50" i="6"/>
  <c r="AU49" i="6"/>
  <c r="AU48" i="6"/>
  <c r="AU47" i="6"/>
  <c r="AU46" i="6"/>
  <c r="AU45" i="6"/>
  <c r="AU44" i="6"/>
  <c r="AU43" i="6"/>
  <c r="AU42" i="6"/>
  <c r="AU41" i="6"/>
  <c r="AU40" i="6"/>
  <c r="AU39" i="6"/>
  <c r="AU38" i="6"/>
  <c r="AU37" i="6"/>
  <c r="AU36" i="6"/>
  <c r="AU33" i="6"/>
  <c r="AU35" i="6" s="1"/>
  <c r="AJ43" i="43"/>
  <c r="AJ42" i="43"/>
  <c r="D43" i="43"/>
  <c r="C43" i="43"/>
  <c r="B43" i="43"/>
  <c r="A43" i="43"/>
  <c r="Q44" i="3"/>
  <c r="P44" i="3"/>
  <c r="O44" i="3"/>
  <c r="N44" i="3"/>
  <c r="M44" i="3"/>
  <c r="BD22" i="48" l="1"/>
  <c r="BD22" i="49"/>
  <c r="AT4" i="49"/>
  <c r="AS4" i="48"/>
  <c r="AT8" i="49"/>
  <c r="AS8" i="48"/>
  <c r="AT12" i="49"/>
  <c r="AS12" i="48"/>
  <c r="AT16" i="49"/>
  <c r="AS16" i="48"/>
  <c r="AT20" i="49"/>
  <c r="AS20" i="48"/>
  <c r="AT24" i="49"/>
  <c r="AS24" i="48"/>
  <c r="AT28" i="49"/>
  <c r="AS28" i="48"/>
  <c r="AT32" i="49"/>
  <c r="AS32" i="48"/>
  <c r="AT5" i="49"/>
  <c r="AS5" i="48"/>
  <c r="AT9" i="49"/>
  <c r="AS9" i="48"/>
  <c r="AT13" i="49"/>
  <c r="AS13" i="48"/>
  <c r="AT17" i="49"/>
  <c r="AS17" i="48"/>
  <c r="AT21" i="49"/>
  <c r="AS21" i="48"/>
  <c r="AT25" i="49"/>
  <c r="AS25" i="48"/>
  <c r="AT29" i="49"/>
  <c r="AS29" i="48"/>
  <c r="AT2" i="49"/>
  <c r="AS2" i="48"/>
  <c r="AT6" i="49"/>
  <c r="AS6" i="48"/>
  <c r="AT10" i="49"/>
  <c r="AS10" i="48"/>
  <c r="AT14" i="49"/>
  <c r="AS14" i="48"/>
  <c r="AT18" i="49"/>
  <c r="AS18" i="48"/>
  <c r="AT22" i="49"/>
  <c r="AS22" i="48"/>
  <c r="AT26" i="49"/>
  <c r="AS26" i="48"/>
  <c r="AT30" i="49"/>
  <c r="AS30" i="48"/>
  <c r="AT3" i="49"/>
  <c r="AS3" i="48"/>
  <c r="AT7" i="49"/>
  <c r="AS7" i="48"/>
  <c r="AT11" i="49"/>
  <c r="AS11" i="48"/>
  <c r="AT15" i="49"/>
  <c r="AS15" i="48"/>
  <c r="AT19" i="49"/>
  <c r="AS19" i="48"/>
  <c r="AT23" i="49"/>
  <c r="AS23" i="48"/>
  <c r="AT27" i="49"/>
  <c r="AS27" i="48"/>
  <c r="AT31" i="49"/>
  <c r="AS31" i="48"/>
  <c r="AU67" i="6"/>
  <c r="AK43" i="4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T66" i="6"/>
  <c r="AT65" i="6"/>
  <c r="AT64" i="6"/>
  <c r="AT63" i="6"/>
  <c r="AT62" i="6"/>
  <c r="AT61" i="6"/>
  <c r="AT60" i="6"/>
  <c r="AT59" i="6"/>
  <c r="AT58" i="6"/>
  <c r="AT57" i="6"/>
  <c r="AT56" i="6"/>
  <c r="AT55" i="6"/>
  <c r="AT54" i="6"/>
  <c r="AT53" i="6"/>
  <c r="AT52" i="6"/>
  <c r="AT51" i="6"/>
  <c r="AT50" i="6"/>
  <c r="AT49" i="6"/>
  <c r="AT48" i="6"/>
  <c r="AT47" i="6"/>
  <c r="AT46" i="6"/>
  <c r="AT45" i="6"/>
  <c r="AT44" i="6"/>
  <c r="AT43" i="6"/>
  <c r="AT42" i="6"/>
  <c r="AT41" i="6"/>
  <c r="AT40" i="6"/>
  <c r="AT39" i="6"/>
  <c r="AT38" i="6"/>
  <c r="AT37" i="6"/>
  <c r="AT36" i="6"/>
  <c r="AT33" i="6"/>
  <c r="AT35" i="6" s="1"/>
  <c r="D42" i="43"/>
  <c r="C42" i="43"/>
  <c r="AK42" i="43" s="1"/>
  <c r="B42" i="43"/>
  <c r="A42" i="43"/>
  <c r="Q43" i="3"/>
  <c r="P43" i="3"/>
  <c r="O43" i="3"/>
  <c r="N43" i="3"/>
  <c r="M43" i="3"/>
  <c r="BD23" i="48" l="1"/>
  <c r="BD23" i="49"/>
  <c r="AS13" i="49"/>
  <c r="AR13" i="48"/>
  <c r="AS3" i="49"/>
  <c r="AR3" i="48"/>
  <c r="AS11" i="49"/>
  <c r="AR11" i="48"/>
  <c r="AS4" i="49"/>
  <c r="AR4" i="48"/>
  <c r="AS8" i="49"/>
  <c r="AR8" i="48"/>
  <c r="AS12" i="49"/>
  <c r="AR12" i="48"/>
  <c r="AS16" i="49"/>
  <c r="AR16" i="48"/>
  <c r="AS20" i="49"/>
  <c r="AR20" i="48"/>
  <c r="AS24" i="49"/>
  <c r="AR24" i="48"/>
  <c r="AS28" i="49"/>
  <c r="AR28" i="48"/>
  <c r="AS32" i="49"/>
  <c r="AR32" i="48"/>
  <c r="AS5" i="49"/>
  <c r="AR5" i="48"/>
  <c r="AS17" i="49"/>
  <c r="AR17" i="48"/>
  <c r="AS29" i="49"/>
  <c r="AR29" i="48"/>
  <c r="AS21" i="49"/>
  <c r="AR21" i="48"/>
  <c r="AS2" i="49"/>
  <c r="AR2" i="48"/>
  <c r="AS6" i="49"/>
  <c r="AR6" i="48"/>
  <c r="AS10" i="49"/>
  <c r="AR10" i="48"/>
  <c r="AS14" i="49"/>
  <c r="AR14" i="48"/>
  <c r="AS18" i="49"/>
  <c r="AR18" i="48"/>
  <c r="AS22" i="49"/>
  <c r="AR22" i="48"/>
  <c r="AS26" i="49"/>
  <c r="AR26" i="48"/>
  <c r="AS30" i="49"/>
  <c r="AR30" i="48"/>
  <c r="AS9" i="49"/>
  <c r="AR9" i="48"/>
  <c r="AS25" i="49"/>
  <c r="AR25" i="48"/>
  <c r="AS7" i="49"/>
  <c r="AR7" i="48"/>
  <c r="AS15" i="49"/>
  <c r="AR15" i="48"/>
  <c r="AS19" i="49"/>
  <c r="AR19" i="48"/>
  <c r="AS23" i="49"/>
  <c r="AR23" i="48"/>
  <c r="AS27" i="49"/>
  <c r="AR27" i="48"/>
  <c r="AS31" i="49"/>
  <c r="AR31" i="48"/>
  <c r="AT67" i="6"/>
  <c r="Q42" i="3"/>
  <c r="O42" i="3"/>
  <c r="BD24" i="48" l="1"/>
  <c r="BD24" i="49"/>
  <c r="CA42" i="3"/>
  <c r="BZ42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CA41" i="3"/>
  <c r="BZ41" i="3"/>
  <c r="BY41" i="3"/>
  <c r="BX41" i="3"/>
  <c r="BW41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CA30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CA27" i="3"/>
  <c r="BZ27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CA25" i="3"/>
  <c r="BZ25" i="3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CA10" i="3"/>
  <c r="BZ10" i="3"/>
  <c r="BY10" i="3"/>
  <c r="BX10" i="3"/>
  <c r="BW10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BD25" i="48" l="1"/>
  <c r="BD25" i="49"/>
  <c r="AS66" i="6"/>
  <c r="AS65" i="6"/>
  <c r="AS64" i="6"/>
  <c r="AS63" i="6"/>
  <c r="AS62" i="6"/>
  <c r="AS61" i="6"/>
  <c r="AS60" i="6"/>
  <c r="AS59" i="6"/>
  <c r="AS58" i="6"/>
  <c r="AS57" i="6"/>
  <c r="AS56" i="6"/>
  <c r="AS55" i="6"/>
  <c r="AS54" i="6"/>
  <c r="AS53" i="6"/>
  <c r="AS52" i="6"/>
  <c r="AS51" i="6"/>
  <c r="AS50" i="6"/>
  <c r="AS49" i="6"/>
  <c r="AS48" i="6"/>
  <c r="AS47" i="6"/>
  <c r="AS46" i="6"/>
  <c r="AS45" i="6"/>
  <c r="AS44" i="6"/>
  <c r="AS43" i="6"/>
  <c r="AS42" i="6"/>
  <c r="AS41" i="6"/>
  <c r="AS40" i="6"/>
  <c r="AS39" i="6"/>
  <c r="AS38" i="6"/>
  <c r="AS37" i="6"/>
  <c r="AS36" i="6"/>
  <c r="AS33" i="6"/>
  <c r="AS35" i="6" s="1"/>
  <c r="BD26" i="48" l="1"/>
  <c r="BD26" i="49"/>
  <c r="AR2" i="49"/>
  <c r="AQ2" i="48"/>
  <c r="AR10" i="49"/>
  <c r="AQ10" i="48"/>
  <c r="AR14" i="49"/>
  <c r="AQ14" i="48"/>
  <c r="AR18" i="49"/>
  <c r="AQ18" i="48"/>
  <c r="AR22" i="49"/>
  <c r="AQ22" i="48"/>
  <c r="AR26" i="49"/>
  <c r="AQ26" i="48"/>
  <c r="AR30" i="49"/>
  <c r="AQ30" i="48"/>
  <c r="AR6" i="49"/>
  <c r="AQ6" i="48"/>
  <c r="AR3" i="49"/>
  <c r="AQ3" i="48"/>
  <c r="AR7" i="49"/>
  <c r="AQ7" i="48"/>
  <c r="AR11" i="49"/>
  <c r="AQ11" i="48"/>
  <c r="AR15" i="49"/>
  <c r="AQ15" i="48"/>
  <c r="AR19" i="49"/>
  <c r="AQ19" i="48"/>
  <c r="AR23" i="49"/>
  <c r="AQ23" i="48"/>
  <c r="AR27" i="49"/>
  <c r="AQ27" i="48"/>
  <c r="AR31" i="49"/>
  <c r="AQ31" i="48"/>
  <c r="AR4" i="49"/>
  <c r="AQ4" i="48"/>
  <c r="AR8" i="49"/>
  <c r="AQ8" i="48"/>
  <c r="AR12" i="49"/>
  <c r="AQ12" i="48"/>
  <c r="AR16" i="49"/>
  <c r="AQ16" i="48"/>
  <c r="AR20" i="49"/>
  <c r="AQ20" i="48"/>
  <c r="AR24" i="49"/>
  <c r="AQ24" i="48"/>
  <c r="AR28" i="49"/>
  <c r="AQ28" i="48"/>
  <c r="AR32" i="49"/>
  <c r="AQ32" i="48"/>
  <c r="AR5" i="49"/>
  <c r="AQ5" i="48"/>
  <c r="AR9" i="49"/>
  <c r="AQ9" i="48"/>
  <c r="AR13" i="49"/>
  <c r="AQ13" i="48"/>
  <c r="AR17" i="49"/>
  <c r="AQ17" i="48"/>
  <c r="AR21" i="49"/>
  <c r="AQ21" i="48"/>
  <c r="AR25" i="49"/>
  <c r="AQ25" i="48"/>
  <c r="AR29" i="49"/>
  <c r="AQ29" i="48"/>
  <c r="AS67" i="6"/>
  <c r="AJ33" i="43"/>
  <c r="AJ32" i="43"/>
  <c r="AJ31" i="43"/>
  <c r="AJ30" i="43"/>
  <c r="AJ29" i="43"/>
  <c r="AJ28" i="43"/>
  <c r="AJ27" i="43"/>
  <c r="AJ26" i="43"/>
  <c r="AJ25" i="43"/>
  <c r="AJ24" i="43"/>
  <c r="AJ23" i="43"/>
  <c r="AJ22" i="43"/>
  <c r="AJ21" i="43"/>
  <c r="AJ20" i="43"/>
  <c r="AJ19" i="43"/>
  <c r="AJ18" i="43"/>
  <c r="AJ17" i="43"/>
  <c r="AJ16" i="43"/>
  <c r="AJ15" i="43"/>
  <c r="AJ14" i="43"/>
  <c r="AJ13" i="43"/>
  <c r="AJ12" i="43"/>
  <c r="AJ11" i="43"/>
  <c r="AJ10" i="43"/>
  <c r="AJ9" i="43"/>
  <c r="AJ8" i="43"/>
  <c r="AJ7" i="43"/>
  <c r="AJ6" i="43"/>
  <c r="AJ5" i="43"/>
  <c r="AJ4" i="43"/>
  <c r="AJ3" i="43"/>
  <c r="AJ2" i="43"/>
  <c r="AJ41" i="43"/>
  <c r="AJ40" i="43"/>
  <c r="A40" i="43"/>
  <c r="A39" i="43"/>
  <c r="A38" i="43"/>
  <c r="A37" i="43"/>
  <c r="A36" i="43"/>
  <c r="A35" i="43"/>
  <c r="A34" i="43"/>
  <c r="A33" i="43"/>
  <c r="A32" i="43"/>
  <c r="A31" i="43"/>
  <c r="A30" i="43"/>
  <c r="A29" i="43"/>
  <c r="A28" i="43"/>
  <c r="A27" i="43"/>
  <c r="A26" i="43"/>
  <c r="A25" i="43"/>
  <c r="A24" i="43"/>
  <c r="A23" i="43"/>
  <c r="A22" i="43"/>
  <c r="A21" i="43"/>
  <c r="A20" i="43"/>
  <c r="A19" i="43"/>
  <c r="A18" i="43"/>
  <c r="A17" i="43"/>
  <c r="A16" i="43"/>
  <c r="A15" i="43"/>
  <c r="A14" i="43"/>
  <c r="A13" i="43"/>
  <c r="A12" i="43"/>
  <c r="A11" i="43"/>
  <c r="A10" i="43"/>
  <c r="A9" i="43"/>
  <c r="A8" i="43"/>
  <c r="A7" i="43"/>
  <c r="A6" i="43"/>
  <c r="A5" i="43"/>
  <c r="A4" i="43"/>
  <c r="A3" i="43"/>
  <c r="A2" i="43"/>
  <c r="A41" i="43"/>
  <c r="B41" i="43"/>
  <c r="B40" i="43"/>
  <c r="B39" i="43"/>
  <c r="B38" i="43"/>
  <c r="B37" i="43"/>
  <c r="B36" i="43"/>
  <c r="B35" i="43"/>
  <c r="B34" i="43"/>
  <c r="B33" i="43"/>
  <c r="B32" i="43"/>
  <c r="B31" i="43"/>
  <c r="B30" i="43"/>
  <c r="B29" i="43"/>
  <c r="B28" i="43"/>
  <c r="B27" i="43"/>
  <c r="B26" i="43"/>
  <c r="B25" i="43"/>
  <c r="B24" i="43"/>
  <c r="B23" i="43"/>
  <c r="B22" i="43"/>
  <c r="B21" i="43"/>
  <c r="B20" i="43"/>
  <c r="B19" i="43"/>
  <c r="B18" i="43"/>
  <c r="B17" i="43"/>
  <c r="B16" i="43"/>
  <c r="B15" i="43"/>
  <c r="B14" i="43"/>
  <c r="B13" i="43"/>
  <c r="B12" i="43"/>
  <c r="B11" i="43"/>
  <c r="B10" i="43"/>
  <c r="B9" i="43"/>
  <c r="B8" i="43"/>
  <c r="B7" i="43"/>
  <c r="B6" i="43"/>
  <c r="B5" i="43"/>
  <c r="B4" i="43"/>
  <c r="B3" i="43"/>
  <c r="B2" i="43"/>
  <c r="D41" i="43"/>
  <c r="D40" i="43"/>
  <c r="D39" i="43"/>
  <c r="D38" i="43"/>
  <c r="D37" i="43"/>
  <c r="D36" i="43"/>
  <c r="D35" i="43"/>
  <c r="D34" i="43"/>
  <c r="D33" i="43"/>
  <c r="D32" i="43"/>
  <c r="D31" i="43"/>
  <c r="D30" i="43"/>
  <c r="D29" i="43"/>
  <c r="D28" i="43"/>
  <c r="D27" i="43"/>
  <c r="D26" i="43"/>
  <c r="D25" i="43"/>
  <c r="D24" i="43"/>
  <c r="D23" i="43"/>
  <c r="D22" i="43"/>
  <c r="D21" i="43"/>
  <c r="D20" i="43"/>
  <c r="D19" i="43"/>
  <c r="D18" i="43"/>
  <c r="D17" i="43"/>
  <c r="D16" i="43"/>
  <c r="D15" i="43"/>
  <c r="D14" i="43"/>
  <c r="D13" i="43"/>
  <c r="D12" i="43"/>
  <c r="D11" i="43"/>
  <c r="D10" i="43"/>
  <c r="D9" i="43"/>
  <c r="D8" i="43"/>
  <c r="D7" i="43"/>
  <c r="D6" i="43"/>
  <c r="D5" i="43"/>
  <c r="D4" i="43"/>
  <c r="D3" i="43"/>
  <c r="D2" i="43"/>
  <c r="C41" i="43"/>
  <c r="C40" i="43"/>
  <c r="C39" i="43"/>
  <c r="C38" i="43"/>
  <c r="C37" i="43"/>
  <c r="C36" i="43"/>
  <c r="C35" i="43"/>
  <c r="C34" i="43"/>
  <c r="C33" i="43"/>
  <c r="C32" i="43"/>
  <c r="C31" i="43"/>
  <c r="C30" i="43"/>
  <c r="C29" i="43"/>
  <c r="C28" i="43"/>
  <c r="C27" i="43"/>
  <c r="C26" i="43"/>
  <c r="C25" i="43"/>
  <c r="C24" i="43"/>
  <c r="C23" i="43"/>
  <c r="C22" i="43"/>
  <c r="C21" i="43"/>
  <c r="C20" i="43"/>
  <c r="C19" i="43"/>
  <c r="C18" i="43"/>
  <c r="C17" i="43"/>
  <c r="C16" i="43"/>
  <c r="C15" i="43"/>
  <c r="C14" i="43"/>
  <c r="C13" i="43"/>
  <c r="C12" i="43"/>
  <c r="C11" i="43"/>
  <c r="C10" i="43"/>
  <c r="C9" i="43"/>
  <c r="C8" i="43"/>
  <c r="C7" i="43"/>
  <c r="C6" i="43"/>
  <c r="C5" i="43"/>
  <c r="C4" i="43"/>
  <c r="C3" i="43"/>
  <c r="C2" i="43"/>
  <c r="P42" i="3"/>
  <c r="N42" i="3"/>
  <c r="M42" i="3"/>
  <c r="BD27" i="48" l="1"/>
  <c r="BD27" i="49"/>
  <c r="AK5" i="43"/>
  <c r="AK9" i="43"/>
  <c r="AK13" i="43"/>
  <c r="AK17" i="43"/>
  <c r="AK21" i="43"/>
  <c r="AK25" i="43"/>
  <c r="AK29" i="43"/>
  <c r="AK33" i="43"/>
  <c r="AK41" i="43"/>
  <c r="AK2" i="43"/>
  <c r="AK6" i="43"/>
  <c r="AK10" i="43"/>
  <c r="AK14" i="43"/>
  <c r="AK18" i="43"/>
  <c r="AK22" i="43"/>
  <c r="AK26" i="43"/>
  <c r="AK30" i="43"/>
  <c r="AK7" i="43"/>
  <c r="AK15" i="43"/>
  <c r="AK31" i="43"/>
  <c r="AK3" i="43"/>
  <c r="AK11" i="43"/>
  <c r="AK19" i="43"/>
  <c r="AK23" i="43"/>
  <c r="AK27" i="43"/>
  <c r="AK4" i="43"/>
  <c r="AK8" i="43"/>
  <c r="AK12" i="43"/>
  <c r="AK16" i="43"/>
  <c r="AK20" i="43"/>
  <c r="AK24" i="43"/>
  <c r="AK28" i="43"/>
  <c r="AK32" i="43"/>
  <c r="AK40" i="43"/>
  <c r="Q4" i="3"/>
  <c r="Q3" i="3"/>
  <c r="O41" i="3"/>
  <c r="BD28" i="48" l="1"/>
  <c r="BD28" i="49"/>
  <c r="AR66" i="6"/>
  <c r="AR65" i="6"/>
  <c r="AR64" i="6"/>
  <c r="AR63" i="6"/>
  <c r="AR62" i="6"/>
  <c r="AR61" i="6"/>
  <c r="AR60" i="6"/>
  <c r="AR59" i="6"/>
  <c r="AR58" i="6"/>
  <c r="AR57" i="6"/>
  <c r="AR56" i="6"/>
  <c r="AR55" i="6"/>
  <c r="AR54" i="6"/>
  <c r="AR53" i="6"/>
  <c r="AR52" i="6"/>
  <c r="AR51" i="6"/>
  <c r="AR50" i="6"/>
  <c r="AR49" i="6"/>
  <c r="AR48" i="6"/>
  <c r="AR47" i="6"/>
  <c r="AR46" i="6"/>
  <c r="AR45" i="6"/>
  <c r="AR44" i="6"/>
  <c r="AR43" i="6"/>
  <c r="AR42" i="6"/>
  <c r="AR41" i="6"/>
  <c r="AR40" i="6"/>
  <c r="AR39" i="6"/>
  <c r="AR38" i="6"/>
  <c r="AR37" i="6"/>
  <c r="AR36" i="6"/>
  <c r="AR33" i="6"/>
  <c r="AR35" i="6" s="1"/>
  <c r="Q41" i="3"/>
  <c r="P41" i="3"/>
  <c r="N41" i="3"/>
  <c r="M41" i="3"/>
  <c r="BD29" i="48" l="1"/>
  <c r="BD29" i="49"/>
  <c r="AQ9" i="49"/>
  <c r="AP9" i="48"/>
  <c r="AQ21" i="49"/>
  <c r="AP21" i="48"/>
  <c r="AQ25" i="49"/>
  <c r="AP25" i="48"/>
  <c r="AQ29" i="49"/>
  <c r="AP29" i="48"/>
  <c r="AQ17" i="49"/>
  <c r="AP17" i="48"/>
  <c r="AQ2" i="49"/>
  <c r="AP2" i="48"/>
  <c r="AQ6" i="49"/>
  <c r="AP6" i="48"/>
  <c r="AQ10" i="49"/>
  <c r="AP10" i="48"/>
  <c r="AQ14" i="49"/>
  <c r="AP14" i="48"/>
  <c r="AQ18" i="49"/>
  <c r="AP18" i="48"/>
  <c r="AQ22" i="49"/>
  <c r="AP22" i="48"/>
  <c r="AQ26" i="49"/>
  <c r="AP26" i="48"/>
  <c r="AQ30" i="49"/>
  <c r="AP30" i="48"/>
  <c r="AQ5" i="49"/>
  <c r="AP5" i="48"/>
  <c r="AQ3" i="49"/>
  <c r="AP3" i="48"/>
  <c r="AQ11" i="49"/>
  <c r="AP11" i="48"/>
  <c r="AQ15" i="49"/>
  <c r="AP15" i="48"/>
  <c r="AQ19" i="49"/>
  <c r="AP19" i="48"/>
  <c r="AQ23" i="49"/>
  <c r="AP23" i="48"/>
  <c r="AQ27" i="49"/>
  <c r="AP27" i="48"/>
  <c r="AQ31" i="49"/>
  <c r="AP31" i="48"/>
  <c r="AQ13" i="49"/>
  <c r="AP13" i="48"/>
  <c r="AQ7" i="49"/>
  <c r="AP7" i="48"/>
  <c r="AQ4" i="49"/>
  <c r="AP4" i="48"/>
  <c r="AQ8" i="49"/>
  <c r="AP8" i="48"/>
  <c r="AQ12" i="49"/>
  <c r="AP12" i="48"/>
  <c r="AQ16" i="49"/>
  <c r="AP16" i="48"/>
  <c r="AQ20" i="49"/>
  <c r="AP20" i="48"/>
  <c r="AQ24" i="49"/>
  <c r="AP24" i="48"/>
  <c r="AQ28" i="49"/>
  <c r="AP28" i="48"/>
  <c r="AQ32" i="49"/>
  <c r="AP32" i="48"/>
  <c r="AR67" i="6"/>
  <c r="AQ37" i="6"/>
  <c r="AQ38" i="6"/>
  <c r="AQ39" i="6"/>
  <c r="AQ40" i="6"/>
  <c r="AQ41" i="6"/>
  <c r="AQ42" i="6"/>
  <c r="AQ43" i="6"/>
  <c r="AQ44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Q57" i="6"/>
  <c r="AQ58" i="6"/>
  <c r="AQ59" i="6"/>
  <c r="AQ60" i="6"/>
  <c r="AQ61" i="6"/>
  <c r="AQ62" i="6"/>
  <c r="AQ63" i="6"/>
  <c r="AQ64" i="6"/>
  <c r="AQ65" i="6"/>
  <c r="AQ66" i="6"/>
  <c r="AQ36" i="6"/>
  <c r="AQ33" i="6"/>
  <c r="AQ35" i="6" s="1"/>
  <c r="AJ39" i="43"/>
  <c r="AK39" i="43" s="1"/>
  <c r="AJ38" i="43"/>
  <c r="AK38" i="43" s="1"/>
  <c r="AJ37" i="43"/>
  <c r="AK37" i="43" s="1"/>
  <c r="AJ36" i="43"/>
  <c r="AK36" i="43" s="1"/>
  <c r="AJ35" i="43"/>
  <c r="AK35" i="43" s="1"/>
  <c r="N40" i="3"/>
  <c r="Q40" i="3"/>
  <c r="P40" i="3"/>
  <c r="O40" i="3"/>
  <c r="M40" i="3"/>
  <c r="BD30" i="48" l="1"/>
  <c r="BD30" i="49"/>
  <c r="AP30" i="49"/>
  <c r="AO30" i="48"/>
  <c r="AP32" i="49"/>
  <c r="AO32" i="48"/>
  <c r="AP24" i="49"/>
  <c r="AO24" i="48"/>
  <c r="AP16" i="49"/>
  <c r="AO16" i="48"/>
  <c r="AP8" i="49"/>
  <c r="AO8" i="48"/>
  <c r="AP31" i="49"/>
  <c r="AO31" i="48"/>
  <c r="AP27" i="49"/>
  <c r="AO27" i="48"/>
  <c r="AP23" i="49"/>
  <c r="AO23" i="48"/>
  <c r="AP19" i="49"/>
  <c r="AO19" i="48"/>
  <c r="AP15" i="49"/>
  <c r="AO15" i="48"/>
  <c r="AP11" i="49"/>
  <c r="AO11" i="48"/>
  <c r="AP7" i="49"/>
  <c r="AO7" i="48"/>
  <c r="AP3" i="49"/>
  <c r="AO3" i="48"/>
  <c r="AP26" i="49"/>
  <c r="AO26" i="48"/>
  <c r="AP14" i="49"/>
  <c r="AO14" i="48"/>
  <c r="AP22" i="49"/>
  <c r="AO22" i="48"/>
  <c r="AP18" i="49"/>
  <c r="AO18" i="48"/>
  <c r="AP10" i="49"/>
  <c r="AO10" i="48"/>
  <c r="AP6" i="49"/>
  <c r="AO6" i="48"/>
  <c r="AP2" i="49"/>
  <c r="AO2" i="48"/>
  <c r="AP29" i="49"/>
  <c r="AO29" i="48"/>
  <c r="AP25" i="49"/>
  <c r="AO25" i="48"/>
  <c r="AP21" i="49"/>
  <c r="AO21" i="48"/>
  <c r="AP17" i="49"/>
  <c r="AO17" i="48"/>
  <c r="AP13" i="49"/>
  <c r="AO13" i="48"/>
  <c r="AP9" i="49"/>
  <c r="AO9" i="48"/>
  <c r="AP5" i="49"/>
  <c r="AO5" i="48"/>
  <c r="AP28" i="49"/>
  <c r="AO28" i="48"/>
  <c r="AP20" i="49"/>
  <c r="AO20" i="48"/>
  <c r="AP12" i="49"/>
  <c r="AO12" i="48"/>
  <c r="AP4" i="49"/>
  <c r="AO4" i="48"/>
  <c r="AQ67" i="6"/>
  <c r="AP37" i="6"/>
  <c r="AP38" i="6"/>
  <c r="AP39" i="6"/>
  <c r="AP40" i="6"/>
  <c r="AP41" i="6"/>
  <c r="AP42" i="6"/>
  <c r="AP43" i="6"/>
  <c r="AP44" i="6"/>
  <c r="AP45" i="6"/>
  <c r="AP46" i="6"/>
  <c r="AP47" i="6"/>
  <c r="AP48" i="6"/>
  <c r="AP49" i="6"/>
  <c r="AP50" i="6"/>
  <c r="AP51" i="6"/>
  <c r="AP52" i="6"/>
  <c r="AP53" i="6"/>
  <c r="AP54" i="6"/>
  <c r="AP55" i="6"/>
  <c r="AP56" i="6"/>
  <c r="AP57" i="6"/>
  <c r="AP58" i="6"/>
  <c r="AP59" i="6"/>
  <c r="AP60" i="6"/>
  <c r="AP61" i="6"/>
  <c r="AP62" i="6"/>
  <c r="AP63" i="6"/>
  <c r="AP64" i="6"/>
  <c r="AP65" i="6"/>
  <c r="AP66" i="6"/>
  <c r="AP36" i="6"/>
  <c r="AP33" i="6"/>
  <c r="AP35" i="6" s="1"/>
  <c r="Q39" i="3"/>
  <c r="P39" i="3"/>
  <c r="O39" i="3"/>
  <c r="N39" i="3"/>
  <c r="M39" i="3"/>
  <c r="BD31" i="48" l="1"/>
  <c r="BD31" i="49"/>
  <c r="AO27" i="49"/>
  <c r="AN27" i="48"/>
  <c r="AO23" i="49"/>
  <c r="AN23" i="48"/>
  <c r="AO19" i="49"/>
  <c r="AN19" i="48"/>
  <c r="AO15" i="49"/>
  <c r="AN15" i="48"/>
  <c r="AO11" i="49"/>
  <c r="AN11" i="48"/>
  <c r="AO7" i="49"/>
  <c r="AN7" i="48"/>
  <c r="AO3" i="49"/>
  <c r="AN3" i="48"/>
  <c r="AO22" i="49"/>
  <c r="AN22" i="48"/>
  <c r="AO26" i="49"/>
  <c r="AN26" i="48"/>
  <c r="AO14" i="49"/>
  <c r="AN14" i="48"/>
  <c r="AO10" i="49"/>
  <c r="AN10" i="48"/>
  <c r="AO6" i="49"/>
  <c r="AN6" i="48"/>
  <c r="AO2" i="49"/>
  <c r="AN2" i="48"/>
  <c r="AO29" i="49"/>
  <c r="AN29" i="48"/>
  <c r="AO25" i="49"/>
  <c r="AN25" i="48"/>
  <c r="AO21" i="49"/>
  <c r="AN21" i="48"/>
  <c r="AO17" i="49"/>
  <c r="AN17" i="48"/>
  <c r="AO13" i="49"/>
  <c r="AN13" i="48"/>
  <c r="AO9" i="49"/>
  <c r="AN9" i="48"/>
  <c r="AO5" i="49"/>
  <c r="AN5" i="48"/>
  <c r="AO31" i="49"/>
  <c r="AN31" i="48"/>
  <c r="AO30" i="49"/>
  <c r="AN30" i="48"/>
  <c r="AO18" i="49"/>
  <c r="AN18" i="48"/>
  <c r="AO32" i="49"/>
  <c r="AN32" i="48"/>
  <c r="AO28" i="49"/>
  <c r="AN28" i="48"/>
  <c r="AO24" i="49"/>
  <c r="AN24" i="48"/>
  <c r="AO20" i="49"/>
  <c r="AN20" i="48"/>
  <c r="AO16" i="49"/>
  <c r="AN16" i="48"/>
  <c r="AO12" i="49"/>
  <c r="AN12" i="48"/>
  <c r="AO8" i="49"/>
  <c r="AN8" i="48"/>
  <c r="AO4" i="49"/>
  <c r="AN4" i="48"/>
  <c r="AP67" i="6"/>
  <c r="AJ66" i="6"/>
  <c r="AJ65" i="6"/>
  <c r="AJ64" i="6"/>
  <c r="AJ63" i="6"/>
  <c r="AJ62" i="6"/>
  <c r="AJ61" i="6"/>
  <c r="AJ60" i="6"/>
  <c r="AJ59" i="6"/>
  <c r="AJ58" i="6"/>
  <c r="AJ57" i="6"/>
  <c r="AJ56" i="6"/>
  <c r="AJ55" i="6"/>
  <c r="AJ54" i="6"/>
  <c r="AJ53" i="6"/>
  <c r="AJ52" i="6"/>
  <c r="AJ51" i="6"/>
  <c r="AJ50" i="6"/>
  <c r="AJ49" i="6"/>
  <c r="AJ48" i="6"/>
  <c r="AJ47" i="6"/>
  <c r="AJ46" i="6"/>
  <c r="AJ45" i="6"/>
  <c r="AJ44" i="6"/>
  <c r="AJ43" i="6"/>
  <c r="AJ42" i="6"/>
  <c r="AJ41" i="6"/>
  <c r="AJ40" i="6"/>
  <c r="AJ39" i="6"/>
  <c r="AJ38" i="6"/>
  <c r="AJ37" i="6"/>
  <c r="AK66" i="6"/>
  <c r="AK65" i="6"/>
  <c r="AK64" i="6"/>
  <c r="AK63" i="6"/>
  <c r="AK62" i="6"/>
  <c r="AK61" i="6"/>
  <c r="AK60" i="6"/>
  <c r="AK59" i="6"/>
  <c r="AK58" i="6"/>
  <c r="AK57" i="6"/>
  <c r="AK56" i="6"/>
  <c r="AK55" i="6"/>
  <c r="AK54" i="6"/>
  <c r="AK53" i="6"/>
  <c r="AK52" i="6"/>
  <c r="AK51" i="6"/>
  <c r="AK50" i="6"/>
  <c r="AK49" i="6"/>
  <c r="AK48" i="6"/>
  <c r="AK47" i="6"/>
  <c r="AK46" i="6"/>
  <c r="AK45" i="6"/>
  <c r="AK44" i="6"/>
  <c r="AK43" i="6"/>
  <c r="AK42" i="6"/>
  <c r="AK41" i="6"/>
  <c r="AK40" i="6"/>
  <c r="AK39" i="6"/>
  <c r="AK38" i="6"/>
  <c r="AK37" i="6"/>
  <c r="AL66" i="6"/>
  <c r="AJ32" i="48" s="1"/>
  <c r="AL65" i="6"/>
  <c r="AJ31" i="48" s="1"/>
  <c r="AL64" i="6"/>
  <c r="AJ30" i="48" s="1"/>
  <c r="AL63" i="6"/>
  <c r="AJ29" i="48" s="1"/>
  <c r="AL62" i="6"/>
  <c r="AJ28" i="48" s="1"/>
  <c r="AL61" i="6"/>
  <c r="AJ27" i="48" s="1"/>
  <c r="AL60" i="6"/>
  <c r="AJ26" i="48" s="1"/>
  <c r="AL59" i="6"/>
  <c r="AJ25" i="48" s="1"/>
  <c r="AL58" i="6"/>
  <c r="AJ24" i="48" s="1"/>
  <c r="AL57" i="6"/>
  <c r="AJ23" i="48" s="1"/>
  <c r="AL56" i="6"/>
  <c r="AJ22" i="48" s="1"/>
  <c r="AL55" i="6"/>
  <c r="AJ21" i="48" s="1"/>
  <c r="AL54" i="6"/>
  <c r="AJ20" i="48" s="1"/>
  <c r="AL53" i="6"/>
  <c r="AJ19" i="48" s="1"/>
  <c r="AL52" i="6"/>
  <c r="AJ18" i="48" s="1"/>
  <c r="AL51" i="6"/>
  <c r="AL50" i="6"/>
  <c r="AL49" i="6"/>
  <c r="AL48" i="6"/>
  <c r="AL47" i="6"/>
  <c r="AL46" i="6"/>
  <c r="AL45" i="6"/>
  <c r="AL44" i="6"/>
  <c r="AL43" i="6"/>
  <c r="AL42" i="6"/>
  <c r="AL41" i="6"/>
  <c r="AL40" i="6"/>
  <c r="AL39" i="6"/>
  <c r="AL38" i="6"/>
  <c r="AL37" i="6"/>
  <c r="AM66" i="6"/>
  <c r="AM65" i="6"/>
  <c r="AM64" i="6"/>
  <c r="AM63" i="6"/>
  <c r="AM62" i="6"/>
  <c r="AM61" i="6"/>
  <c r="AM60" i="6"/>
  <c r="AM59" i="6"/>
  <c r="AM58" i="6"/>
  <c r="AM57" i="6"/>
  <c r="AM56" i="6"/>
  <c r="AM55" i="6"/>
  <c r="AM54" i="6"/>
  <c r="AM53" i="6"/>
  <c r="AM52" i="6"/>
  <c r="AM51" i="6"/>
  <c r="AM50" i="6"/>
  <c r="AM49" i="6"/>
  <c r="AM48" i="6"/>
  <c r="AM47" i="6"/>
  <c r="AM46" i="6"/>
  <c r="AM45" i="6"/>
  <c r="AM44" i="6"/>
  <c r="AM43" i="6"/>
  <c r="AM42" i="6"/>
  <c r="AM41" i="6"/>
  <c r="AM40" i="6"/>
  <c r="AM39" i="6"/>
  <c r="AM38" i="6"/>
  <c r="AM37" i="6"/>
  <c r="AN66" i="6"/>
  <c r="AN65" i="6"/>
  <c r="AN64" i="6"/>
  <c r="AN63" i="6"/>
  <c r="AN62" i="6"/>
  <c r="AN61" i="6"/>
  <c r="AN60" i="6"/>
  <c r="AN59" i="6"/>
  <c r="AN58" i="6"/>
  <c r="AN57" i="6"/>
  <c r="AN56" i="6"/>
  <c r="AN55" i="6"/>
  <c r="AN54" i="6"/>
  <c r="AN53" i="6"/>
  <c r="AN52" i="6"/>
  <c r="AN51" i="6"/>
  <c r="AN50" i="6"/>
  <c r="AN49" i="6"/>
  <c r="AN48" i="6"/>
  <c r="AN47" i="6"/>
  <c r="AN46" i="6"/>
  <c r="AN45" i="6"/>
  <c r="AN44" i="6"/>
  <c r="AN43" i="6"/>
  <c r="AN42" i="6"/>
  <c r="AN41" i="6"/>
  <c r="AN40" i="6"/>
  <c r="AN39" i="6"/>
  <c r="AN38" i="6"/>
  <c r="AN37" i="6"/>
  <c r="AO65" i="6"/>
  <c r="AO61" i="6"/>
  <c r="AO60" i="6"/>
  <c r="AO57" i="6"/>
  <c r="AO53" i="6"/>
  <c r="AO52" i="6"/>
  <c r="AO49" i="6"/>
  <c r="AO45" i="6"/>
  <c r="AO44" i="6"/>
  <c r="AO41" i="6"/>
  <c r="AO37" i="6"/>
  <c r="AI20" i="48" l="1"/>
  <c r="AJ20" i="49"/>
  <c r="AI24" i="48"/>
  <c r="AJ24" i="49"/>
  <c r="AI28" i="48"/>
  <c r="AJ28" i="49"/>
  <c r="AI32" i="48"/>
  <c r="AJ32" i="49"/>
  <c r="AJ21" i="49"/>
  <c r="AI21" i="48"/>
  <c r="AJ25" i="49"/>
  <c r="AI25" i="48"/>
  <c r="AJ29" i="49"/>
  <c r="AI29" i="48"/>
  <c r="AI18" i="48"/>
  <c r="AJ18" i="49"/>
  <c r="AI22" i="48"/>
  <c r="AJ22" i="49"/>
  <c r="AI26" i="48"/>
  <c r="AJ26" i="49"/>
  <c r="AI30" i="48"/>
  <c r="AJ30" i="49"/>
  <c r="AJ19" i="49"/>
  <c r="AI19" i="48"/>
  <c r="AJ23" i="49"/>
  <c r="AI23" i="48"/>
  <c r="AJ27" i="49"/>
  <c r="AI27" i="48"/>
  <c r="AJ31" i="49"/>
  <c r="AI31" i="48"/>
  <c r="BD32" i="48"/>
  <c r="BD32" i="49"/>
  <c r="AL5" i="48"/>
  <c r="AN11" i="49"/>
  <c r="AM11" i="48"/>
  <c r="AM3" i="49"/>
  <c r="AL3" i="48"/>
  <c r="AN3" i="49"/>
  <c r="AM3" i="48"/>
  <c r="AN15" i="49"/>
  <c r="AM15" i="48"/>
  <c r="AN26" i="49"/>
  <c r="AM26" i="48"/>
  <c r="AL4" i="48"/>
  <c r="AL8" i="48"/>
  <c r="AL12" i="48"/>
  <c r="AL16" i="48"/>
  <c r="AL20" i="48"/>
  <c r="AL24" i="48"/>
  <c r="AL28" i="48"/>
  <c r="AL32" i="48"/>
  <c r="AL6" i="49"/>
  <c r="AK6" i="48"/>
  <c r="AL10" i="49"/>
  <c r="AK10" i="48"/>
  <c r="AL14" i="49"/>
  <c r="AK14" i="48"/>
  <c r="AL18" i="49"/>
  <c r="AK18" i="49"/>
  <c r="AK18" i="48"/>
  <c r="AL22" i="49"/>
  <c r="AK22" i="49"/>
  <c r="AK22" i="48"/>
  <c r="AL26" i="49"/>
  <c r="AK26" i="49"/>
  <c r="AK26" i="48"/>
  <c r="AL30" i="49"/>
  <c r="AK30" i="49"/>
  <c r="AK30" i="48"/>
  <c r="AK4" i="49"/>
  <c r="AJ4" i="48"/>
  <c r="AK8" i="49"/>
  <c r="AJ8" i="48"/>
  <c r="AK12" i="49"/>
  <c r="AJ12" i="48"/>
  <c r="AK16" i="49"/>
  <c r="AJ16" i="48"/>
  <c r="AJ6" i="49"/>
  <c r="AI6" i="48"/>
  <c r="AJ10" i="49"/>
  <c r="AI10" i="48"/>
  <c r="AJ14" i="49"/>
  <c r="AI14" i="48"/>
  <c r="AI4" i="49"/>
  <c r="AH4" i="48"/>
  <c r="AI8" i="49"/>
  <c r="AH8" i="48"/>
  <c r="AI12" i="49"/>
  <c r="AH12" i="48"/>
  <c r="AI16" i="49"/>
  <c r="AH16" i="48"/>
  <c r="AI20" i="49"/>
  <c r="AH20" i="48"/>
  <c r="AI24" i="49"/>
  <c r="AH24" i="48"/>
  <c r="AI28" i="49"/>
  <c r="AH28" i="48"/>
  <c r="AI32" i="49"/>
  <c r="AH32" i="48"/>
  <c r="AN18" i="49"/>
  <c r="AM18" i="48"/>
  <c r="AL13" i="48"/>
  <c r="AL21" i="48"/>
  <c r="AL29" i="48"/>
  <c r="AL7" i="49"/>
  <c r="AK7" i="48"/>
  <c r="AL11" i="49"/>
  <c r="AK11" i="48"/>
  <c r="AL19" i="49"/>
  <c r="AK19" i="49"/>
  <c r="AK19" i="48"/>
  <c r="AL23" i="49"/>
  <c r="AK23" i="49"/>
  <c r="AK23" i="48"/>
  <c r="AL27" i="49"/>
  <c r="AK27" i="49"/>
  <c r="AK27" i="48"/>
  <c r="AL31" i="49"/>
  <c r="AK31" i="49"/>
  <c r="AK31" i="48"/>
  <c r="AK5" i="49"/>
  <c r="AJ5" i="48"/>
  <c r="AK9" i="49"/>
  <c r="AJ9" i="48"/>
  <c r="AK13" i="49"/>
  <c r="AJ13" i="48"/>
  <c r="AK17" i="49"/>
  <c r="AJ17" i="48"/>
  <c r="AJ3" i="49"/>
  <c r="AI3" i="48"/>
  <c r="AJ7" i="49"/>
  <c r="AI7" i="48"/>
  <c r="AJ11" i="49"/>
  <c r="AI11" i="48"/>
  <c r="AJ15" i="49"/>
  <c r="AI15" i="48"/>
  <c r="AI5" i="49"/>
  <c r="AH5" i="48"/>
  <c r="AI9" i="49"/>
  <c r="AH9" i="48"/>
  <c r="AI13" i="49"/>
  <c r="AH13" i="48"/>
  <c r="AI17" i="49"/>
  <c r="AH17" i="48"/>
  <c r="AI21" i="49"/>
  <c r="AH21" i="48"/>
  <c r="AI25" i="49"/>
  <c r="AH25" i="48"/>
  <c r="AI29" i="49"/>
  <c r="AH29" i="48"/>
  <c r="AN7" i="49"/>
  <c r="AM7" i="48"/>
  <c r="AL9" i="48"/>
  <c r="AL17" i="48"/>
  <c r="AL25" i="48"/>
  <c r="AL3" i="49"/>
  <c r="AK3" i="48"/>
  <c r="AL15" i="49"/>
  <c r="AK15" i="48"/>
  <c r="AN10" i="49"/>
  <c r="AM10" i="48"/>
  <c r="AN19" i="49"/>
  <c r="AM19" i="48"/>
  <c r="AN31" i="49"/>
  <c r="AM31" i="48"/>
  <c r="AL6" i="48"/>
  <c r="AM10" i="49"/>
  <c r="AL10" i="48"/>
  <c r="AL14" i="48"/>
  <c r="AM18" i="49"/>
  <c r="AL18" i="48"/>
  <c r="AL22" i="48"/>
  <c r="AM26" i="49"/>
  <c r="AL26" i="48"/>
  <c r="AL30" i="48"/>
  <c r="AL4" i="49"/>
  <c r="AK4" i="48"/>
  <c r="AL8" i="49"/>
  <c r="AK8" i="48"/>
  <c r="AL12" i="49"/>
  <c r="AK12" i="48"/>
  <c r="AL16" i="49"/>
  <c r="AK16" i="48"/>
  <c r="AK20" i="49"/>
  <c r="AL20" i="49"/>
  <c r="AK20" i="48"/>
  <c r="AL24" i="49"/>
  <c r="AK24" i="49"/>
  <c r="AK24" i="48"/>
  <c r="AL28" i="49"/>
  <c r="AK28" i="49"/>
  <c r="AK28" i="48"/>
  <c r="AL32" i="49"/>
  <c r="AK32" i="49"/>
  <c r="AK32" i="48"/>
  <c r="AK6" i="49"/>
  <c r="AJ6" i="48"/>
  <c r="AK10" i="49"/>
  <c r="AJ10" i="48"/>
  <c r="AK14" i="49"/>
  <c r="AJ14" i="48"/>
  <c r="AJ4" i="49"/>
  <c r="AI4" i="48"/>
  <c r="AJ8" i="49"/>
  <c r="AI8" i="48"/>
  <c r="AJ12" i="49"/>
  <c r="AI12" i="48"/>
  <c r="AJ16" i="49"/>
  <c r="AI16" i="48"/>
  <c r="AI6" i="49"/>
  <c r="AH6" i="48"/>
  <c r="AI10" i="49"/>
  <c r="AH10" i="48"/>
  <c r="AI14" i="49"/>
  <c r="AH14" i="48"/>
  <c r="AI18" i="49"/>
  <c r="AH18" i="48"/>
  <c r="AI22" i="49"/>
  <c r="AH22" i="48"/>
  <c r="AI26" i="49"/>
  <c r="AH26" i="48"/>
  <c r="AI30" i="49"/>
  <c r="AH30" i="48"/>
  <c r="AN27" i="49"/>
  <c r="AM27" i="48"/>
  <c r="AN23" i="49"/>
  <c r="AM23" i="48"/>
  <c r="AM7" i="49"/>
  <c r="AL7" i="48"/>
  <c r="AM11" i="49"/>
  <c r="AL11" i="48"/>
  <c r="AM15" i="49"/>
  <c r="AL15" i="48"/>
  <c r="AM19" i="49"/>
  <c r="AL19" i="48"/>
  <c r="AM23" i="49"/>
  <c r="AL23" i="48"/>
  <c r="AM27" i="49"/>
  <c r="AL27" i="48"/>
  <c r="AM31" i="49"/>
  <c r="AL31" i="48"/>
  <c r="AL5" i="49"/>
  <c r="AK5" i="48"/>
  <c r="AL9" i="49"/>
  <c r="AK9" i="48"/>
  <c r="AL13" i="49"/>
  <c r="AK13" i="48"/>
  <c r="AL17" i="49"/>
  <c r="AK17" i="48"/>
  <c r="AL21" i="49"/>
  <c r="AK21" i="49"/>
  <c r="AK21" i="48"/>
  <c r="AL25" i="49"/>
  <c r="AK25" i="49"/>
  <c r="AK25" i="48"/>
  <c r="AL29" i="49"/>
  <c r="AK29" i="49"/>
  <c r="AK29" i="48"/>
  <c r="AK3" i="49"/>
  <c r="AJ3" i="48"/>
  <c r="AK7" i="49"/>
  <c r="AJ7" i="48"/>
  <c r="AK11" i="49"/>
  <c r="AJ11" i="48"/>
  <c r="AK15" i="49"/>
  <c r="AJ15" i="48"/>
  <c r="AJ5" i="49"/>
  <c r="AI5" i="48"/>
  <c r="AJ9" i="49"/>
  <c r="AI9" i="48"/>
  <c r="AJ13" i="49"/>
  <c r="AI13" i="48"/>
  <c r="AJ17" i="49"/>
  <c r="AI17" i="48"/>
  <c r="AI3" i="49"/>
  <c r="AH3" i="48"/>
  <c r="AI7" i="49"/>
  <c r="AH7" i="48"/>
  <c r="AI11" i="49"/>
  <c r="AH11" i="48"/>
  <c r="AI15" i="49"/>
  <c r="AH15" i="48"/>
  <c r="AI19" i="49"/>
  <c r="AH19" i="48"/>
  <c r="AI23" i="49"/>
  <c r="AH23" i="48"/>
  <c r="AI27" i="49"/>
  <c r="AH27" i="48"/>
  <c r="AI31" i="49"/>
  <c r="AH31" i="48"/>
  <c r="AO36" i="6"/>
  <c r="AO38" i="6"/>
  <c r="AO42" i="6"/>
  <c r="AO46" i="6"/>
  <c r="AO50" i="6"/>
  <c r="AM16" i="49" s="1"/>
  <c r="AO54" i="6"/>
  <c r="AO58" i="6"/>
  <c r="AO62" i="6"/>
  <c r="AO66" i="6"/>
  <c r="AM32" i="49" s="1"/>
  <c r="AO39" i="6"/>
  <c r="AO43" i="6"/>
  <c r="AO47" i="6"/>
  <c r="AM13" i="49" s="1"/>
  <c r="AO51" i="6"/>
  <c r="AM17" i="49" s="1"/>
  <c r="AO55" i="6"/>
  <c r="AO59" i="6"/>
  <c r="AO63" i="6"/>
  <c r="AO33" i="6"/>
  <c r="AO35" i="6" s="1"/>
  <c r="AO40" i="6"/>
  <c r="AO48" i="6"/>
  <c r="AO56" i="6"/>
  <c r="AO64" i="6"/>
  <c r="AN21" i="49" l="1"/>
  <c r="AM21" i="48"/>
  <c r="AN30" i="49"/>
  <c r="AM30" i="48"/>
  <c r="AN29" i="49"/>
  <c r="AM29" i="48"/>
  <c r="AN28" i="49"/>
  <c r="AM28" i="48"/>
  <c r="AN14" i="49"/>
  <c r="AM14" i="48"/>
  <c r="AN25" i="49"/>
  <c r="AM25" i="48"/>
  <c r="AN9" i="49"/>
  <c r="AM9" i="48"/>
  <c r="AN24" i="49"/>
  <c r="AM24" i="48"/>
  <c r="AN8" i="49"/>
  <c r="AM8" i="48"/>
  <c r="AN20" i="49"/>
  <c r="AM20" i="48"/>
  <c r="AM29" i="49"/>
  <c r="AM24" i="49"/>
  <c r="AM8" i="49"/>
  <c r="AN6" i="49"/>
  <c r="AM6" i="48"/>
  <c r="AN4" i="49"/>
  <c r="AM4" i="48"/>
  <c r="AN17" i="49"/>
  <c r="AM17" i="48"/>
  <c r="AN32" i="49"/>
  <c r="AM32" i="48"/>
  <c r="AN16" i="49"/>
  <c r="AM16" i="48"/>
  <c r="AN2" i="49"/>
  <c r="AM2" i="48"/>
  <c r="AN5" i="49"/>
  <c r="AM5" i="48"/>
  <c r="AN22" i="49"/>
  <c r="AM22" i="48"/>
  <c r="AN13" i="49"/>
  <c r="AM13" i="48"/>
  <c r="AN12" i="49"/>
  <c r="AM12" i="48"/>
  <c r="AM30" i="49"/>
  <c r="AM22" i="49"/>
  <c r="AM14" i="49"/>
  <c r="AM6" i="49"/>
  <c r="AM25" i="49"/>
  <c r="AM9" i="49"/>
  <c r="AM21" i="49"/>
  <c r="AM28" i="49"/>
  <c r="AM20" i="49"/>
  <c r="AM12" i="49"/>
  <c r="AM4" i="49"/>
  <c r="AM5" i="49"/>
  <c r="AO67" i="6"/>
  <c r="A68" i="43"/>
  <c r="B68" i="43"/>
  <c r="C68" i="43"/>
  <c r="Q37" i="3"/>
  <c r="Q38" i="3"/>
  <c r="P38" i="3"/>
  <c r="O38" i="3"/>
  <c r="N38" i="3"/>
  <c r="M38" i="3"/>
  <c r="AN36" i="6" l="1"/>
  <c r="AN33" i="6"/>
  <c r="AN35" i="6" s="1"/>
  <c r="P37" i="3"/>
  <c r="O37" i="3"/>
  <c r="N37" i="3"/>
  <c r="M37" i="3"/>
  <c r="E74" i="43" l="1"/>
  <c r="AI74" i="43"/>
  <c r="N74" i="43"/>
  <c r="Z74" i="43"/>
  <c r="F74" i="43"/>
  <c r="U74" i="43"/>
  <c r="V74" i="43"/>
  <c r="AN67" i="6"/>
  <c r="AM2" i="49"/>
  <c r="AL2" i="48"/>
  <c r="Q19" i="3"/>
  <c r="AM36" i="6"/>
  <c r="AM33" i="6"/>
  <c r="AM35" i="6" s="1"/>
  <c r="Q9" i="3"/>
  <c r="Q5" i="3"/>
  <c r="Q6" i="3"/>
  <c r="Q7" i="3"/>
  <c r="Q8" i="3"/>
  <c r="Q10" i="3"/>
  <c r="Q11" i="3"/>
  <c r="Q12" i="3"/>
  <c r="Q13" i="3"/>
  <c r="Q14" i="3"/>
  <c r="Q15" i="3"/>
  <c r="Q16" i="3"/>
  <c r="Q17" i="3"/>
  <c r="Q18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" i="3"/>
  <c r="O6" i="3"/>
  <c r="O5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4" i="3"/>
  <c r="O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" i="3"/>
  <c r="M36" i="3"/>
  <c r="AM67" i="6" l="1"/>
  <c r="AL2" i="49"/>
  <c r="AK2" i="48"/>
  <c r="AH74" i="43"/>
  <c r="S74" i="43"/>
  <c r="I74" i="43"/>
  <c r="L74" i="43"/>
  <c r="AE74" i="43"/>
  <c r="W74" i="43"/>
  <c r="AB74" i="43"/>
  <c r="H74" i="43"/>
  <c r="AC74" i="43"/>
  <c r="AD74" i="43"/>
  <c r="T74" i="43"/>
  <c r="R74" i="43"/>
  <c r="K74" i="43"/>
  <c r="Q74" i="43"/>
  <c r="X74" i="43"/>
  <c r="J74" i="43"/>
  <c r="O74" i="43"/>
  <c r="Y74" i="43"/>
  <c r="AF74" i="43"/>
  <c r="P74" i="43"/>
  <c r="AA74" i="43"/>
  <c r="G74" i="43"/>
  <c r="M74" i="43"/>
  <c r="AG74" i="43"/>
  <c r="AJ34" i="43"/>
  <c r="AK34" i="43" s="1"/>
  <c r="AL36" i="6"/>
  <c r="AL33" i="6"/>
  <c r="AL35" i="6" s="1"/>
  <c r="AJ71" i="43"/>
  <c r="AK71" i="43" s="1"/>
  <c r="M35" i="3"/>
  <c r="AL67" i="6" l="1"/>
  <c r="AK2" i="49"/>
  <c r="AJ2" i="48"/>
  <c r="BC2" i="2"/>
  <c r="AJ68" i="43"/>
  <c r="AK68" i="43" s="1"/>
  <c r="AJ70" i="43" l="1"/>
  <c r="AK70" i="43" s="1"/>
  <c r="AJ69" i="43"/>
  <c r="AK69" i="43" s="1"/>
  <c r="E75" i="43" l="1"/>
  <c r="E76" i="43" s="1"/>
  <c r="W75" i="43"/>
  <c r="W76" i="43" s="1"/>
  <c r="AE75" i="43"/>
  <c r="AE76" i="43" s="1"/>
  <c r="R75" i="43"/>
  <c r="R76" i="43" s="1"/>
  <c r="L75" i="43"/>
  <c r="L76" i="43" s="1"/>
  <c r="AC75" i="43"/>
  <c r="AC76" i="43" s="1"/>
  <c r="AJ74" i="43"/>
  <c r="AJ75" i="43" s="1"/>
  <c r="Z75" i="43"/>
  <c r="Z76" i="43" s="1"/>
  <c r="J75" i="43"/>
  <c r="J76" i="43" s="1"/>
  <c r="G75" i="43"/>
  <c r="G76" i="43" s="1"/>
  <c r="U75" i="43"/>
  <c r="U76" i="43" s="1"/>
  <c r="AB75" i="43"/>
  <c r="AB76" i="43" s="1"/>
  <c r="K75" i="43"/>
  <c r="K76" i="43" s="1"/>
  <c r="X75" i="43"/>
  <c r="X76" i="43" s="1"/>
  <c r="AD75" i="43"/>
  <c r="AD76" i="43" s="1"/>
  <c r="Y75" i="43"/>
  <c r="Y76" i="43" s="1"/>
  <c r="V75" i="43"/>
  <c r="V76" i="43" s="1"/>
  <c r="F75" i="43"/>
  <c r="F76" i="43" s="1"/>
  <c r="AG75" i="43"/>
  <c r="AG76" i="43" s="1"/>
  <c r="Q75" i="43"/>
  <c r="Q76" i="43" s="1"/>
  <c r="H75" i="43"/>
  <c r="H76" i="43" s="1"/>
  <c r="N75" i="43"/>
  <c r="N76" i="43" s="1"/>
  <c r="AF75" i="43"/>
  <c r="AF76" i="43" s="1"/>
  <c r="M75" i="43"/>
  <c r="M76" i="43" s="1"/>
  <c r="O75" i="43"/>
  <c r="O76" i="43" s="1"/>
  <c r="T75" i="43"/>
  <c r="T76" i="43" s="1"/>
  <c r="AA75" i="43"/>
  <c r="AA76" i="43" s="1"/>
  <c r="S75" i="43"/>
  <c r="S76" i="43" s="1"/>
  <c r="I75" i="43"/>
  <c r="I76" i="43" s="1"/>
  <c r="P75" i="43"/>
  <c r="P76" i="43" s="1"/>
  <c r="AI75" i="43"/>
  <c r="AI76" i="43" s="1"/>
  <c r="AH75" i="43"/>
  <c r="AH76" i="43" s="1"/>
  <c r="AJ72" i="43"/>
  <c r="AK72" i="43" s="1"/>
  <c r="M34" i="3"/>
  <c r="AK36" i="6"/>
  <c r="AK33" i="6"/>
  <c r="AK35" i="6" s="1"/>
  <c r="AF77" i="43"/>
  <c r="K77" i="43"/>
  <c r="AB77" i="43"/>
  <c r="J77" i="43"/>
  <c r="Q77" i="43"/>
  <c r="T77" i="43"/>
  <c r="H77" i="43"/>
  <c r="U77" i="43"/>
  <c r="R77" i="43"/>
  <c r="V77" i="43"/>
  <c r="I77" i="43"/>
  <c r="L77" i="43"/>
  <c r="P77" i="43"/>
  <c r="O77" i="43"/>
  <c r="M77" i="43"/>
  <c r="F77" i="43"/>
  <c r="AE77" i="43"/>
  <c r="AG77" i="43"/>
  <c r="N77" i="43"/>
  <c r="AH77" i="43"/>
  <c r="AI77" i="43"/>
  <c r="X77" i="43"/>
  <c r="AD77" i="43"/>
  <c r="AC77" i="43"/>
  <c r="Z77" i="43"/>
  <c r="AA77" i="43"/>
  <c r="G77" i="43"/>
  <c r="W77" i="43"/>
  <c r="Y77" i="43"/>
  <c r="E77" i="43"/>
  <c r="S77" i="43"/>
  <c r="AK67" i="6" l="1"/>
  <c r="AJ2" i="49"/>
  <c r="AI2" i="48"/>
  <c r="AJ76" i="43"/>
  <c r="AK76" i="43" s="1"/>
  <c r="BE2" i="2" l="1"/>
  <c r="BF2" i="2" s="1"/>
  <c r="M33" i="3"/>
  <c r="AJ33" i="6"/>
  <c r="AJ36" i="6"/>
  <c r="AI2" i="49" l="1"/>
  <c r="AH2" i="48"/>
  <c r="AJ67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36" i="6"/>
  <c r="M32" i="3"/>
  <c r="AH31" i="49" l="1"/>
  <c r="AG31" i="48"/>
  <c r="AH15" i="49"/>
  <c r="AG15" i="48"/>
  <c r="AH11" i="49"/>
  <c r="AG11" i="48"/>
  <c r="AH7" i="49"/>
  <c r="AG7" i="48"/>
  <c r="AH3" i="49"/>
  <c r="AG3" i="48"/>
  <c r="AH23" i="49"/>
  <c r="AG23" i="48"/>
  <c r="AH30" i="49"/>
  <c r="AG30" i="48"/>
  <c r="AH22" i="49"/>
  <c r="AG22" i="48"/>
  <c r="AH18" i="49"/>
  <c r="AG18" i="48"/>
  <c r="AH14" i="49"/>
  <c r="AG14" i="48"/>
  <c r="AH10" i="49"/>
  <c r="AG10" i="48"/>
  <c r="AH6" i="49"/>
  <c r="AG6" i="48"/>
  <c r="AH19" i="49"/>
  <c r="AG19" i="48"/>
  <c r="AH26" i="49"/>
  <c r="AG26" i="48"/>
  <c r="AH2" i="49"/>
  <c r="AG2" i="48"/>
  <c r="AH29" i="49"/>
  <c r="AG29" i="48"/>
  <c r="AH25" i="49"/>
  <c r="AG25" i="48"/>
  <c r="AH21" i="49"/>
  <c r="AG21" i="48"/>
  <c r="AH17" i="49"/>
  <c r="AG17" i="48"/>
  <c r="AH13" i="49"/>
  <c r="AG13" i="48"/>
  <c r="AH9" i="49"/>
  <c r="AG9" i="48"/>
  <c r="AH5" i="49"/>
  <c r="AG5" i="48"/>
  <c r="AH27" i="49"/>
  <c r="AG27" i="48"/>
  <c r="AH32" i="49"/>
  <c r="AG32" i="48"/>
  <c r="AH28" i="49"/>
  <c r="AG28" i="48"/>
  <c r="AH24" i="49"/>
  <c r="AG24" i="48"/>
  <c r="AH20" i="49"/>
  <c r="AG20" i="48"/>
  <c r="AH16" i="49"/>
  <c r="AG16" i="48"/>
  <c r="AH12" i="49"/>
  <c r="AG12" i="48"/>
  <c r="AH8" i="49"/>
  <c r="AG8" i="48"/>
  <c r="AH4" i="49"/>
  <c r="AG4" i="48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H36" i="6"/>
  <c r="AG36" i="6"/>
  <c r="AF29" i="49" l="1"/>
  <c r="BQ29" i="2" s="1"/>
  <c r="AE29" i="48"/>
  <c r="AF13" i="49"/>
  <c r="BQ13" i="2" s="1"/>
  <c r="AE13" i="48"/>
  <c r="AF31" i="49"/>
  <c r="BQ31" i="2" s="1"/>
  <c r="AE31" i="48"/>
  <c r="AF23" i="49"/>
  <c r="BQ23" i="2" s="1"/>
  <c r="AE23" i="48"/>
  <c r="AF15" i="49"/>
  <c r="BQ15" i="2" s="1"/>
  <c r="AE15" i="48"/>
  <c r="AF7" i="49"/>
  <c r="BQ7" i="2" s="1"/>
  <c r="AE7" i="48"/>
  <c r="AF2" i="49"/>
  <c r="BQ2" i="2" s="1"/>
  <c r="AE2" i="48"/>
  <c r="AF30" i="49"/>
  <c r="BQ30" i="2" s="1"/>
  <c r="AE30" i="48"/>
  <c r="AF26" i="49"/>
  <c r="BQ26" i="2" s="1"/>
  <c r="AE26" i="48"/>
  <c r="AF22" i="49"/>
  <c r="BQ22" i="2" s="1"/>
  <c r="AE22" i="48"/>
  <c r="AF18" i="49"/>
  <c r="BQ18" i="2" s="1"/>
  <c r="AE18" i="48"/>
  <c r="AF14" i="49"/>
  <c r="BQ14" i="2" s="1"/>
  <c r="AE14" i="48"/>
  <c r="AF10" i="49"/>
  <c r="BQ10" i="2" s="1"/>
  <c r="AE10" i="48"/>
  <c r="AF6" i="49"/>
  <c r="BQ6" i="2" s="1"/>
  <c r="AE6" i="48"/>
  <c r="AG32" i="49"/>
  <c r="AF32" i="48"/>
  <c r="BL32" i="2" s="1"/>
  <c r="AG28" i="49"/>
  <c r="AF28" i="48"/>
  <c r="BL28" i="2" s="1"/>
  <c r="AG24" i="49"/>
  <c r="AF24" i="48"/>
  <c r="BL24" i="2" s="1"/>
  <c r="AG20" i="49"/>
  <c r="AF20" i="48"/>
  <c r="BL20" i="2" s="1"/>
  <c r="AG16" i="49"/>
  <c r="AF16" i="48"/>
  <c r="BL16" i="2" s="1"/>
  <c r="AG12" i="49"/>
  <c r="AF12" i="48"/>
  <c r="BL12" i="2" s="1"/>
  <c r="AG8" i="49"/>
  <c r="AF8" i="48"/>
  <c r="BL8" i="2" s="1"/>
  <c r="AG4" i="49"/>
  <c r="AF4" i="48"/>
  <c r="BL4" i="2" s="1"/>
  <c r="AG2" i="49"/>
  <c r="AF2" i="48"/>
  <c r="AF9" i="49"/>
  <c r="BQ9" i="2" s="1"/>
  <c r="AE9" i="48"/>
  <c r="AG27" i="49"/>
  <c r="AF27" i="48"/>
  <c r="BL27" i="2" s="1"/>
  <c r="AG19" i="49"/>
  <c r="AF19" i="48"/>
  <c r="BL19" i="2" s="1"/>
  <c r="AG11" i="49"/>
  <c r="AF11" i="48"/>
  <c r="BL11" i="2" s="1"/>
  <c r="AG7" i="49"/>
  <c r="AF7" i="48"/>
  <c r="BL7" i="2" s="1"/>
  <c r="AG3" i="49"/>
  <c r="AF3" i="48"/>
  <c r="BL3" i="2" s="1"/>
  <c r="AF21" i="49"/>
  <c r="BQ21" i="2" s="1"/>
  <c r="AE21" i="48"/>
  <c r="AF5" i="49"/>
  <c r="BQ5" i="2" s="1"/>
  <c r="AE5" i="48"/>
  <c r="AG31" i="49"/>
  <c r="AF31" i="48"/>
  <c r="BL31" i="2" s="1"/>
  <c r="AG23" i="49"/>
  <c r="AF23" i="48"/>
  <c r="BL23" i="2" s="1"/>
  <c r="AG15" i="49"/>
  <c r="AF15" i="48"/>
  <c r="BL15" i="2" s="1"/>
  <c r="AF32" i="49"/>
  <c r="BQ32" i="2" s="1"/>
  <c r="AE32" i="48"/>
  <c r="AF28" i="49"/>
  <c r="BQ28" i="2" s="1"/>
  <c r="AE28" i="48"/>
  <c r="AF24" i="49"/>
  <c r="BQ24" i="2" s="1"/>
  <c r="AE24" i="48"/>
  <c r="AF20" i="49"/>
  <c r="BQ20" i="2" s="1"/>
  <c r="AE20" i="48"/>
  <c r="AF16" i="49"/>
  <c r="BQ16" i="2" s="1"/>
  <c r="AE16" i="48"/>
  <c r="AF12" i="49"/>
  <c r="BQ12" i="2" s="1"/>
  <c r="AE12" i="48"/>
  <c r="AF8" i="49"/>
  <c r="BQ8" i="2" s="1"/>
  <c r="AE8" i="48"/>
  <c r="AF4" i="49"/>
  <c r="BQ4" i="2" s="1"/>
  <c r="AE4" i="48"/>
  <c r="AG30" i="49"/>
  <c r="AF30" i="48"/>
  <c r="BL30" i="2" s="1"/>
  <c r="AG26" i="49"/>
  <c r="AF26" i="48"/>
  <c r="BL26" i="2" s="1"/>
  <c r="AG22" i="49"/>
  <c r="AF22" i="48"/>
  <c r="BL22" i="2" s="1"/>
  <c r="AG18" i="49"/>
  <c r="AF18" i="48"/>
  <c r="BL18" i="2" s="1"/>
  <c r="AG14" i="49"/>
  <c r="AF14" i="48"/>
  <c r="BL14" i="2" s="1"/>
  <c r="AG10" i="49"/>
  <c r="AF10" i="48"/>
  <c r="BL10" i="2" s="1"/>
  <c r="AG6" i="49"/>
  <c r="AF6" i="48"/>
  <c r="BL6" i="2" s="1"/>
  <c r="AF25" i="49"/>
  <c r="BQ25" i="2" s="1"/>
  <c r="AE25" i="48"/>
  <c r="AF17" i="49"/>
  <c r="BQ17" i="2" s="1"/>
  <c r="AE17" i="48"/>
  <c r="AF27" i="49"/>
  <c r="BQ27" i="2" s="1"/>
  <c r="AE27" i="48"/>
  <c r="AF19" i="49"/>
  <c r="BQ19" i="2" s="1"/>
  <c r="AE19" i="48"/>
  <c r="AF11" i="49"/>
  <c r="BQ11" i="2" s="1"/>
  <c r="AE11" i="48"/>
  <c r="AF3" i="49"/>
  <c r="BQ3" i="2" s="1"/>
  <c r="AE3" i="48"/>
  <c r="AG29" i="49"/>
  <c r="AF29" i="48"/>
  <c r="BL29" i="2" s="1"/>
  <c r="AG25" i="49"/>
  <c r="AF25" i="48"/>
  <c r="BL25" i="2" s="1"/>
  <c r="AG21" i="49"/>
  <c r="AF21" i="48"/>
  <c r="BL21" i="2" s="1"/>
  <c r="AG17" i="49"/>
  <c r="AF17" i="48"/>
  <c r="BL17" i="2" s="1"/>
  <c r="AG13" i="49"/>
  <c r="AF13" i="48"/>
  <c r="BL13" i="2" s="1"/>
  <c r="AG9" i="49"/>
  <c r="AF9" i="48"/>
  <c r="BL9" i="2" s="1"/>
  <c r="AG5" i="49"/>
  <c r="AF5" i="48"/>
  <c r="BL5" i="2" s="1"/>
  <c r="M31" i="3"/>
  <c r="BK5" i="2" l="1"/>
  <c r="BK13" i="2"/>
  <c r="BK21" i="2"/>
  <c r="BK29" i="2"/>
  <c r="BK10" i="2"/>
  <c r="BK18" i="2"/>
  <c r="BK26" i="2"/>
  <c r="BK15" i="2"/>
  <c r="BK31" i="2"/>
  <c r="BK7" i="2"/>
  <c r="BK19" i="2"/>
  <c r="BK4" i="2"/>
  <c r="BK12" i="2"/>
  <c r="BK20" i="2"/>
  <c r="BK28" i="2"/>
  <c r="BK9" i="2"/>
  <c r="BK17" i="2"/>
  <c r="BK25" i="2"/>
  <c r="BK6" i="2"/>
  <c r="BK14" i="2"/>
  <c r="BK22" i="2"/>
  <c r="BK30" i="2"/>
  <c r="BK23" i="2"/>
  <c r="BK3" i="2"/>
  <c r="BK11" i="2"/>
  <c r="BK27" i="2"/>
  <c r="BL2" i="2"/>
  <c r="BK2" i="2"/>
  <c r="BK8" i="2"/>
  <c r="BK16" i="2"/>
  <c r="BK24" i="2"/>
  <c r="BK32" i="2"/>
  <c r="M30" i="3" l="1"/>
  <c r="BI2" i="2" l="1"/>
  <c r="BJ2" i="2"/>
  <c r="BE3" i="2"/>
  <c r="BE27" i="2" l="1"/>
  <c r="BE5" i="2"/>
  <c r="BE21" i="2"/>
  <c r="BE29" i="2"/>
  <c r="BE16" i="2"/>
  <c r="BE24" i="2"/>
  <c r="BE32" i="2"/>
  <c r="BE9" i="2"/>
  <c r="BE17" i="2"/>
  <c r="BE25" i="2"/>
  <c r="BE4" i="2"/>
  <c r="BE12" i="2"/>
  <c r="BE20" i="2"/>
  <c r="BE28" i="2"/>
  <c r="BE11" i="2"/>
  <c r="BE14" i="2"/>
  <c r="BE22" i="2"/>
  <c r="BE30" i="2"/>
  <c r="BE19" i="2"/>
  <c r="BE6" i="2"/>
  <c r="BE13" i="2"/>
  <c r="BE8" i="2"/>
  <c r="BE7" i="2"/>
  <c r="BE15" i="2"/>
  <c r="BE23" i="2"/>
  <c r="BE31" i="2"/>
  <c r="BE10" i="2"/>
  <c r="BE18" i="2"/>
  <c r="BE26" i="2"/>
  <c r="BG2" i="2"/>
  <c r="BH2" i="2" s="1"/>
  <c r="BG15" i="2"/>
  <c r="BG23" i="2"/>
  <c r="BG31" i="2"/>
  <c r="BG28" i="2"/>
  <c r="BG8" i="2"/>
  <c r="BG18" i="2"/>
  <c r="BG9" i="2"/>
  <c r="BG17" i="2"/>
  <c r="BG25" i="2"/>
  <c r="BG14" i="2"/>
  <c r="BG32" i="2"/>
  <c r="BG10" i="2"/>
  <c r="BG22" i="2"/>
  <c r="BG11" i="2"/>
  <c r="BG19" i="2"/>
  <c r="BG27" i="2"/>
  <c r="BG20" i="2"/>
  <c r="BG4" i="2"/>
  <c r="BG12" i="2"/>
  <c r="BG26" i="2"/>
  <c r="BG7" i="2"/>
  <c r="BG3" i="2"/>
  <c r="BG5" i="2"/>
  <c r="BG13" i="2"/>
  <c r="BG21" i="2"/>
  <c r="BG29" i="2"/>
  <c r="BG24" i="2"/>
  <c r="BG6" i="2"/>
  <c r="BG16" i="2"/>
  <c r="BG30" i="2"/>
  <c r="M29" i="3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36" i="6"/>
  <c r="AE31" i="49" l="1"/>
  <c r="AD31" i="48"/>
  <c r="AE27" i="49"/>
  <c r="AD27" i="48"/>
  <c r="AE23" i="49"/>
  <c r="AD23" i="48"/>
  <c r="AE19" i="49"/>
  <c r="AD19" i="48"/>
  <c r="AE15" i="49"/>
  <c r="AD15" i="48"/>
  <c r="AE11" i="49"/>
  <c r="AD11" i="48"/>
  <c r="AE7" i="49"/>
  <c r="AD7" i="48"/>
  <c r="AE3" i="49"/>
  <c r="AD3" i="48"/>
  <c r="AE30" i="49"/>
  <c r="AD30" i="48"/>
  <c r="AE26" i="49"/>
  <c r="AD26" i="48"/>
  <c r="AE22" i="49"/>
  <c r="AD22" i="48"/>
  <c r="AE18" i="49"/>
  <c r="AD18" i="48"/>
  <c r="AE14" i="49"/>
  <c r="AD14" i="48"/>
  <c r="AE10" i="49"/>
  <c r="AD10" i="48"/>
  <c r="AE6" i="49"/>
  <c r="AD6" i="48"/>
  <c r="AE2" i="49"/>
  <c r="AD2" i="48"/>
  <c r="AE29" i="49"/>
  <c r="AD29" i="48"/>
  <c r="AE25" i="49"/>
  <c r="AD25" i="48"/>
  <c r="AE21" i="49"/>
  <c r="AD21" i="48"/>
  <c r="AE17" i="49"/>
  <c r="AD17" i="48"/>
  <c r="AE13" i="49"/>
  <c r="AD13" i="48"/>
  <c r="AE9" i="49"/>
  <c r="AD9" i="48"/>
  <c r="AE5" i="49"/>
  <c r="AD5" i="48"/>
  <c r="AE32" i="49"/>
  <c r="AD32" i="48"/>
  <c r="AE28" i="49"/>
  <c r="AD28" i="48"/>
  <c r="AE24" i="49"/>
  <c r="AD24" i="48"/>
  <c r="AE20" i="49"/>
  <c r="AD20" i="48"/>
  <c r="AE16" i="49"/>
  <c r="AD16" i="48"/>
  <c r="AE12" i="49"/>
  <c r="AD12" i="48"/>
  <c r="AE8" i="49"/>
  <c r="AD8" i="48"/>
  <c r="AE4" i="49"/>
  <c r="AD4" i="48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36" i="6"/>
  <c r="E2" i="48" s="1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36" i="6"/>
  <c r="M28" i="3"/>
  <c r="BV57" i="6" a="1"/>
  <c r="BV52" i="6" a="1"/>
  <c r="BU37" i="6" a="1"/>
  <c r="BU66" i="6" a="1"/>
  <c r="BU53" i="6" a="1"/>
  <c r="BV51" i="6" a="1"/>
  <c r="BV64" i="6" a="1"/>
  <c r="BU46" i="6" a="1"/>
  <c r="BU58" i="6" a="1"/>
  <c r="BU50" i="6" a="1"/>
  <c r="BV56" i="6" a="1"/>
  <c r="BU60" i="6" a="1"/>
  <c r="BV47" i="6" a="1"/>
  <c r="BV60" i="6" a="1"/>
  <c r="BV50" i="6" a="1"/>
  <c r="BV36" i="6" a="1"/>
  <c r="BV58" i="6" a="1"/>
  <c r="BV42" i="6" a="1"/>
  <c r="BU38" i="6" a="1"/>
  <c r="BU48" i="6" a="1"/>
  <c r="BV39" i="6" a="1"/>
  <c r="BU41" i="6" a="1"/>
  <c r="BU55" i="6" a="1"/>
  <c r="BV55" i="6" a="1"/>
  <c r="BU59" i="6" a="1"/>
  <c r="BV66" i="6" a="1"/>
  <c r="BV59" i="6" a="1"/>
  <c r="BU44" i="6" a="1"/>
  <c r="BU54" i="6" a="1"/>
  <c r="BV40" i="6" a="1"/>
  <c r="BU39" i="6" a="1"/>
  <c r="BV46" i="6" a="1"/>
  <c r="BU47" i="6" a="1"/>
  <c r="BV53" i="6" a="1"/>
  <c r="BV62" i="6" a="1"/>
  <c r="BV37" i="6" a="1"/>
  <c r="BU64" i="6" a="1"/>
  <c r="BU40" i="6" a="1"/>
  <c r="BV63" i="6" a="1"/>
  <c r="BU56" i="6" a="1"/>
  <c r="BU49" i="6" a="1"/>
  <c r="BV38" i="6" a="1"/>
  <c r="BV43" i="6" a="1"/>
  <c r="BU62" i="6" a="1"/>
  <c r="BU65" i="6" a="1"/>
  <c r="BV41" i="6" a="1"/>
  <c r="BV49" i="6" a="1"/>
  <c r="BU61" i="6" a="1"/>
  <c r="BV54" i="6" a="1"/>
  <c r="BU63" i="6" a="1"/>
  <c r="BU42" i="6" a="1"/>
  <c r="BV45" i="6" a="1"/>
  <c r="BU57" i="6" a="1"/>
  <c r="BU52" i="6" a="1"/>
  <c r="BV61" i="6" a="1"/>
  <c r="BU45" i="6" a="1"/>
  <c r="BU36" i="6" a="1"/>
  <c r="BU51" i="6" a="1"/>
  <c r="BU43" i="6" a="1"/>
  <c r="BV65" i="6" a="1"/>
  <c r="BV44" i="6" a="1"/>
  <c r="BV48" i="6" a="1"/>
  <c r="BW66" i="6" l="1" a="1"/>
  <c r="BW66" i="6" s="1"/>
  <c r="BX66" i="6" a="1"/>
  <c r="BX66" i="6" s="1"/>
  <c r="BW50" i="6" a="1"/>
  <c r="BW50" i="6" s="1"/>
  <c r="BM16" i="2" s="1"/>
  <c r="BX50" i="6" a="1"/>
  <c r="BX50" i="6" s="1"/>
  <c r="BX65" i="6" a="1"/>
  <c r="BX65" i="6" s="1"/>
  <c r="BW65" i="6" a="1"/>
  <c r="BW65" i="6" s="1"/>
  <c r="BX53" i="6" a="1"/>
  <c r="BX53" i="6" s="1"/>
  <c r="BW53" i="6" a="1"/>
  <c r="BW53" i="6" s="1"/>
  <c r="BM19" i="2" s="1"/>
  <c r="BX45" i="6" a="1"/>
  <c r="BX45" i="6" s="1"/>
  <c r="BW45" i="6" a="1"/>
  <c r="BW45" i="6" s="1"/>
  <c r="BW36" i="6" a="1"/>
  <c r="BW36" i="6" s="1"/>
  <c r="BX36" i="6" a="1"/>
  <c r="BX36" i="6" s="1"/>
  <c r="E2" i="49"/>
  <c r="D2" i="48"/>
  <c r="D2" i="49"/>
  <c r="BX63" i="6" a="1"/>
  <c r="BX63" i="6" s="1"/>
  <c r="BW63" i="6" a="1"/>
  <c r="BW63" i="6" s="1"/>
  <c r="BX59" i="6" a="1"/>
  <c r="BX59" i="6" s="1"/>
  <c r="BW59" i="6" a="1"/>
  <c r="BW59" i="6" s="1"/>
  <c r="BM25" i="2" s="1"/>
  <c r="BX55" i="6" a="1"/>
  <c r="BX55" i="6" s="1"/>
  <c r="BW55" i="6" a="1"/>
  <c r="BW55" i="6" s="1"/>
  <c r="BX51" i="6" a="1"/>
  <c r="BX51" i="6" s="1"/>
  <c r="BW51" i="6" a="1"/>
  <c r="BW51" i="6" s="1"/>
  <c r="BM17" i="2" s="1"/>
  <c r="BX47" i="6" a="1"/>
  <c r="BX47" i="6" s="1"/>
  <c r="BW47" i="6" a="1"/>
  <c r="BW47" i="6" s="1"/>
  <c r="BX43" i="6" a="1"/>
  <c r="BX43" i="6" s="1"/>
  <c r="BW43" i="6" a="1"/>
  <c r="BW43" i="6" s="1"/>
  <c r="BM9" i="2" s="1"/>
  <c r="BX39" i="6" a="1"/>
  <c r="BX39" i="6" s="1"/>
  <c r="BW39" i="6" a="1"/>
  <c r="BW39" i="6" s="1"/>
  <c r="BW62" i="6" a="1"/>
  <c r="BW62" i="6" s="1"/>
  <c r="BM28" i="2" s="1"/>
  <c r="BX62" i="6" a="1"/>
  <c r="BX62" i="6" s="1"/>
  <c r="BW38" i="6" a="1"/>
  <c r="BW38" i="6" s="1"/>
  <c r="BM4" i="2" s="1"/>
  <c r="BX38" i="6" a="1"/>
  <c r="BX38" i="6" s="1"/>
  <c r="BW58" i="6" a="1"/>
  <c r="BW58" i="6" s="1"/>
  <c r="BM24" i="2" s="1"/>
  <c r="BX58" i="6" a="1"/>
  <c r="BX58" i="6" s="1"/>
  <c r="BW42" i="6" a="1"/>
  <c r="BW42" i="6" s="1"/>
  <c r="BM8" i="2" s="1"/>
  <c r="BX42" i="6" a="1"/>
  <c r="BX42" i="6" s="1"/>
  <c r="BX57" i="6" a="1"/>
  <c r="BX57" i="6" s="1"/>
  <c r="BW57" i="6" a="1"/>
  <c r="BW57" i="6" s="1"/>
  <c r="BM23" i="2" s="1"/>
  <c r="BX37" i="6" a="1"/>
  <c r="BX37" i="6" s="1"/>
  <c r="BW37" i="6" a="1"/>
  <c r="BW37" i="6" s="1"/>
  <c r="BW54" i="6" a="1"/>
  <c r="BW54" i="6" s="1"/>
  <c r="BX54" i="6" a="1"/>
  <c r="BX54" i="6" s="1"/>
  <c r="BW46" i="6" a="1"/>
  <c r="BW46" i="6" s="1"/>
  <c r="BM12" i="2" s="1"/>
  <c r="BX46" i="6" a="1"/>
  <c r="BX46" i="6" s="1"/>
  <c r="BX61" i="6" a="1"/>
  <c r="BX61" i="6" s="1"/>
  <c r="BW61" i="6" a="1"/>
  <c r="BW61" i="6" s="1"/>
  <c r="BM27" i="2" s="1"/>
  <c r="BX49" i="6" a="1"/>
  <c r="BX49" i="6" s="1"/>
  <c r="BW49" i="6" a="1"/>
  <c r="BW49" i="6" s="1"/>
  <c r="BX41" i="6" a="1"/>
  <c r="BX41" i="6" s="1"/>
  <c r="BW41" i="6" a="1"/>
  <c r="BW41" i="6" s="1"/>
  <c r="BM7" i="2" s="1"/>
  <c r="BW64" i="6" a="1"/>
  <c r="BW64" i="6" s="1"/>
  <c r="BM30" i="2" s="1"/>
  <c r="BX64" i="6" a="1"/>
  <c r="BX64" i="6" s="1"/>
  <c r="BW60" i="6" a="1"/>
  <c r="BW60" i="6" s="1"/>
  <c r="BM26" i="2" s="1"/>
  <c r="BX60" i="6" a="1"/>
  <c r="BX60" i="6" s="1"/>
  <c r="BO26" i="2" s="1"/>
  <c r="BW56" i="6" a="1"/>
  <c r="BW56" i="6" s="1"/>
  <c r="BM22" i="2" s="1"/>
  <c r="BX56" i="6" a="1"/>
  <c r="BX56" i="6" s="1"/>
  <c r="BW52" i="6" a="1"/>
  <c r="BW52" i="6" s="1"/>
  <c r="BM18" i="2" s="1"/>
  <c r="BX52" i="6" a="1"/>
  <c r="BX52" i="6" s="1"/>
  <c r="BO18" i="2" s="1"/>
  <c r="BW48" i="6" a="1"/>
  <c r="BW48" i="6" s="1"/>
  <c r="BM14" i="2" s="1"/>
  <c r="BX48" i="6" a="1"/>
  <c r="BX48" i="6" s="1"/>
  <c r="BW44" i="6" a="1"/>
  <c r="BW44" i="6" s="1"/>
  <c r="BX44" i="6" a="1"/>
  <c r="BX44" i="6" s="1"/>
  <c r="BO10" i="2" s="1"/>
  <c r="BW40" i="6" a="1"/>
  <c r="BW40" i="6" s="1"/>
  <c r="BM6" i="2" s="1"/>
  <c r="BX40" i="6" a="1"/>
  <c r="BX40" i="6" s="1"/>
  <c r="BO8" i="2"/>
  <c r="BM15" i="2"/>
  <c r="BM3" i="2"/>
  <c r="BM10" i="2"/>
  <c r="BO3" i="2"/>
  <c r="BO31" i="2"/>
  <c r="BO28" i="2"/>
  <c r="BO15" i="2"/>
  <c r="BM5" i="2"/>
  <c r="BM11" i="2"/>
  <c r="BO32" i="2"/>
  <c r="BU58" i="6"/>
  <c r="BV58" i="6"/>
  <c r="BU60" i="6"/>
  <c r="BV60" i="6"/>
  <c r="BU56" i="6"/>
  <c r="BV56" i="6"/>
  <c r="BU48" i="6"/>
  <c r="BV48" i="6"/>
  <c r="BV44" i="6"/>
  <c r="BU44" i="6"/>
  <c r="BU63" i="6"/>
  <c r="BV63" i="6"/>
  <c r="BU59" i="6"/>
  <c r="BV59" i="6"/>
  <c r="BU55" i="6"/>
  <c r="BV55" i="6"/>
  <c r="BU51" i="6"/>
  <c r="BV51" i="6"/>
  <c r="BU47" i="6"/>
  <c r="BV47" i="6"/>
  <c r="BU43" i="6"/>
  <c r="BV43" i="6"/>
  <c r="BU39" i="6"/>
  <c r="BV39" i="6"/>
  <c r="BV62" i="6"/>
  <c r="BU62" i="6"/>
  <c r="BU50" i="6"/>
  <c r="BV50" i="6"/>
  <c r="BV42" i="6"/>
  <c r="BU42" i="6"/>
  <c r="BU66" i="6"/>
  <c r="BV66" i="6"/>
  <c r="BU54" i="6"/>
  <c r="BV54" i="6"/>
  <c r="BV46" i="6"/>
  <c r="BU46" i="6"/>
  <c r="BV38" i="6"/>
  <c r="BU38" i="6"/>
  <c r="BV65" i="6"/>
  <c r="BU65" i="6"/>
  <c r="BV61" i="6"/>
  <c r="BU61" i="6"/>
  <c r="BV57" i="6"/>
  <c r="BU57" i="6"/>
  <c r="BV53" i="6"/>
  <c r="BU53" i="6"/>
  <c r="BV49" i="6"/>
  <c r="BU49" i="6"/>
  <c r="BV45" i="6"/>
  <c r="BU45" i="6"/>
  <c r="BV41" i="6"/>
  <c r="BU41" i="6"/>
  <c r="BV37" i="6"/>
  <c r="BU37" i="6"/>
  <c r="BU36" i="6"/>
  <c r="BV36" i="6"/>
  <c r="BU64" i="6"/>
  <c r="BV64" i="6"/>
  <c r="BU52" i="6"/>
  <c r="BV52" i="6"/>
  <c r="BU40" i="6"/>
  <c r="BV40" i="6"/>
  <c r="BM29" i="2"/>
  <c r="BM21" i="2"/>
  <c r="BM13" i="2"/>
  <c r="BM31" i="2"/>
  <c r="BO17" i="2"/>
  <c r="D32" i="49"/>
  <c r="E32" i="49"/>
  <c r="D32" i="48"/>
  <c r="E20" i="49"/>
  <c r="D20" i="49"/>
  <c r="D20" i="48"/>
  <c r="D4" i="49"/>
  <c r="E4" i="49"/>
  <c r="D4" i="48"/>
  <c r="F27" i="49"/>
  <c r="E27" i="48"/>
  <c r="F15" i="49"/>
  <c r="E15" i="48"/>
  <c r="F3" i="49"/>
  <c r="E3" i="48"/>
  <c r="V2" i="49"/>
  <c r="U2" i="48"/>
  <c r="E26" i="49"/>
  <c r="D26" i="49"/>
  <c r="D26" i="48"/>
  <c r="D18" i="49"/>
  <c r="E18" i="49"/>
  <c r="D18" i="48"/>
  <c r="D14" i="49"/>
  <c r="E14" i="49"/>
  <c r="D14" i="48"/>
  <c r="D6" i="49"/>
  <c r="E6" i="49"/>
  <c r="D6" i="48"/>
  <c r="F29" i="49"/>
  <c r="E29" i="48"/>
  <c r="F21" i="49"/>
  <c r="E21" i="48"/>
  <c r="F17" i="49"/>
  <c r="E17" i="48"/>
  <c r="F9" i="49"/>
  <c r="E9" i="48"/>
  <c r="H2" i="49"/>
  <c r="G2" i="48"/>
  <c r="L2" i="49"/>
  <c r="K2" i="48"/>
  <c r="T2" i="49"/>
  <c r="S2" i="48"/>
  <c r="AB2" i="49"/>
  <c r="AA2" i="48"/>
  <c r="G31" i="49"/>
  <c r="F31" i="48"/>
  <c r="G23" i="49"/>
  <c r="F23" i="48"/>
  <c r="G19" i="49"/>
  <c r="F19" i="48"/>
  <c r="G11" i="49"/>
  <c r="F11" i="48"/>
  <c r="G3" i="49"/>
  <c r="F3" i="48"/>
  <c r="H25" i="49"/>
  <c r="G25" i="48"/>
  <c r="H17" i="49"/>
  <c r="G17" i="48"/>
  <c r="H13" i="49"/>
  <c r="G13" i="48"/>
  <c r="H5" i="49"/>
  <c r="G5" i="48"/>
  <c r="I27" i="49"/>
  <c r="H27" i="48"/>
  <c r="I23" i="49"/>
  <c r="H23" i="48"/>
  <c r="I15" i="49"/>
  <c r="H15" i="48"/>
  <c r="I7" i="49"/>
  <c r="H7" i="48"/>
  <c r="J25" i="49"/>
  <c r="I25" i="48"/>
  <c r="E29" i="49"/>
  <c r="D29" i="49"/>
  <c r="D29" i="48"/>
  <c r="E25" i="49"/>
  <c r="D25" i="49"/>
  <c r="D25" i="48"/>
  <c r="D21" i="49"/>
  <c r="E21" i="49"/>
  <c r="D21" i="48"/>
  <c r="D17" i="49"/>
  <c r="E17" i="49"/>
  <c r="D17" i="48"/>
  <c r="D13" i="49"/>
  <c r="E13" i="49"/>
  <c r="D13" i="48"/>
  <c r="D9" i="49"/>
  <c r="E9" i="49"/>
  <c r="D9" i="48"/>
  <c r="D5" i="49"/>
  <c r="E5" i="49"/>
  <c r="D5" i="48"/>
  <c r="F32" i="49"/>
  <c r="E32" i="48"/>
  <c r="F28" i="49"/>
  <c r="E28" i="48"/>
  <c r="F24" i="49"/>
  <c r="E24" i="48"/>
  <c r="F20" i="49"/>
  <c r="E20" i="48"/>
  <c r="F16" i="49"/>
  <c r="E16" i="48"/>
  <c r="F12" i="49"/>
  <c r="E12" i="48"/>
  <c r="F8" i="49"/>
  <c r="E8" i="48"/>
  <c r="F4" i="49"/>
  <c r="E4" i="48"/>
  <c r="I2" i="49"/>
  <c r="H2" i="48"/>
  <c r="M2" i="49"/>
  <c r="L2" i="48"/>
  <c r="Q2" i="49"/>
  <c r="P2" i="48"/>
  <c r="U2" i="49"/>
  <c r="T2" i="48"/>
  <c r="Y2" i="49"/>
  <c r="X2" i="48"/>
  <c r="AC2" i="49"/>
  <c r="AB2" i="48"/>
  <c r="G30" i="49"/>
  <c r="F30" i="48"/>
  <c r="G26" i="49"/>
  <c r="F26" i="48"/>
  <c r="G22" i="49"/>
  <c r="F22" i="48"/>
  <c r="G18" i="49"/>
  <c r="F18" i="48"/>
  <c r="G14" i="49"/>
  <c r="F14" i="48"/>
  <c r="G10" i="49"/>
  <c r="F10" i="48"/>
  <c r="G6" i="49"/>
  <c r="F6" i="48"/>
  <c r="H32" i="49"/>
  <c r="G32" i="48"/>
  <c r="H28" i="49"/>
  <c r="G28" i="48"/>
  <c r="H24" i="49"/>
  <c r="G24" i="48"/>
  <c r="H20" i="49"/>
  <c r="G20" i="48"/>
  <c r="H16" i="49"/>
  <c r="G16" i="48"/>
  <c r="H12" i="49"/>
  <c r="G12" i="48"/>
  <c r="H8" i="49"/>
  <c r="G8" i="48"/>
  <c r="H4" i="49"/>
  <c r="G4" i="48"/>
  <c r="I30" i="49"/>
  <c r="H30" i="48"/>
  <c r="I26" i="49"/>
  <c r="H26" i="48"/>
  <c r="I22" i="49"/>
  <c r="H22" i="48"/>
  <c r="I18" i="49"/>
  <c r="H18" i="48"/>
  <c r="I14" i="49"/>
  <c r="H14" i="48"/>
  <c r="I10" i="49"/>
  <c r="H10" i="48"/>
  <c r="I6" i="49"/>
  <c r="H6" i="48"/>
  <c r="J32" i="49"/>
  <c r="I32" i="48"/>
  <c r="J28" i="49"/>
  <c r="I28" i="48"/>
  <c r="J24" i="49"/>
  <c r="I24" i="48"/>
  <c r="J20" i="49"/>
  <c r="I20" i="48"/>
  <c r="J16" i="49"/>
  <c r="I16" i="48"/>
  <c r="J12" i="49"/>
  <c r="I12" i="48"/>
  <c r="J8" i="49"/>
  <c r="I8" i="48"/>
  <c r="J4" i="49"/>
  <c r="I4" i="48"/>
  <c r="K30" i="49"/>
  <c r="J30" i="48"/>
  <c r="K26" i="49"/>
  <c r="J26" i="48"/>
  <c r="K22" i="49"/>
  <c r="J22" i="48"/>
  <c r="K18" i="49"/>
  <c r="J18" i="48"/>
  <c r="K14" i="49"/>
  <c r="J14" i="48"/>
  <c r="K10" i="49"/>
  <c r="J10" i="48"/>
  <c r="K6" i="49"/>
  <c r="J6" i="48"/>
  <c r="L32" i="49"/>
  <c r="K32" i="48"/>
  <c r="L28" i="49"/>
  <c r="K28" i="48"/>
  <c r="L24" i="49"/>
  <c r="K24" i="48"/>
  <c r="L20" i="49"/>
  <c r="K20" i="48"/>
  <c r="L16" i="49"/>
  <c r="K16" i="48"/>
  <c r="L12" i="49"/>
  <c r="K12" i="48"/>
  <c r="L8" i="49"/>
  <c r="K8" i="48"/>
  <c r="L4" i="49"/>
  <c r="K4" i="48"/>
  <c r="M30" i="49"/>
  <c r="L30" i="48"/>
  <c r="M26" i="49"/>
  <c r="L26" i="48"/>
  <c r="M22" i="49"/>
  <c r="L22" i="48"/>
  <c r="M18" i="49"/>
  <c r="L18" i="48"/>
  <c r="M14" i="49"/>
  <c r="L14" i="48"/>
  <c r="M10" i="49"/>
  <c r="L10" i="48"/>
  <c r="M6" i="49"/>
  <c r="L6" i="48"/>
  <c r="N32" i="49"/>
  <c r="M32" i="48"/>
  <c r="N28" i="49"/>
  <c r="M28" i="48"/>
  <c r="N24" i="49"/>
  <c r="M24" i="48"/>
  <c r="N20" i="49"/>
  <c r="M20" i="48"/>
  <c r="N16" i="49"/>
  <c r="M16" i="48"/>
  <c r="N12" i="49"/>
  <c r="M12" i="48"/>
  <c r="N8" i="49"/>
  <c r="M8" i="48"/>
  <c r="N4" i="49"/>
  <c r="M4" i="48"/>
  <c r="O30" i="49"/>
  <c r="N30" i="48"/>
  <c r="O26" i="49"/>
  <c r="N26" i="48"/>
  <c r="O22" i="49"/>
  <c r="N22" i="48"/>
  <c r="O18" i="49"/>
  <c r="N18" i="48"/>
  <c r="O14" i="49"/>
  <c r="N14" i="48"/>
  <c r="O10" i="49"/>
  <c r="N10" i="48"/>
  <c r="O6" i="49"/>
  <c r="N6" i="48"/>
  <c r="P32" i="49"/>
  <c r="O32" i="48"/>
  <c r="P28" i="49"/>
  <c r="O28" i="48"/>
  <c r="P24" i="49"/>
  <c r="O24" i="48"/>
  <c r="P20" i="49"/>
  <c r="O20" i="48"/>
  <c r="P16" i="49"/>
  <c r="O16" i="48"/>
  <c r="P12" i="49"/>
  <c r="O12" i="48"/>
  <c r="P8" i="49"/>
  <c r="O8" i="48"/>
  <c r="P4" i="49"/>
  <c r="O4" i="48"/>
  <c r="Q30" i="49"/>
  <c r="P30" i="48"/>
  <c r="Q26" i="49"/>
  <c r="P26" i="48"/>
  <c r="Q22" i="49"/>
  <c r="P22" i="48"/>
  <c r="Q18" i="49"/>
  <c r="P18" i="48"/>
  <c r="Q14" i="49"/>
  <c r="P14" i="48"/>
  <c r="Q10" i="49"/>
  <c r="P10" i="48"/>
  <c r="Q6" i="49"/>
  <c r="P6" i="48"/>
  <c r="R32" i="49"/>
  <c r="Q32" i="48"/>
  <c r="R28" i="49"/>
  <c r="Q28" i="48"/>
  <c r="R24" i="49"/>
  <c r="Q24" i="48"/>
  <c r="R20" i="49"/>
  <c r="Q20" i="48"/>
  <c r="R16" i="49"/>
  <c r="Q16" i="48"/>
  <c r="R12" i="49"/>
  <c r="Q12" i="48"/>
  <c r="R8" i="49"/>
  <c r="Q8" i="48"/>
  <c r="R4" i="49"/>
  <c r="Q4" i="48"/>
  <c r="S30" i="49"/>
  <c r="R30" i="48"/>
  <c r="S26" i="49"/>
  <c r="R26" i="48"/>
  <c r="S22" i="49"/>
  <c r="R22" i="48"/>
  <c r="S18" i="49"/>
  <c r="R18" i="48"/>
  <c r="S14" i="49"/>
  <c r="R14" i="48"/>
  <c r="S10" i="49"/>
  <c r="R10" i="48"/>
  <c r="S6" i="49"/>
  <c r="R6" i="48"/>
  <c r="T32" i="49"/>
  <c r="S32" i="48"/>
  <c r="T28" i="49"/>
  <c r="S28" i="48"/>
  <c r="T24" i="49"/>
  <c r="S24" i="48"/>
  <c r="T20" i="49"/>
  <c r="S20" i="48"/>
  <c r="T16" i="49"/>
  <c r="S16" i="48"/>
  <c r="T12" i="49"/>
  <c r="S12" i="48"/>
  <c r="T8" i="49"/>
  <c r="S8" i="48"/>
  <c r="T4" i="49"/>
  <c r="S4" i="48"/>
  <c r="U30" i="49"/>
  <c r="T30" i="48"/>
  <c r="U26" i="49"/>
  <c r="T26" i="48"/>
  <c r="U22" i="49"/>
  <c r="T22" i="48"/>
  <c r="U18" i="49"/>
  <c r="T18" i="48"/>
  <c r="U14" i="49"/>
  <c r="T14" i="48"/>
  <c r="U10" i="49"/>
  <c r="T10" i="48"/>
  <c r="U6" i="49"/>
  <c r="T6" i="48"/>
  <c r="V32" i="49"/>
  <c r="U32" i="48"/>
  <c r="V28" i="49"/>
  <c r="U28" i="48"/>
  <c r="V24" i="49"/>
  <c r="U24" i="48"/>
  <c r="V20" i="49"/>
  <c r="U20" i="48"/>
  <c r="V16" i="49"/>
  <c r="U16" i="48"/>
  <c r="V12" i="49"/>
  <c r="U12" i="48"/>
  <c r="V8" i="49"/>
  <c r="U8" i="48"/>
  <c r="V4" i="49"/>
  <c r="U4" i="48"/>
  <c r="W30" i="49"/>
  <c r="V30" i="48"/>
  <c r="W26" i="49"/>
  <c r="V26" i="48"/>
  <c r="W22" i="49"/>
  <c r="V22" i="48"/>
  <c r="W18" i="49"/>
  <c r="V18" i="48"/>
  <c r="W14" i="49"/>
  <c r="V14" i="48"/>
  <c r="W10" i="49"/>
  <c r="V10" i="48"/>
  <c r="W6" i="49"/>
  <c r="V6" i="48"/>
  <c r="X32" i="49"/>
  <c r="W32" i="48"/>
  <c r="X28" i="49"/>
  <c r="W28" i="48"/>
  <c r="X24" i="49"/>
  <c r="W24" i="48"/>
  <c r="X20" i="49"/>
  <c r="W20" i="48"/>
  <c r="X16" i="49"/>
  <c r="W16" i="48"/>
  <c r="X12" i="49"/>
  <c r="W12" i="48"/>
  <c r="X8" i="49"/>
  <c r="W8" i="48"/>
  <c r="X4" i="49"/>
  <c r="W4" i="48"/>
  <c r="Y30" i="49"/>
  <c r="X30" i="48"/>
  <c r="Y26" i="49"/>
  <c r="X26" i="48"/>
  <c r="Y22" i="49"/>
  <c r="X22" i="48"/>
  <c r="Y18" i="49"/>
  <c r="X18" i="48"/>
  <c r="Y14" i="49"/>
  <c r="X14" i="48"/>
  <c r="Y10" i="49"/>
  <c r="X10" i="48"/>
  <c r="Y6" i="49"/>
  <c r="X6" i="48"/>
  <c r="Z32" i="49"/>
  <c r="Y32" i="48"/>
  <c r="Z28" i="49"/>
  <c r="Y28" i="48"/>
  <c r="Z24" i="49"/>
  <c r="Y24" i="48"/>
  <c r="Z20" i="49"/>
  <c r="Y20" i="48"/>
  <c r="Z16" i="49"/>
  <c r="Y16" i="48"/>
  <c r="Z12" i="49"/>
  <c r="Y12" i="48"/>
  <c r="Z8" i="49"/>
  <c r="Y8" i="48"/>
  <c r="Z4" i="49"/>
  <c r="Y4" i="48"/>
  <c r="AA30" i="49"/>
  <c r="Z30" i="48"/>
  <c r="AA26" i="49"/>
  <c r="Z26" i="48"/>
  <c r="AA22" i="49"/>
  <c r="Z22" i="48"/>
  <c r="AA18" i="49"/>
  <c r="Z18" i="48"/>
  <c r="AA14" i="49"/>
  <c r="Z14" i="48"/>
  <c r="AA10" i="49"/>
  <c r="Z10" i="48"/>
  <c r="AA6" i="49"/>
  <c r="Z6" i="48"/>
  <c r="AB32" i="49"/>
  <c r="AA32" i="48"/>
  <c r="AB28" i="49"/>
  <c r="AA28" i="48"/>
  <c r="AB24" i="49"/>
  <c r="AA24" i="48"/>
  <c r="AB20" i="49"/>
  <c r="AA20" i="48"/>
  <c r="AB16" i="49"/>
  <c r="AA16" i="48"/>
  <c r="AB12" i="49"/>
  <c r="AA12" i="48"/>
  <c r="AB8" i="49"/>
  <c r="AA8" i="48"/>
  <c r="AB4" i="49"/>
  <c r="AA4" i="48"/>
  <c r="AC30" i="49"/>
  <c r="AB30" i="48"/>
  <c r="AC26" i="49"/>
  <c r="AB26" i="48"/>
  <c r="AC22" i="49"/>
  <c r="AB22" i="48"/>
  <c r="AC18" i="49"/>
  <c r="AB18" i="48"/>
  <c r="AC14" i="49"/>
  <c r="AB14" i="48"/>
  <c r="AC10" i="49"/>
  <c r="AB10" i="48"/>
  <c r="AC6" i="49"/>
  <c r="AB6" i="48"/>
  <c r="AD32" i="49"/>
  <c r="AC32" i="48"/>
  <c r="AD28" i="49"/>
  <c r="AC28" i="48"/>
  <c r="AD24" i="49"/>
  <c r="AC24" i="48"/>
  <c r="AD20" i="49"/>
  <c r="AC20" i="48"/>
  <c r="AD16" i="49"/>
  <c r="AC16" i="48"/>
  <c r="AD12" i="49"/>
  <c r="AC12" i="48"/>
  <c r="AD8" i="49"/>
  <c r="AC8" i="48"/>
  <c r="AD4" i="49"/>
  <c r="AC4" i="48"/>
  <c r="J7" i="49"/>
  <c r="I7" i="48"/>
  <c r="J3" i="49"/>
  <c r="I3" i="48"/>
  <c r="K29" i="49"/>
  <c r="J29" i="48"/>
  <c r="K25" i="49"/>
  <c r="J25" i="48"/>
  <c r="K21" i="49"/>
  <c r="J21" i="48"/>
  <c r="K17" i="49"/>
  <c r="J17" i="48"/>
  <c r="K13" i="49"/>
  <c r="J13" i="48"/>
  <c r="K9" i="49"/>
  <c r="J9" i="48"/>
  <c r="K5" i="49"/>
  <c r="J5" i="48"/>
  <c r="L31" i="49"/>
  <c r="K31" i="48"/>
  <c r="L27" i="49"/>
  <c r="K27" i="48"/>
  <c r="L23" i="49"/>
  <c r="K23" i="48"/>
  <c r="L19" i="49"/>
  <c r="K19" i="48"/>
  <c r="L15" i="49"/>
  <c r="K15" i="48"/>
  <c r="L11" i="49"/>
  <c r="K11" i="48"/>
  <c r="L7" i="49"/>
  <c r="K7" i="48"/>
  <c r="L3" i="49"/>
  <c r="K3" i="48"/>
  <c r="M29" i="49"/>
  <c r="L29" i="48"/>
  <c r="M25" i="49"/>
  <c r="L25" i="48"/>
  <c r="M21" i="49"/>
  <c r="L21" i="48"/>
  <c r="M17" i="49"/>
  <c r="L17" i="48"/>
  <c r="M13" i="49"/>
  <c r="L13" i="48"/>
  <c r="M9" i="49"/>
  <c r="L9" i="48"/>
  <c r="M5" i="49"/>
  <c r="L5" i="48"/>
  <c r="N31" i="49"/>
  <c r="M31" i="48"/>
  <c r="N27" i="49"/>
  <c r="M27" i="48"/>
  <c r="N23" i="49"/>
  <c r="M23" i="48"/>
  <c r="N19" i="49"/>
  <c r="M19" i="48"/>
  <c r="N15" i="49"/>
  <c r="M15" i="48"/>
  <c r="N11" i="49"/>
  <c r="M11" i="48"/>
  <c r="N7" i="49"/>
  <c r="M7" i="48"/>
  <c r="N3" i="49"/>
  <c r="M3" i="48"/>
  <c r="O29" i="49"/>
  <c r="N29" i="48"/>
  <c r="O25" i="49"/>
  <c r="N25" i="48"/>
  <c r="O21" i="49"/>
  <c r="N21" i="48"/>
  <c r="O17" i="49"/>
  <c r="N17" i="48"/>
  <c r="O13" i="49"/>
  <c r="N13" i="48"/>
  <c r="O9" i="49"/>
  <c r="N9" i="48"/>
  <c r="O5" i="49"/>
  <c r="N5" i="48"/>
  <c r="P31" i="49"/>
  <c r="O31" i="48"/>
  <c r="P27" i="49"/>
  <c r="O27" i="48"/>
  <c r="P23" i="49"/>
  <c r="O23" i="48"/>
  <c r="P19" i="49"/>
  <c r="O19" i="48"/>
  <c r="P15" i="49"/>
  <c r="O15" i="48"/>
  <c r="P11" i="49"/>
  <c r="O11" i="48"/>
  <c r="P7" i="49"/>
  <c r="O7" i="48"/>
  <c r="P3" i="49"/>
  <c r="O3" i="48"/>
  <c r="Q29" i="49"/>
  <c r="P29" i="48"/>
  <c r="Q25" i="49"/>
  <c r="P25" i="48"/>
  <c r="Q21" i="49"/>
  <c r="P21" i="48"/>
  <c r="Q17" i="49"/>
  <c r="P17" i="48"/>
  <c r="Q13" i="49"/>
  <c r="P13" i="48"/>
  <c r="Q9" i="49"/>
  <c r="P9" i="48"/>
  <c r="Q5" i="49"/>
  <c r="P5" i="48"/>
  <c r="R31" i="49"/>
  <c r="Q31" i="48"/>
  <c r="R27" i="49"/>
  <c r="Q27" i="48"/>
  <c r="R23" i="49"/>
  <c r="Q23" i="48"/>
  <c r="R19" i="49"/>
  <c r="Q19" i="48"/>
  <c r="R15" i="49"/>
  <c r="Q15" i="48"/>
  <c r="R11" i="49"/>
  <c r="Q11" i="48"/>
  <c r="R7" i="49"/>
  <c r="Q7" i="48"/>
  <c r="R3" i="49"/>
  <c r="Q3" i="48"/>
  <c r="S29" i="49"/>
  <c r="R29" i="48"/>
  <c r="S25" i="49"/>
  <c r="R25" i="48"/>
  <c r="S21" i="49"/>
  <c r="R21" i="48"/>
  <c r="S17" i="49"/>
  <c r="R17" i="48"/>
  <c r="S13" i="49"/>
  <c r="R13" i="48"/>
  <c r="S9" i="49"/>
  <c r="R9" i="48"/>
  <c r="S5" i="49"/>
  <c r="R5" i="48"/>
  <c r="T31" i="49"/>
  <c r="S31" i="48"/>
  <c r="T27" i="49"/>
  <c r="S27" i="48"/>
  <c r="T23" i="49"/>
  <c r="S23" i="48"/>
  <c r="T19" i="49"/>
  <c r="S19" i="48"/>
  <c r="T15" i="49"/>
  <c r="S15" i="48"/>
  <c r="T11" i="49"/>
  <c r="S11" i="48"/>
  <c r="T7" i="49"/>
  <c r="S7" i="48"/>
  <c r="T3" i="49"/>
  <c r="S3" i="48"/>
  <c r="U29" i="49"/>
  <c r="T29" i="48"/>
  <c r="U25" i="49"/>
  <c r="T25" i="48"/>
  <c r="U21" i="49"/>
  <c r="T21" i="48"/>
  <c r="U17" i="49"/>
  <c r="T17" i="48"/>
  <c r="U13" i="49"/>
  <c r="T13" i="48"/>
  <c r="U9" i="49"/>
  <c r="T9" i="48"/>
  <c r="U5" i="49"/>
  <c r="T5" i="48"/>
  <c r="V31" i="49"/>
  <c r="U31" i="48"/>
  <c r="V27" i="49"/>
  <c r="U27" i="48"/>
  <c r="V23" i="49"/>
  <c r="U23" i="48"/>
  <c r="V19" i="49"/>
  <c r="U19" i="48"/>
  <c r="V15" i="49"/>
  <c r="U15" i="48"/>
  <c r="V11" i="49"/>
  <c r="U11" i="48"/>
  <c r="V7" i="49"/>
  <c r="U7" i="48"/>
  <c r="V3" i="49"/>
  <c r="U3" i="48"/>
  <c r="W29" i="49"/>
  <c r="V29" i="48"/>
  <c r="W25" i="49"/>
  <c r="V25" i="48"/>
  <c r="W21" i="49"/>
  <c r="V21" i="48"/>
  <c r="W17" i="49"/>
  <c r="V17" i="48"/>
  <c r="W13" i="49"/>
  <c r="V13" i="48"/>
  <c r="W9" i="49"/>
  <c r="V9" i="48"/>
  <c r="W5" i="49"/>
  <c r="V5" i="48"/>
  <c r="X31" i="49"/>
  <c r="W31" i="48"/>
  <c r="X27" i="49"/>
  <c r="W27" i="48"/>
  <c r="X23" i="49"/>
  <c r="W23" i="48"/>
  <c r="X19" i="49"/>
  <c r="W19" i="48"/>
  <c r="X15" i="49"/>
  <c r="W15" i="48"/>
  <c r="X11" i="49"/>
  <c r="W11" i="48"/>
  <c r="X7" i="49"/>
  <c r="W7" i="48"/>
  <c r="X3" i="49"/>
  <c r="W3" i="48"/>
  <c r="Y29" i="49"/>
  <c r="X29" i="48"/>
  <c r="Y25" i="49"/>
  <c r="X25" i="48"/>
  <c r="Y21" i="49"/>
  <c r="X21" i="48"/>
  <c r="Y17" i="49"/>
  <c r="X17" i="48"/>
  <c r="Y13" i="49"/>
  <c r="X13" i="48"/>
  <c r="Y9" i="49"/>
  <c r="X9" i="48"/>
  <c r="Y5" i="49"/>
  <c r="X5" i="48"/>
  <c r="Z31" i="49"/>
  <c r="Y31" i="48"/>
  <c r="Z27" i="49"/>
  <c r="Y27" i="48"/>
  <c r="Z23" i="49"/>
  <c r="Y23" i="48"/>
  <c r="Z19" i="49"/>
  <c r="Y19" i="48"/>
  <c r="Z15" i="49"/>
  <c r="Y15" i="48"/>
  <c r="Z11" i="49"/>
  <c r="Y11" i="48"/>
  <c r="Z7" i="49"/>
  <c r="Y7" i="48"/>
  <c r="Z3" i="49"/>
  <c r="Y3" i="48"/>
  <c r="AA29" i="49"/>
  <c r="Z29" i="48"/>
  <c r="AA25" i="49"/>
  <c r="Z25" i="48"/>
  <c r="AA21" i="49"/>
  <c r="Z21" i="48"/>
  <c r="AA17" i="49"/>
  <c r="Z17" i="48"/>
  <c r="AA13" i="49"/>
  <c r="Z13" i="48"/>
  <c r="AA9" i="49"/>
  <c r="Z9" i="48"/>
  <c r="AA5" i="49"/>
  <c r="Z5" i="48"/>
  <c r="AB31" i="49"/>
  <c r="AA31" i="48"/>
  <c r="AB27" i="49"/>
  <c r="AA27" i="48"/>
  <c r="AB23" i="49"/>
  <c r="AA23" i="48"/>
  <c r="AB19" i="49"/>
  <c r="AA19" i="48"/>
  <c r="AB15" i="49"/>
  <c r="AA15" i="48"/>
  <c r="AB11" i="49"/>
  <c r="AA11" i="48"/>
  <c r="AB7" i="49"/>
  <c r="AA7" i="48"/>
  <c r="AB3" i="49"/>
  <c r="AA3" i="48"/>
  <c r="AC29" i="49"/>
  <c r="AB29" i="48"/>
  <c r="AC25" i="49"/>
  <c r="AB25" i="48"/>
  <c r="AC21" i="49"/>
  <c r="AB21" i="48"/>
  <c r="AC17" i="49"/>
  <c r="AB17" i="48"/>
  <c r="AC13" i="49"/>
  <c r="AB13" i="48"/>
  <c r="AC9" i="49"/>
  <c r="AB9" i="48"/>
  <c r="AC5" i="49"/>
  <c r="AB5" i="48"/>
  <c r="AD31" i="49"/>
  <c r="AC31" i="48"/>
  <c r="AD27" i="49"/>
  <c r="AC27" i="48"/>
  <c r="AD23" i="49"/>
  <c r="AC23" i="48"/>
  <c r="AD19" i="49"/>
  <c r="AC19" i="48"/>
  <c r="AD15" i="49"/>
  <c r="AC15" i="48"/>
  <c r="AD11" i="49"/>
  <c r="AC11" i="48"/>
  <c r="AD7" i="49"/>
  <c r="AC7" i="48"/>
  <c r="AD3" i="49"/>
  <c r="AC3" i="48"/>
  <c r="D28" i="49"/>
  <c r="E28" i="49"/>
  <c r="D28" i="48"/>
  <c r="D16" i="49"/>
  <c r="E16" i="49"/>
  <c r="D16" i="48"/>
  <c r="D12" i="49"/>
  <c r="E12" i="49"/>
  <c r="D12" i="48"/>
  <c r="F31" i="49"/>
  <c r="E31" i="48"/>
  <c r="F19" i="49"/>
  <c r="E19" i="48"/>
  <c r="F7" i="49"/>
  <c r="E7" i="48"/>
  <c r="J2" i="49"/>
  <c r="I2" i="48"/>
  <c r="R2" i="49"/>
  <c r="Q2" i="48"/>
  <c r="Z2" i="49"/>
  <c r="Y2" i="48"/>
  <c r="AD2" i="49"/>
  <c r="AC2" i="48"/>
  <c r="G29" i="49"/>
  <c r="F29" i="48"/>
  <c r="G25" i="49"/>
  <c r="F25" i="48"/>
  <c r="G21" i="49"/>
  <c r="F21" i="48"/>
  <c r="G17" i="49"/>
  <c r="F17" i="48"/>
  <c r="G13" i="49"/>
  <c r="F13" i="48"/>
  <c r="G9" i="49"/>
  <c r="F9" i="48"/>
  <c r="G5" i="49"/>
  <c r="F5" i="48"/>
  <c r="H31" i="49"/>
  <c r="G31" i="48"/>
  <c r="H27" i="49"/>
  <c r="G27" i="48"/>
  <c r="H23" i="49"/>
  <c r="G23" i="48"/>
  <c r="H19" i="49"/>
  <c r="G19" i="48"/>
  <c r="H15" i="49"/>
  <c r="G15" i="48"/>
  <c r="H11" i="49"/>
  <c r="G11" i="48"/>
  <c r="H7" i="49"/>
  <c r="G7" i="48"/>
  <c r="H3" i="49"/>
  <c r="G3" i="48"/>
  <c r="I29" i="49"/>
  <c r="H29" i="48"/>
  <c r="I25" i="49"/>
  <c r="H25" i="48"/>
  <c r="I21" i="49"/>
  <c r="H21" i="48"/>
  <c r="I17" i="49"/>
  <c r="H17" i="48"/>
  <c r="I13" i="49"/>
  <c r="H13" i="48"/>
  <c r="I9" i="49"/>
  <c r="H9" i="48"/>
  <c r="I5" i="49"/>
  <c r="H5" i="48"/>
  <c r="J31" i="49"/>
  <c r="I31" i="48"/>
  <c r="J27" i="49"/>
  <c r="I27" i="48"/>
  <c r="J23" i="49"/>
  <c r="I23" i="48"/>
  <c r="J19" i="49"/>
  <c r="I19" i="48"/>
  <c r="J15" i="49"/>
  <c r="I15" i="48"/>
  <c r="J11" i="49"/>
  <c r="I11" i="48"/>
  <c r="E31" i="49"/>
  <c r="D31" i="49"/>
  <c r="D31" i="48"/>
  <c r="E27" i="49"/>
  <c r="D27" i="49"/>
  <c r="D27" i="48"/>
  <c r="D23" i="49"/>
  <c r="E23" i="49"/>
  <c r="D23" i="48"/>
  <c r="D19" i="49"/>
  <c r="E19" i="49"/>
  <c r="D19" i="48"/>
  <c r="D15" i="49"/>
  <c r="E15" i="49"/>
  <c r="D15" i="48"/>
  <c r="D11" i="49"/>
  <c r="E11" i="49"/>
  <c r="D11" i="48"/>
  <c r="D7" i="49"/>
  <c r="E7" i="49"/>
  <c r="D7" i="48"/>
  <c r="D3" i="49"/>
  <c r="E3" i="49"/>
  <c r="D3" i="48"/>
  <c r="F30" i="49"/>
  <c r="E30" i="48"/>
  <c r="F26" i="49"/>
  <c r="E26" i="48"/>
  <c r="F22" i="49"/>
  <c r="E22" i="48"/>
  <c r="F18" i="49"/>
  <c r="E18" i="48"/>
  <c r="F14" i="49"/>
  <c r="E14" i="48"/>
  <c r="F10" i="49"/>
  <c r="E10" i="48"/>
  <c r="F6" i="49"/>
  <c r="E6" i="48"/>
  <c r="G2" i="49"/>
  <c r="F2" i="49"/>
  <c r="F2" i="48"/>
  <c r="K2" i="49"/>
  <c r="J2" i="48"/>
  <c r="O2" i="49"/>
  <c r="N2" i="48"/>
  <c r="S2" i="49"/>
  <c r="R2" i="48"/>
  <c r="W2" i="49"/>
  <c r="V2" i="48"/>
  <c r="AA2" i="49"/>
  <c r="Z2" i="48"/>
  <c r="G32" i="49"/>
  <c r="F32" i="48"/>
  <c r="G28" i="49"/>
  <c r="F28" i="48"/>
  <c r="G24" i="49"/>
  <c r="F24" i="48"/>
  <c r="G20" i="49"/>
  <c r="F20" i="48"/>
  <c r="G16" i="49"/>
  <c r="F16" i="48"/>
  <c r="G12" i="49"/>
  <c r="F12" i="48"/>
  <c r="G8" i="49"/>
  <c r="F8" i="48"/>
  <c r="G4" i="49"/>
  <c r="F4" i="48"/>
  <c r="H30" i="49"/>
  <c r="G30" i="48"/>
  <c r="H26" i="49"/>
  <c r="G26" i="48"/>
  <c r="H22" i="49"/>
  <c r="G22" i="48"/>
  <c r="H18" i="49"/>
  <c r="G18" i="48"/>
  <c r="H14" i="49"/>
  <c r="G14" i="48"/>
  <c r="H10" i="49"/>
  <c r="G10" i="48"/>
  <c r="H6" i="49"/>
  <c r="G6" i="48"/>
  <c r="I32" i="49"/>
  <c r="H32" i="48"/>
  <c r="I28" i="49"/>
  <c r="H28" i="48"/>
  <c r="I24" i="49"/>
  <c r="H24" i="48"/>
  <c r="I20" i="49"/>
  <c r="H20" i="48"/>
  <c r="I16" i="49"/>
  <c r="H16" i="48"/>
  <c r="I12" i="49"/>
  <c r="H12" i="48"/>
  <c r="I8" i="49"/>
  <c r="H8" i="48"/>
  <c r="I4" i="49"/>
  <c r="H4" i="48"/>
  <c r="J30" i="49"/>
  <c r="I30" i="48"/>
  <c r="J26" i="49"/>
  <c r="I26" i="48"/>
  <c r="J22" i="49"/>
  <c r="I22" i="48"/>
  <c r="J18" i="49"/>
  <c r="I18" i="48"/>
  <c r="J14" i="49"/>
  <c r="I14" i="48"/>
  <c r="J10" i="49"/>
  <c r="I10" i="48"/>
  <c r="J6" i="49"/>
  <c r="I6" i="48"/>
  <c r="K32" i="49"/>
  <c r="J32" i="48"/>
  <c r="K28" i="49"/>
  <c r="J28" i="48"/>
  <c r="K24" i="49"/>
  <c r="J24" i="48"/>
  <c r="K20" i="49"/>
  <c r="J20" i="48"/>
  <c r="K16" i="49"/>
  <c r="J16" i="48"/>
  <c r="K12" i="49"/>
  <c r="J12" i="48"/>
  <c r="K8" i="49"/>
  <c r="J8" i="48"/>
  <c r="K4" i="49"/>
  <c r="J4" i="48"/>
  <c r="L30" i="49"/>
  <c r="K30" i="48"/>
  <c r="L26" i="49"/>
  <c r="K26" i="48"/>
  <c r="L22" i="49"/>
  <c r="K22" i="48"/>
  <c r="L18" i="49"/>
  <c r="K18" i="48"/>
  <c r="L14" i="49"/>
  <c r="K14" i="48"/>
  <c r="L10" i="49"/>
  <c r="K10" i="48"/>
  <c r="L6" i="49"/>
  <c r="K6" i="48"/>
  <c r="M32" i="49"/>
  <c r="L32" i="48"/>
  <c r="M28" i="49"/>
  <c r="L28" i="48"/>
  <c r="M24" i="49"/>
  <c r="L24" i="48"/>
  <c r="M20" i="49"/>
  <c r="L20" i="48"/>
  <c r="M16" i="49"/>
  <c r="L16" i="48"/>
  <c r="M12" i="49"/>
  <c r="L12" i="48"/>
  <c r="M8" i="49"/>
  <c r="L8" i="48"/>
  <c r="M4" i="49"/>
  <c r="L4" i="48"/>
  <c r="N30" i="49"/>
  <c r="M30" i="48"/>
  <c r="N26" i="49"/>
  <c r="M26" i="48"/>
  <c r="N22" i="49"/>
  <c r="M22" i="48"/>
  <c r="N18" i="49"/>
  <c r="M18" i="48"/>
  <c r="N14" i="49"/>
  <c r="M14" i="48"/>
  <c r="N10" i="49"/>
  <c r="M10" i="48"/>
  <c r="N6" i="49"/>
  <c r="M6" i="48"/>
  <c r="O32" i="49"/>
  <c r="N32" i="48"/>
  <c r="O28" i="49"/>
  <c r="N28" i="48"/>
  <c r="O24" i="49"/>
  <c r="N24" i="48"/>
  <c r="O20" i="49"/>
  <c r="N20" i="48"/>
  <c r="O16" i="49"/>
  <c r="N16" i="48"/>
  <c r="O12" i="49"/>
  <c r="N12" i="48"/>
  <c r="O8" i="49"/>
  <c r="N8" i="48"/>
  <c r="O4" i="49"/>
  <c r="N4" i="48"/>
  <c r="P30" i="49"/>
  <c r="O30" i="48"/>
  <c r="P26" i="49"/>
  <c r="O26" i="48"/>
  <c r="P22" i="49"/>
  <c r="O22" i="48"/>
  <c r="P18" i="49"/>
  <c r="O18" i="48"/>
  <c r="P14" i="49"/>
  <c r="O14" i="48"/>
  <c r="P10" i="49"/>
  <c r="O10" i="48"/>
  <c r="P6" i="49"/>
  <c r="O6" i="48"/>
  <c r="Q32" i="49"/>
  <c r="P32" i="48"/>
  <c r="Q28" i="49"/>
  <c r="P28" i="48"/>
  <c r="Q24" i="49"/>
  <c r="P24" i="48"/>
  <c r="Q20" i="49"/>
  <c r="P20" i="48"/>
  <c r="Q16" i="49"/>
  <c r="P16" i="48"/>
  <c r="Q12" i="49"/>
  <c r="P12" i="48"/>
  <c r="Q8" i="49"/>
  <c r="P8" i="48"/>
  <c r="Q4" i="49"/>
  <c r="P4" i="48"/>
  <c r="R30" i="49"/>
  <c r="Q30" i="48"/>
  <c r="R26" i="49"/>
  <c r="Q26" i="48"/>
  <c r="R22" i="49"/>
  <c r="Q22" i="48"/>
  <c r="R18" i="49"/>
  <c r="Q18" i="48"/>
  <c r="R14" i="49"/>
  <c r="Q14" i="48"/>
  <c r="R10" i="49"/>
  <c r="Q10" i="48"/>
  <c r="R6" i="49"/>
  <c r="Q6" i="48"/>
  <c r="S32" i="49"/>
  <c r="R32" i="48"/>
  <c r="S28" i="49"/>
  <c r="R28" i="48"/>
  <c r="S24" i="49"/>
  <c r="R24" i="48"/>
  <c r="S20" i="49"/>
  <c r="R20" i="48"/>
  <c r="S16" i="49"/>
  <c r="R16" i="48"/>
  <c r="S12" i="49"/>
  <c r="R12" i="48"/>
  <c r="S8" i="49"/>
  <c r="R8" i="48"/>
  <c r="S4" i="49"/>
  <c r="R4" i="48"/>
  <c r="T30" i="49"/>
  <c r="S30" i="48"/>
  <c r="T26" i="49"/>
  <c r="S26" i="48"/>
  <c r="T22" i="49"/>
  <c r="S22" i="48"/>
  <c r="T18" i="49"/>
  <c r="S18" i="48"/>
  <c r="T14" i="49"/>
  <c r="S14" i="48"/>
  <c r="T10" i="49"/>
  <c r="S10" i="48"/>
  <c r="T6" i="49"/>
  <c r="S6" i="48"/>
  <c r="U32" i="49"/>
  <c r="T32" i="48"/>
  <c r="U28" i="49"/>
  <c r="T28" i="48"/>
  <c r="U24" i="49"/>
  <c r="T24" i="48"/>
  <c r="U20" i="49"/>
  <c r="T20" i="48"/>
  <c r="U16" i="49"/>
  <c r="T16" i="48"/>
  <c r="U12" i="49"/>
  <c r="T12" i="48"/>
  <c r="U8" i="49"/>
  <c r="T8" i="48"/>
  <c r="U4" i="49"/>
  <c r="T4" i="48"/>
  <c r="V30" i="49"/>
  <c r="U30" i="48"/>
  <c r="V26" i="49"/>
  <c r="U26" i="48"/>
  <c r="V22" i="49"/>
  <c r="U22" i="48"/>
  <c r="V18" i="49"/>
  <c r="U18" i="48"/>
  <c r="V14" i="49"/>
  <c r="U14" i="48"/>
  <c r="V10" i="49"/>
  <c r="U10" i="48"/>
  <c r="V6" i="49"/>
  <c r="U6" i="48"/>
  <c r="W32" i="49"/>
  <c r="V32" i="48"/>
  <c r="W28" i="49"/>
  <c r="V28" i="48"/>
  <c r="W24" i="49"/>
  <c r="V24" i="48"/>
  <c r="W20" i="49"/>
  <c r="V20" i="48"/>
  <c r="W16" i="49"/>
  <c r="V16" i="48"/>
  <c r="W12" i="49"/>
  <c r="V12" i="48"/>
  <c r="W8" i="49"/>
  <c r="V8" i="48"/>
  <c r="W4" i="49"/>
  <c r="V4" i="48"/>
  <c r="X30" i="49"/>
  <c r="W30" i="48"/>
  <c r="X26" i="49"/>
  <c r="W26" i="48"/>
  <c r="X22" i="49"/>
  <c r="W22" i="48"/>
  <c r="X18" i="49"/>
  <c r="W18" i="48"/>
  <c r="X14" i="49"/>
  <c r="W14" i="48"/>
  <c r="X10" i="49"/>
  <c r="W10" i="48"/>
  <c r="X6" i="49"/>
  <c r="W6" i="48"/>
  <c r="Y32" i="49"/>
  <c r="X32" i="48"/>
  <c r="Y28" i="49"/>
  <c r="X28" i="48"/>
  <c r="Y24" i="49"/>
  <c r="X24" i="48"/>
  <c r="Y20" i="49"/>
  <c r="X20" i="48"/>
  <c r="Y16" i="49"/>
  <c r="X16" i="48"/>
  <c r="Y12" i="49"/>
  <c r="X12" i="48"/>
  <c r="Y8" i="49"/>
  <c r="X8" i="48"/>
  <c r="Y4" i="49"/>
  <c r="X4" i="48"/>
  <c r="Z30" i="49"/>
  <c r="Y30" i="48"/>
  <c r="Z26" i="49"/>
  <c r="Y26" i="48"/>
  <c r="Z22" i="49"/>
  <c r="Y22" i="48"/>
  <c r="Z18" i="49"/>
  <c r="Y18" i="48"/>
  <c r="Z14" i="49"/>
  <c r="Y14" i="48"/>
  <c r="Z10" i="49"/>
  <c r="Y10" i="48"/>
  <c r="Z6" i="49"/>
  <c r="Y6" i="48"/>
  <c r="AA32" i="49"/>
  <c r="Z32" i="48"/>
  <c r="AA28" i="49"/>
  <c r="Z28" i="48"/>
  <c r="AA24" i="49"/>
  <c r="Z24" i="48"/>
  <c r="AA20" i="49"/>
  <c r="Z20" i="48"/>
  <c r="AA16" i="49"/>
  <c r="Z16" i="48"/>
  <c r="AA12" i="49"/>
  <c r="Z12" i="48"/>
  <c r="AA8" i="49"/>
  <c r="Z8" i="48"/>
  <c r="AA4" i="49"/>
  <c r="Z4" i="48"/>
  <c r="AB30" i="49"/>
  <c r="AA30" i="48"/>
  <c r="AB26" i="49"/>
  <c r="AA26" i="48"/>
  <c r="AB22" i="49"/>
  <c r="AA22" i="48"/>
  <c r="AB18" i="49"/>
  <c r="AA18" i="48"/>
  <c r="AB14" i="49"/>
  <c r="AA14" i="48"/>
  <c r="AB10" i="49"/>
  <c r="AA10" i="48"/>
  <c r="AB6" i="49"/>
  <c r="AA6" i="48"/>
  <c r="AC32" i="49"/>
  <c r="AB32" i="48"/>
  <c r="AC28" i="49"/>
  <c r="AB28" i="48"/>
  <c r="AC24" i="49"/>
  <c r="AB24" i="48"/>
  <c r="AC20" i="49"/>
  <c r="AB20" i="48"/>
  <c r="AC16" i="49"/>
  <c r="AB16" i="48"/>
  <c r="AC12" i="49"/>
  <c r="AB12" i="48"/>
  <c r="AC8" i="49"/>
  <c r="AB8" i="48"/>
  <c r="AC4" i="49"/>
  <c r="AB4" i="48"/>
  <c r="AD30" i="49"/>
  <c r="AC30" i="48"/>
  <c r="AD26" i="49"/>
  <c r="AC26" i="48"/>
  <c r="AD22" i="49"/>
  <c r="AC22" i="48"/>
  <c r="AD18" i="49"/>
  <c r="AC18" i="48"/>
  <c r="AD14" i="49"/>
  <c r="AC14" i="48"/>
  <c r="AD10" i="49"/>
  <c r="AC10" i="48"/>
  <c r="AD6" i="49"/>
  <c r="AC6" i="48"/>
  <c r="E24" i="49"/>
  <c r="D24" i="49"/>
  <c r="D24" i="48"/>
  <c r="D8" i="49"/>
  <c r="E8" i="49"/>
  <c r="D8" i="48"/>
  <c r="F23" i="49"/>
  <c r="E23" i="48"/>
  <c r="F11" i="49"/>
  <c r="E11" i="48"/>
  <c r="N2" i="49"/>
  <c r="M2" i="48"/>
  <c r="E30" i="49"/>
  <c r="D30" i="49"/>
  <c r="D30" i="48"/>
  <c r="D22" i="49"/>
  <c r="E22" i="49"/>
  <c r="D22" i="48"/>
  <c r="D10" i="49"/>
  <c r="E10" i="49"/>
  <c r="D10" i="48"/>
  <c r="F25" i="49"/>
  <c r="E25" i="48"/>
  <c r="F13" i="49"/>
  <c r="E13" i="48"/>
  <c r="F5" i="49"/>
  <c r="E5" i="48"/>
  <c r="P2" i="49"/>
  <c r="O2" i="48"/>
  <c r="X2" i="49"/>
  <c r="W2" i="48"/>
  <c r="G27" i="49"/>
  <c r="F27" i="48"/>
  <c r="G15" i="49"/>
  <c r="F15" i="48"/>
  <c r="G7" i="49"/>
  <c r="F7" i="48"/>
  <c r="H29" i="49"/>
  <c r="G29" i="48"/>
  <c r="H21" i="49"/>
  <c r="G21" i="48"/>
  <c r="H9" i="49"/>
  <c r="G9" i="48"/>
  <c r="I31" i="49"/>
  <c r="H31" i="48"/>
  <c r="I19" i="49"/>
  <c r="H19" i="48"/>
  <c r="I11" i="49"/>
  <c r="H11" i="48"/>
  <c r="I3" i="49"/>
  <c r="H3" i="48"/>
  <c r="J29" i="49"/>
  <c r="I29" i="48"/>
  <c r="J21" i="49"/>
  <c r="I21" i="48"/>
  <c r="J17" i="49"/>
  <c r="I17" i="48"/>
  <c r="J13" i="49"/>
  <c r="I13" i="48"/>
  <c r="J9" i="49"/>
  <c r="I9" i="48"/>
  <c r="J5" i="49"/>
  <c r="I5" i="48"/>
  <c r="K31" i="49"/>
  <c r="J31" i="48"/>
  <c r="K27" i="49"/>
  <c r="J27" i="48"/>
  <c r="K23" i="49"/>
  <c r="J23" i="48"/>
  <c r="K19" i="49"/>
  <c r="J19" i="48"/>
  <c r="K15" i="49"/>
  <c r="J15" i="48"/>
  <c r="K11" i="49"/>
  <c r="J11" i="48"/>
  <c r="K7" i="49"/>
  <c r="J7" i="48"/>
  <c r="K3" i="49"/>
  <c r="J3" i="48"/>
  <c r="L29" i="49"/>
  <c r="K29" i="48"/>
  <c r="L25" i="49"/>
  <c r="K25" i="48"/>
  <c r="L21" i="49"/>
  <c r="K21" i="48"/>
  <c r="L17" i="49"/>
  <c r="K17" i="48"/>
  <c r="L13" i="49"/>
  <c r="K13" i="48"/>
  <c r="L9" i="49"/>
  <c r="K9" i="48"/>
  <c r="L5" i="49"/>
  <c r="K5" i="48"/>
  <c r="M31" i="49"/>
  <c r="L31" i="48"/>
  <c r="M27" i="49"/>
  <c r="L27" i="48"/>
  <c r="M23" i="49"/>
  <c r="L23" i="48"/>
  <c r="M19" i="49"/>
  <c r="L19" i="48"/>
  <c r="M15" i="49"/>
  <c r="L15" i="48"/>
  <c r="M11" i="49"/>
  <c r="L11" i="48"/>
  <c r="M7" i="49"/>
  <c r="L7" i="48"/>
  <c r="M3" i="49"/>
  <c r="L3" i="48"/>
  <c r="N29" i="49"/>
  <c r="M29" i="48"/>
  <c r="N25" i="49"/>
  <c r="M25" i="48"/>
  <c r="N21" i="49"/>
  <c r="M21" i="48"/>
  <c r="N17" i="49"/>
  <c r="M17" i="48"/>
  <c r="N13" i="49"/>
  <c r="M13" i="48"/>
  <c r="N9" i="49"/>
  <c r="M9" i="48"/>
  <c r="N5" i="49"/>
  <c r="M5" i="48"/>
  <c r="O31" i="49"/>
  <c r="N31" i="48"/>
  <c r="O27" i="49"/>
  <c r="N27" i="48"/>
  <c r="O23" i="49"/>
  <c r="N23" i="48"/>
  <c r="O19" i="49"/>
  <c r="N19" i="48"/>
  <c r="O15" i="49"/>
  <c r="N15" i="48"/>
  <c r="O11" i="49"/>
  <c r="N11" i="48"/>
  <c r="O7" i="49"/>
  <c r="N7" i="48"/>
  <c r="O3" i="49"/>
  <c r="N3" i="48"/>
  <c r="P29" i="49"/>
  <c r="O29" i="48"/>
  <c r="P25" i="49"/>
  <c r="O25" i="48"/>
  <c r="P21" i="49"/>
  <c r="O21" i="48"/>
  <c r="P17" i="49"/>
  <c r="O17" i="48"/>
  <c r="P13" i="49"/>
  <c r="O13" i="48"/>
  <c r="P9" i="49"/>
  <c r="O9" i="48"/>
  <c r="P5" i="49"/>
  <c r="O5" i="48"/>
  <c r="Q31" i="49"/>
  <c r="P31" i="48"/>
  <c r="Q27" i="49"/>
  <c r="P27" i="48"/>
  <c r="Q23" i="49"/>
  <c r="P23" i="48"/>
  <c r="Q19" i="49"/>
  <c r="P19" i="48"/>
  <c r="Q15" i="49"/>
  <c r="P15" i="48"/>
  <c r="Q11" i="49"/>
  <c r="P11" i="48"/>
  <c r="Q7" i="49"/>
  <c r="P7" i="48"/>
  <c r="Q3" i="49"/>
  <c r="P3" i="48"/>
  <c r="R29" i="49"/>
  <c r="Q29" i="48"/>
  <c r="R25" i="49"/>
  <c r="Q25" i="48"/>
  <c r="R21" i="49"/>
  <c r="Q21" i="48"/>
  <c r="R17" i="49"/>
  <c r="Q17" i="48"/>
  <c r="R13" i="49"/>
  <c r="Q13" i="48"/>
  <c r="R9" i="49"/>
  <c r="Q9" i="48"/>
  <c r="R5" i="49"/>
  <c r="Q5" i="48"/>
  <c r="S31" i="49"/>
  <c r="R31" i="48"/>
  <c r="S27" i="49"/>
  <c r="R27" i="48"/>
  <c r="S23" i="49"/>
  <c r="R23" i="48"/>
  <c r="S19" i="49"/>
  <c r="R19" i="48"/>
  <c r="S15" i="49"/>
  <c r="R15" i="48"/>
  <c r="S11" i="49"/>
  <c r="R11" i="48"/>
  <c r="S7" i="49"/>
  <c r="R7" i="48"/>
  <c r="S3" i="49"/>
  <c r="R3" i="48"/>
  <c r="T29" i="49"/>
  <c r="S29" i="48"/>
  <c r="T25" i="49"/>
  <c r="S25" i="48"/>
  <c r="T21" i="49"/>
  <c r="S21" i="48"/>
  <c r="T17" i="49"/>
  <c r="S17" i="48"/>
  <c r="T13" i="49"/>
  <c r="S13" i="48"/>
  <c r="T9" i="49"/>
  <c r="S9" i="48"/>
  <c r="T5" i="49"/>
  <c r="S5" i="48"/>
  <c r="U31" i="49"/>
  <c r="T31" i="48"/>
  <c r="U27" i="49"/>
  <c r="T27" i="48"/>
  <c r="U23" i="49"/>
  <c r="T23" i="48"/>
  <c r="U19" i="49"/>
  <c r="T19" i="48"/>
  <c r="U15" i="49"/>
  <c r="T15" i="48"/>
  <c r="U11" i="49"/>
  <c r="T11" i="48"/>
  <c r="U7" i="49"/>
  <c r="T7" i="48"/>
  <c r="U3" i="49"/>
  <c r="T3" i="48"/>
  <c r="V29" i="49"/>
  <c r="U29" i="48"/>
  <c r="V25" i="49"/>
  <c r="U25" i="48"/>
  <c r="V21" i="49"/>
  <c r="U21" i="48"/>
  <c r="V17" i="49"/>
  <c r="U17" i="48"/>
  <c r="V13" i="49"/>
  <c r="U13" i="48"/>
  <c r="V9" i="49"/>
  <c r="U9" i="48"/>
  <c r="V5" i="49"/>
  <c r="U5" i="48"/>
  <c r="W31" i="49"/>
  <c r="V31" i="48"/>
  <c r="W27" i="49"/>
  <c r="V27" i="48"/>
  <c r="W23" i="49"/>
  <c r="V23" i="48"/>
  <c r="W19" i="49"/>
  <c r="V19" i="48"/>
  <c r="W15" i="49"/>
  <c r="V15" i="48"/>
  <c r="W11" i="49"/>
  <c r="V11" i="48"/>
  <c r="W7" i="49"/>
  <c r="V7" i="48"/>
  <c r="W3" i="49"/>
  <c r="V3" i="48"/>
  <c r="X29" i="49"/>
  <c r="W29" i="48"/>
  <c r="X25" i="49"/>
  <c r="W25" i="48"/>
  <c r="X21" i="49"/>
  <c r="W21" i="48"/>
  <c r="X17" i="49"/>
  <c r="W17" i="48"/>
  <c r="X13" i="49"/>
  <c r="W13" i="48"/>
  <c r="X9" i="49"/>
  <c r="W9" i="48"/>
  <c r="X5" i="49"/>
  <c r="W5" i="48"/>
  <c r="Y31" i="49"/>
  <c r="X31" i="48"/>
  <c r="Y27" i="49"/>
  <c r="X27" i="48"/>
  <c r="Y23" i="49"/>
  <c r="X23" i="48"/>
  <c r="Y19" i="49"/>
  <c r="X19" i="48"/>
  <c r="Y15" i="49"/>
  <c r="X15" i="48"/>
  <c r="Y11" i="49"/>
  <c r="X11" i="48"/>
  <c r="Y7" i="49"/>
  <c r="X7" i="48"/>
  <c r="Y3" i="49"/>
  <c r="X3" i="48"/>
  <c r="Z29" i="49"/>
  <c r="Y29" i="48"/>
  <c r="Z25" i="49"/>
  <c r="Y25" i="48"/>
  <c r="Z21" i="49"/>
  <c r="Y21" i="48"/>
  <c r="Z17" i="49"/>
  <c r="Y17" i="48"/>
  <c r="Z13" i="49"/>
  <c r="Y13" i="48"/>
  <c r="Z9" i="49"/>
  <c r="Y9" i="48"/>
  <c r="Z5" i="49"/>
  <c r="Y5" i="48"/>
  <c r="AA31" i="49"/>
  <c r="Z31" i="48"/>
  <c r="AA27" i="49"/>
  <c r="Z27" i="48"/>
  <c r="AA23" i="49"/>
  <c r="Z23" i="48"/>
  <c r="AA19" i="49"/>
  <c r="Z19" i="48"/>
  <c r="AA15" i="49"/>
  <c r="Z15" i="48"/>
  <c r="AA11" i="49"/>
  <c r="Z11" i="48"/>
  <c r="AA7" i="49"/>
  <c r="Z7" i="48"/>
  <c r="AA3" i="49"/>
  <c r="Z3" i="48"/>
  <c r="AB29" i="49"/>
  <c r="AA29" i="48"/>
  <c r="AB25" i="49"/>
  <c r="AA25" i="48"/>
  <c r="AB21" i="49"/>
  <c r="AA21" i="48"/>
  <c r="AB17" i="49"/>
  <c r="AA17" i="48"/>
  <c r="AB13" i="49"/>
  <c r="AA13" i="48"/>
  <c r="AB9" i="49"/>
  <c r="AA9" i="48"/>
  <c r="AB5" i="49"/>
  <c r="AA5" i="48"/>
  <c r="AC31" i="49"/>
  <c r="AB31" i="48"/>
  <c r="AC27" i="49"/>
  <c r="AB27" i="48"/>
  <c r="AC23" i="49"/>
  <c r="AB23" i="48"/>
  <c r="AC19" i="49"/>
  <c r="AB19" i="48"/>
  <c r="AC15" i="49"/>
  <c r="AB15" i="48"/>
  <c r="AC11" i="49"/>
  <c r="AB11" i="48"/>
  <c r="AC7" i="49"/>
  <c r="AB7" i="48"/>
  <c r="AC3" i="49"/>
  <c r="AB3" i="48"/>
  <c r="AD29" i="49"/>
  <c r="AC29" i="48"/>
  <c r="AD25" i="49"/>
  <c r="AC25" i="48"/>
  <c r="AD21" i="49"/>
  <c r="AC21" i="48"/>
  <c r="AD17" i="49"/>
  <c r="AC17" i="48"/>
  <c r="AD13" i="49"/>
  <c r="AC13" i="48"/>
  <c r="AD9" i="49"/>
  <c r="AC9" i="48"/>
  <c r="AD5" i="49"/>
  <c r="AC5" i="48"/>
  <c r="BM32" i="2"/>
  <c r="BO6" i="2"/>
  <c r="BO14" i="2"/>
  <c r="BO16" i="2"/>
  <c r="BO27" i="2"/>
  <c r="BO19" i="2"/>
  <c r="BO22" i="2"/>
  <c r="BO29" i="2"/>
  <c r="BO21" i="2"/>
  <c r="BO13" i="2"/>
  <c r="BO24" i="2"/>
  <c r="BO23" i="2"/>
  <c r="BO11" i="2"/>
  <c r="BO7" i="2"/>
  <c r="BO20" i="2"/>
  <c r="BM20" i="2"/>
  <c r="BO30" i="2"/>
  <c r="BO25" i="2"/>
  <c r="BO9" i="2"/>
  <c r="BO5" i="2"/>
  <c r="BO12" i="2"/>
  <c r="BO4" i="2"/>
  <c r="M27" i="3"/>
  <c r="BV67" i="6" l="1"/>
  <c r="BU67" i="6"/>
  <c r="BX67" i="6"/>
  <c r="BW67" i="6"/>
  <c r="BM2" i="2"/>
  <c r="BN2" i="2" s="1"/>
  <c r="BO2" i="2"/>
  <c r="BP2" i="2" s="1"/>
  <c r="BY67" i="6" l="1"/>
  <c r="BZ67" i="6"/>
  <c r="M26" i="3"/>
  <c r="M25" i="3" l="1"/>
  <c r="M21" i="3" l="1"/>
  <c r="M24" i="3"/>
  <c r="M23" i="3"/>
  <c r="BJ21" i="2" l="1"/>
  <c r="BJ6" i="2"/>
  <c r="BJ32" i="2"/>
  <c r="BJ19" i="2"/>
  <c r="BJ17" i="2"/>
  <c r="BJ4" i="2"/>
  <c r="BJ31" i="2"/>
  <c r="BJ23" i="2"/>
  <c r="BJ3" i="2"/>
  <c r="BJ8" i="2"/>
  <c r="BJ20" i="2"/>
  <c r="BJ16" i="2"/>
  <c r="BJ25" i="2"/>
  <c r="BJ22" i="2"/>
  <c r="BJ24" i="2"/>
  <c r="BJ18" i="2"/>
  <c r="BJ30" i="2"/>
  <c r="BJ29" i="2"/>
  <c r="BJ12" i="2"/>
  <c r="BJ28" i="2"/>
  <c r="BJ27" i="2"/>
  <c r="BJ9" i="2"/>
  <c r="BJ14" i="2"/>
  <c r="BJ26" i="2"/>
  <c r="BJ11" i="2"/>
  <c r="BJ5" i="2"/>
  <c r="BJ7" i="2"/>
  <c r="BJ10" i="2"/>
  <c r="BJ15" i="2"/>
  <c r="BJ13" i="2"/>
  <c r="AZ30" i="2"/>
  <c r="AZ26" i="2"/>
  <c r="AZ22" i="2"/>
  <c r="AZ18" i="2"/>
  <c r="AZ14" i="2"/>
  <c r="AZ10" i="2"/>
  <c r="AZ6" i="2"/>
  <c r="AZ29" i="2"/>
  <c r="AZ25" i="2"/>
  <c r="AZ21" i="2"/>
  <c r="AZ17" i="2"/>
  <c r="AZ13" i="2"/>
  <c r="AZ9" i="2"/>
  <c r="AZ5" i="2"/>
  <c r="AZ32" i="2"/>
  <c r="AZ28" i="2"/>
  <c r="AZ24" i="2"/>
  <c r="AZ20" i="2"/>
  <c r="AZ16" i="2"/>
  <c r="AZ12" i="2"/>
  <c r="AZ8" i="2"/>
  <c r="AZ4" i="2"/>
  <c r="AZ31" i="2"/>
  <c r="AZ27" i="2"/>
  <c r="AZ23" i="2"/>
  <c r="AZ19" i="2"/>
  <c r="AZ15" i="2"/>
  <c r="AZ11" i="2"/>
  <c r="AZ7" i="2"/>
  <c r="AZ3" i="2"/>
  <c r="AZ2" i="2"/>
  <c r="BN13" i="2" l="1"/>
  <c r="BP13" i="2"/>
  <c r="BP15" i="2"/>
  <c r="BN15" i="2"/>
  <c r="BN10" i="2"/>
  <c r="BP10" i="2"/>
  <c r="BN7" i="2"/>
  <c r="BP7" i="2"/>
  <c r="BP5" i="2"/>
  <c r="BN5" i="2"/>
  <c r="BN11" i="2"/>
  <c r="BP11" i="2"/>
  <c r="BP26" i="2"/>
  <c r="BN26" i="2"/>
  <c r="BP14" i="2"/>
  <c r="BN14" i="2"/>
  <c r="BP9" i="2"/>
  <c r="BN9" i="2"/>
  <c r="BP27" i="2"/>
  <c r="BN27" i="2"/>
  <c r="BP28" i="2"/>
  <c r="BN28" i="2"/>
  <c r="BN12" i="2"/>
  <c r="BP12" i="2"/>
  <c r="BN29" i="2"/>
  <c r="BP29" i="2"/>
  <c r="BN30" i="2"/>
  <c r="BP30" i="2"/>
  <c r="BP18" i="2"/>
  <c r="BN18" i="2"/>
  <c r="BP24" i="2"/>
  <c r="BN24" i="2"/>
  <c r="BP22" i="2"/>
  <c r="BN22" i="2"/>
  <c r="BP25" i="2"/>
  <c r="BN25" i="2"/>
  <c r="BN16" i="2"/>
  <c r="BP16" i="2"/>
  <c r="BN20" i="2"/>
  <c r="BP20" i="2"/>
  <c r="BN8" i="2"/>
  <c r="BP8" i="2"/>
  <c r="BP3" i="2"/>
  <c r="BN3" i="2"/>
  <c r="BP23" i="2"/>
  <c r="BN23" i="2"/>
  <c r="BP31" i="2"/>
  <c r="BN31" i="2"/>
  <c r="BP4" i="2"/>
  <c r="BN4" i="2"/>
  <c r="BP17" i="2"/>
  <c r="BN17" i="2"/>
  <c r="BP19" i="2"/>
  <c r="BN19" i="2"/>
  <c r="BN32" i="2"/>
  <c r="BP32" i="2"/>
  <c r="BP6" i="2"/>
  <c r="BN6" i="2"/>
  <c r="BN21" i="2"/>
  <c r="BP21" i="2"/>
  <c r="BI20" i="2"/>
  <c r="BI9" i="2"/>
  <c r="BI10" i="2"/>
  <c r="BI15" i="2"/>
  <c r="BI16" i="2"/>
  <c r="BI17" i="2"/>
  <c r="BI5" i="2"/>
  <c r="BI26" i="2"/>
  <c r="BI31" i="2"/>
  <c r="BI19" i="2"/>
  <c r="BI12" i="2"/>
  <c r="BI13" i="2"/>
  <c r="BI30" i="2"/>
  <c r="BI6" i="2"/>
  <c r="BI8" i="2"/>
  <c r="BI4" i="2"/>
  <c r="BI11" i="2"/>
  <c r="BI28" i="2"/>
  <c r="BI27" i="2"/>
  <c r="BI24" i="2"/>
  <c r="BI23" i="2"/>
  <c r="BI18" i="2"/>
  <c r="BI21" i="2"/>
  <c r="BI25" i="2"/>
  <c r="BI3" i="2"/>
  <c r="BI32" i="2"/>
  <c r="BI29" i="2"/>
  <c r="BI22" i="2"/>
  <c r="BI7" i="2"/>
  <c r="BI14" i="2"/>
  <c r="BH3" i="2"/>
  <c r="BH23" i="2"/>
  <c r="BH14" i="2"/>
  <c r="BH12" i="2"/>
  <c r="BH11" i="2"/>
  <c r="BH5" i="2"/>
  <c r="BH16" i="2"/>
  <c r="BH25" i="2"/>
  <c r="BH24" i="2"/>
  <c r="BH29" i="2"/>
  <c r="BH32" i="2"/>
  <c r="BH19" i="2"/>
  <c r="BH6" i="2"/>
  <c r="BH9" i="2"/>
  <c r="BH31" i="2"/>
  <c r="BH8" i="2"/>
  <c r="BH27" i="2"/>
  <c r="BH13" i="2"/>
  <c r="BH20" i="2"/>
  <c r="BH21" i="2"/>
  <c r="BH30" i="2"/>
  <c r="BH7" i="2"/>
  <c r="BH22" i="2"/>
  <c r="BH18" i="2"/>
  <c r="BH15" i="2"/>
  <c r="BH17" i="2"/>
  <c r="BH4" i="2"/>
  <c r="BH10" i="2"/>
  <c r="BH28" i="2"/>
  <c r="BH26" i="2"/>
  <c r="BC30" i="2"/>
  <c r="BC26" i="2"/>
  <c r="BC22" i="2"/>
  <c r="BC18" i="2"/>
  <c r="BC14" i="2"/>
  <c r="BC10" i="2"/>
  <c r="BC6" i="2"/>
  <c r="BC29" i="2"/>
  <c r="BC25" i="2"/>
  <c r="BC21" i="2"/>
  <c r="BC17" i="2"/>
  <c r="BC13" i="2"/>
  <c r="BC9" i="2"/>
  <c r="BC5" i="2"/>
  <c r="BC32" i="2"/>
  <c r="BC28" i="2"/>
  <c r="BC24" i="2"/>
  <c r="BC20" i="2"/>
  <c r="BC16" i="2"/>
  <c r="BC12" i="2"/>
  <c r="BC8" i="2"/>
  <c r="BC4" i="2"/>
  <c r="BC31" i="2"/>
  <c r="BC27" i="2"/>
  <c r="BC23" i="2"/>
  <c r="BC19" i="2"/>
  <c r="BC15" i="2"/>
  <c r="BC11" i="2"/>
  <c r="BC7" i="2"/>
  <c r="BC3" i="2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2" i="3"/>
  <c r="M2" i="3"/>
  <c r="BF3" i="2" l="1"/>
  <c r="BF21" i="2"/>
  <c r="BF32" i="2"/>
  <c r="BF28" i="2"/>
  <c r="BF24" i="2"/>
  <c r="BF20" i="2"/>
  <c r="BF16" i="2"/>
  <c r="BF12" i="2"/>
  <c r="BF8" i="2"/>
  <c r="BF4" i="2"/>
  <c r="BF30" i="2"/>
  <c r="BF26" i="2"/>
  <c r="BF22" i="2"/>
  <c r="BF18" i="2"/>
  <c r="BF14" i="2"/>
  <c r="BF10" i="2"/>
  <c r="BF6" i="2"/>
  <c r="BF29" i="2"/>
  <c r="BF25" i="2"/>
  <c r="BF17" i="2"/>
  <c r="BF13" i="2"/>
  <c r="BF5" i="2"/>
  <c r="BF31" i="2"/>
  <c r="BF27" i="2"/>
  <c r="BF23" i="2"/>
  <c r="BF19" i="2"/>
  <c r="BF15" i="2"/>
  <c r="BF11" i="2"/>
  <c r="BF7" i="2"/>
  <c r="BF9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2" i="2"/>
</calcChain>
</file>

<file path=xl/sharedStrings.xml><?xml version="1.0" encoding="utf-8"?>
<sst xmlns="http://schemas.openxmlformats.org/spreadsheetml/2006/main" count="1491" uniqueCount="809">
  <si>
    <t>Alborz</t>
  </si>
  <si>
    <t>Ilam</t>
  </si>
  <si>
    <t>Tehran</t>
  </si>
  <si>
    <t>Zanjan</t>
  </si>
  <si>
    <t>Semnan</t>
  </si>
  <si>
    <t>Fars</t>
  </si>
  <si>
    <t>Qazvin</t>
  </si>
  <si>
    <t>Qom</t>
  </si>
  <si>
    <t>Kerman</t>
  </si>
  <si>
    <t>Kermanshah</t>
  </si>
  <si>
    <t>Golestan</t>
  </si>
  <si>
    <t>Gilan</t>
  </si>
  <si>
    <t>Lorestan</t>
  </si>
  <si>
    <t>Markazi</t>
  </si>
  <si>
    <t>Hormozgan</t>
  </si>
  <si>
    <t>Hamedan</t>
  </si>
  <si>
    <t>Yazd</t>
  </si>
  <si>
    <t>Province</t>
  </si>
  <si>
    <t>Ardabil</t>
  </si>
  <si>
    <t>Isfahan</t>
  </si>
  <si>
    <t>Bushehr</t>
  </si>
  <si>
    <t>HDI</t>
  </si>
  <si>
    <t>Azarbaijan_East</t>
  </si>
  <si>
    <t>Azarbaijan_West</t>
  </si>
  <si>
    <t>Chaharmahal_and_Bakhtiari</t>
  </si>
  <si>
    <t>Khorasan_South</t>
  </si>
  <si>
    <t>Khorasan_Razavi</t>
  </si>
  <si>
    <t>Khorasan_North</t>
  </si>
  <si>
    <t>Khuzestan</t>
  </si>
  <si>
    <t>Sistan_and_Baluchestan</t>
  </si>
  <si>
    <t>Kurdistan</t>
  </si>
  <si>
    <t>Kohgiluye_and_Boyer-Ahmad</t>
  </si>
  <si>
    <t>Mazandaran</t>
  </si>
  <si>
    <t>Election98_Participation</t>
  </si>
  <si>
    <t>StudentNumber</t>
  </si>
  <si>
    <t>Health_Index</t>
  </si>
  <si>
    <t>Age_up_to_17</t>
  </si>
  <si>
    <t>Age_18_to_29</t>
  </si>
  <si>
    <t>Age_30_to_44</t>
  </si>
  <si>
    <t>Age_45_to_59</t>
  </si>
  <si>
    <t>Age_60_Plus</t>
  </si>
  <si>
    <t>IranSalamat_Insured</t>
  </si>
  <si>
    <t>Tourists_Number</t>
  </si>
  <si>
    <t>Meuseum_and_HistoriclPlaces</t>
  </si>
  <si>
    <t>PatientBed</t>
  </si>
  <si>
    <t>HealthDiagnosisLab</t>
  </si>
  <si>
    <t>UnemploymentRate_98Spring</t>
  </si>
  <si>
    <t>InflationRat_98Spring</t>
  </si>
  <si>
    <t>Urban</t>
  </si>
  <si>
    <t>"آذربایجان شرقی"</t>
  </si>
  <si>
    <t>"آذربایجان غربی"</t>
  </si>
  <si>
    <t>"اردبیل"</t>
  </si>
  <si>
    <t>"اصفهان"</t>
  </si>
  <si>
    <t>"البرز "</t>
  </si>
  <si>
    <t>"ایلام"</t>
  </si>
  <si>
    <t>"بوشهر"</t>
  </si>
  <si>
    <t>"تهران"</t>
  </si>
  <si>
    <t>"چهارمحال و بختیاری"</t>
  </si>
  <si>
    <t>"خراسان جنوبی"</t>
  </si>
  <si>
    <t>"خراسان رضوی"</t>
  </si>
  <si>
    <t>"خراسان شمالی"</t>
  </si>
  <si>
    <t>"خوزستان"</t>
  </si>
  <si>
    <t>"زنجان"</t>
  </si>
  <si>
    <t>"سمنان"</t>
  </si>
  <si>
    <t>"سیستان و بلوچستان"</t>
  </si>
  <si>
    <t>"فارس"</t>
  </si>
  <si>
    <t>"قزوین"</t>
  </si>
  <si>
    <t>"قم"</t>
  </si>
  <si>
    <t>"کردستان"</t>
  </si>
  <si>
    <t>"کرمان"</t>
  </si>
  <si>
    <t>"کرمانشاه"</t>
  </si>
  <si>
    <t>"کهگیلویه و بویراحمد"</t>
  </si>
  <si>
    <t>"گلستان"</t>
  </si>
  <si>
    <t>"گیلان"</t>
  </si>
  <si>
    <t>"لرستان"</t>
  </si>
  <si>
    <t>"مازندران"</t>
  </si>
  <si>
    <t>"مرکزی"</t>
  </si>
  <si>
    <t>"هرمزگان"</t>
  </si>
  <si>
    <t>"همدان"</t>
  </si>
  <si>
    <t>"یزد"</t>
  </si>
  <si>
    <t>"Azarbaijan_East"</t>
  </si>
  <si>
    <t>"Azarbaijan_West"</t>
  </si>
  <si>
    <t>"Ardabil"</t>
  </si>
  <si>
    <t>"Isfahan"</t>
  </si>
  <si>
    <t>"Alborz"</t>
  </si>
  <si>
    <t>"Ilam"</t>
  </si>
  <si>
    <t>"Bushehr"</t>
  </si>
  <si>
    <t>"Tehran"</t>
  </si>
  <si>
    <t>"Chaharmahal_and_Bakhtiari"</t>
  </si>
  <si>
    <t>"Khorasan_South"</t>
  </si>
  <si>
    <t>"Khorasan_Razavi"</t>
  </si>
  <si>
    <t>"Khorasan_North"</t>
  </si>
  <si>
    <t>"Khuzestan"</t>
  </si>
  <si>
    <t>"Zanjan"</t>
  </si>
  <si>
    <t>"Semnan"</t>
  </si>
  <si>
    <t>"Sistan_and_Baluchestan"</t>
  </si>
  <si>
    <t>"Fars"</t>
  </si>
  <si>
    <t>"Qazvin"</t>
  </si>
  <si>
    <t>"Qom"</t>
  </si>
  <si>
    <t>"Kurdistan"</t>
  </si>
  <si>
    <t>"Kerman"</t>
  </si>
  <si>
    <t>"Kermanshah"</t>
  </si>
  <si>
    <t>"Kohgiluye_and_Boyer-Ahmad"</t>
  </si>
  <si>
    <t>"Golestan"</t>
  </si>
  <si>
    <t>"Gilan"</t>
  </si>
  <si>
    <t>"Lorestan"</t>
  </si>
  <si>
    <t>"Mazandaran"</t>
  </si>
  <si>
    <t>"Markazi"</t>
  </si>
  <si>
    <t>"Hormozgan"</t>
  </si>
  <si>
    <t>"Hamedan"</t>
  </si>
  <si>
    <t>"Yazd"</t>
  </si>
  <si>
    <t>ProvinceString_FA</t>
  </si>
  <si>
    <t>ProvinceString</t>
  </si>
  <si>
    <t>Morphine_and_Opium</t>
  </si>
  <si>
    <t>Cannabis</t>
  </si>
  <si>
    <t>Population</t>
  </si>
  <si>
    <t>Age_up_to_17_Rate</t>
  </si>
  <si>
    <t>Population_Rate</t>
  </si>
  <si>
    <t>Age_18_to_29_Rate</t>
  </si>
  <si>
    <t>Age_30_to_44_Rate</t>
  </si>
  <si>
    <t>Age_45_to_59_Rate</t>
  </si>
  <si>
    <t>Age_60_Plus_Rate</t>
  </si>
  <si>
    <t>Urban_Rate</t>
  </si>
  <si>
    <t>Student_Rate</t>
  </si>
  <si>
    <t>Tourists_Number_Rate</t>
  </si>
  <si>
    <t>IranSalamat_Insured_Rate</t>
  </si>
  <si>
    <t>Doctor_and_Paramedic</t>
  </si>
  <si>
    <t>PatientBed_K</t>
  </si>
  <si>
    <t>Doctor_and_Paramedic_K</t>
  </si>
  <si>
    <t>Cannabis_K</t>
  </si>
  <si>
    <t>Morphine_and_Opium_K</t>
  </si>
  <si>
    <t>HealthDiagnosisLab_K</t>
  </si>
  <si>
    <t>HighVolumeArea</t>
  </si>
  <si>
    <t>Diagnosed_01</t>
  </si>
  <si>
    <t>Diagnosed_02</t>
  </si>
  <si>
    <t>Diagnosed_03</t>
  </si>
  <si>
    <t>Diagnosed_04</t>
  </si>
  <si>
    <t>Diagnosed_05</t>
  </si>
  <si>
    <t>Diagnosed_06</t>
  </si>
  <si>
    <t>Diagnosed_07</t>
  </si>
  <si>
    <t>Diagnosed_08</t>
  </si>
  <si>
    <t>Diagnosed_09</t>
  </si>
  <si>
    <t>Diagnosed_10</t>
  </si>
  <si>
    <t>Diagnosed_11</t>
  </si>
  <si>
    <t>Diagnosed_12</t>
  </si>
  <si>
    <t>Diagnosed_13</t>
  </si>
  <si>
    <t>Diagnosed_14</t>
  </si>
  <si>
    <t>Diagnosed_15</t>
  </si>
  <si>
    <t>Diagnosed_17</t>
  </si>
  <si>
    <t>Diagnosed_18</t>
  </si>
  <si>
    <t>Diagnosed_19</t>
  </si>
  <si>
    <t>Diagnosed_20</t>
  </si>
  <si>
    <t>Diagnosed_16</t>
  </si>
  <si>
    <t>Meuseum_and_HistoriclPlaces_K</t>
  </si>
  <si>
    <t>HealthCenters</t>
  </si>
  <si>
    <t>HealthCenters_K</t>
  </si>
  <si>
    <t>Province_FA</t>
  </si>
  <si>
    <t>آذربایجان شرقی</t>
  </si>
  <si>
    <t>آذربایجان غربی</t>
  </si>
  <si>
    <t>اردبیل</t>
  </si>
  <si>
    <t>اصفهان</t>
  </si>
  <si>
    <t xml:space="preserve">البرز </t>
  </si>
  <si>
    <t>ایلام</t>
  </si>
  <si>
    <t>بوشهر</t>
  </si>
  <si>
    <t>تهران</t>
  </si>
  <si>
    <t>چهارمحال و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</si>
  <si>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</si>
  <si>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</si>
  <si>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</si>
  <si>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</si>
  <si>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</si>
  <si>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</si>
  <si>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</si>
  <si>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</si>
  <si>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قزوین</t>
  </si>
  <si>
    <t>قم</t>
  </si>
  <si>
    <t>کردستان</t>
  </si>
  <si>
    <t>کرمان</t>
  </si>
  <si>
    <t>کرمانشاه</t>
  </si>
  <si>
    <t>کهگیلویه و بویراحمد</t>
  </si>
  <si>
    <t>گلستان</t>
  </si>
  <si>
    <t>گیلان</t>
  </si>
  <si>
    <t>لرستان</t>
  </si>
  <si>
    <t>مازندران</t>
  </si>
  <si>
    <t>مرکزی</t>
  </si>
  <si>
    <t>هرمزگان</t>
  </si>
  <si>
    <t>همدان</t>
  </si>
  <si>
    <t>یزد</t>
  </si>
  <si>
    <t>Latitude</t>
  </si>
  <si>
    <t>Longitude</t>
  </si>
  <si>
    <t>Diagnosed_LastDay</t>
  </si>
  <si>
    <t>Diagnosed_LastDay_100K</t>
  </si>
  <si>
    <t>Diagnosed</t>
  </si>
  <si>
    <t>Dead</t>
  </si>
  <si>
    <t>Date</t>
  </si>
  <si>
    <t>Date_FA</t>
  </si>
  <si>
    <t>اسفند 1</t>
  </si>
  <si>
    <t>اسفند 2</t>
  </si>
  <si>
    <t>اسفند 3</t>
  </si>
  <si>
    <t>اسفند 4</t>
  </si>
  <si>
    <t>اسفند 5</t>
  </si>
  <si>
    <t>اسفند 6</t>
  </si>
  <si>
    <t>اسفند 7</t>
  </si>
  <si>
    <t>اسفند 8</t>
  </si>
  <si>
    <t>اسفند 9</t>
  </si>
  <si>
    <t>اسفند 10</t>
  </si>
  <si>
    <t>اسفند 11</t>
  </si>
  <si>
    <t>اسفند 12</t>
  </si>
  <si>
    <t>اسفند 13</t>
  </si>
  <si>
    <t>اسفند 14</t>
  </si>
  <si>
    <t>اسفند 15</t>
  </si>
  <si>
    <t>اسفند 16</t>
  </si>
  <si>
    <t>اسفند 17</t>
  </si>
  <si>
    <t>اسفند 18</t>
  </si>
  <si>
    <t>اسفند 19</t>
  </si>
  <si>
    <t>اسفند 20</t>
  </si>
  <si>
    <t>اسفند 21</t>
  </si>
  <si>
    <t>D</t>
  </si>
  <si>
    <t>Dead_to_Diagnosed</t>
  </si>
  <si>
    <t>البرز</t>
  </si>
  <si>
    <t>کهگیلویه</t>
  </si>
  <si>
    <t>Diagnosed_Change(to_Median)</t>
  </si>
  <si>
    <t>Diagnosed_Change(to_Day_before)</t>
  </si>
  <si>
    <t>Diagnosed_21</t>
  </si>
  <si>
    <t>Diagnosed_22</t>
  </si>
  <si>
    <t>Median</t>
  </si>
  <si>
    <t>FirstCase_Day</t>
  </si>
  <si>
    <t>Diagnosed_23</t>
  </si>
  <si>
    <t>Dead_IRanIntl_23</t>
  </si>
  <si>
    <t>Dead_IRanIntl_LastDay</t>
  </si>
  <si>
    <t>Dead_IRanIntl_LastDay_100K</t>
  </si>
  <si>
    <t>Dead_IRanIntl_22</t>
  </si>
  <si>
    <t>اسفند 22</t>
  </si>
  <si>
    <t>اسفند 23</t>
  </si>
  <si>
    <t>Diagnosed_24</t>
  </si>
  <si>
    <t>Dead_IRanIntl_24</t>
  </si>
  <si>
    <t>اسفند 24</t>
  </si>
  <si>
    <t>Diagnosed_25</t>
  </si>
  <si>
    <t>اسفند 25</t>
  </si>
  <si>
    <t>Dead_IRanIntl_25</t>
  </si>
  <si>
    <t>Dead_Change(to_Day_before)</t>
  </si>
  <si>
    <t>Average</t>
  </si>
  <si>
    <t>Diagnosed_Change(to_Average)</t>
  </si>
  <si>
    <t>FirstCase_Day_FA</t>
  </si>
  <si>
    <t>روز هشتم</t>
  </si>
  <si>
    <t>روز هفتم</t>
  </si>
  <si>
    <t>روز پنجم</t>
  </si>
  <si>
    <t>روز ششم</t>
  </si>
  <si>
    <t>روز دهم</t>
  </si>
  <si>
    <t>روز پانزدهم</t>
  </si>
  <si>
    <t>روز دوم</t>
  </si>
  <si>
    <t>روز اول</t>
  </si>
  <si>
    <t>روز چهاردهم</t>
  </si>
  <si>
    <t>روز چهارم</t>
  </si>
  <si>
    <t>روز سیزدهم</t>
  </si>
  <si>
    <t>روز نهم</t>
  </si>
  <si>
    <t>روز یازدهم</t>
  </si>
  <si>
    <t>Diagnosed_26</t>
  </si>
  <si>
    <t>اسفند 26</t>
  </si>
  <si>
    <t>Dead_IRanIntl_26</t>
  </si>
  <si>
    <t>Diagnosed_27</t>
  </si>
  <si>
    <t>اسفند 27</t>
  </si>
  <si>
    <t>Dead_IRanIntl_27</t>
  </si>
  <si>
    <t>Diagnosed_28</t>
  </si>
  <si>
    <t>اسفند 28</t>
  </si>
  <si>
    <t>Dead_IRanIntl_28</t>
  </si>
  <si>
    <t>Diagnosed_29</t>
  </si>
  <si>
    <t>اسفند 29</t>
  </si>
  <si>
    <t>Dead_IRanIntl_29</t>
  </si>
  <si>
    <t>Median_Formula</t>
  </si>
  <si>
    <t>Average_Formula</t>
  </si>
  <si>
    <t>Diagnosed_30</t>
  </si>
  <si>
    <t>Dead_IRanIntl_30</t>
  </si>
  <si>
    <t>فروردین 1</t>
  </si>
  <si>
    <t>Diagnosed_01_Daily</t>
  </si>
  <si>
    <t>Diagnosed_02_Daily</t>
  </si>
  <si>
    <t>Diagnosed_03_Daily</t>
  </si>
  <si>
    <t>Diagnosed_04_Daily</t>
  </si>
  <si>
    <t>Diagnosed_05_Daily</t>
  </si>
  <si>
    <t>Diagnosed_06_Daily</t>
  </si>
  <si>
    <t>Diagnosed_07_Daily</t>
  </si>
  <si>
    <t>Diagnosed_08_Daily</t>
  </si>
  <si>
    <t>Diagnosed_09_Daily</t>
  </si>
  <si>
    <t>Diagnosed_10_Daily</t>
  </si>
  <si>
    <t>Diagnosed_11_Daily</t>
  </si>
  <si>
    <t>Diagnosed_12_Daily</t>
  </si>
  <si>
    <t>Diagnosed_13_Daily</t>
  </si>
  <si>
    <t>Diagnosed_14_Daily</t>
  </si>
  <si>
    <t>Diagnosed_15_Daily</t>
  </si>
  <si>
    <t>Diagnosed_16_Daily</t>
  </si>
  <si>
    <t>Diagnosed_17_Daily</t>
  </si>
  <si>
    <t>Diagnosed_18_Daily</t>
  </si>
  <si>
    <t>Diagnosed_19_Daily</t>
  </si>
  <si>
    <t>Diagnosed_20_Daily</t>
  </si>
  <si>
    <t>Diagnosed_21_Daily</t>
  </si>
  <si>
    <t>Diagnosed_22_Daily</t>
  </si>
  <si>
    <t>Diagnosed_23_Daily</t>
  </si>
  <si>
    <t>Diagnosed_24_Daily</t>
  </si>
  <si>
    <t>Diagnosed_25_Daily</t>
  </si>
  <si>
    <t>Diagnosed_26_Daily</t>
  </si>
  <si>
    <t>Diagnosed_27_Daily</t>
  </si>
  <si>
    <t>Diagnosed_28_Daily</t>
  </si>
  <si>
    <t>Diagnosed_29_Daily</t>
  </si>
  <si>
    <t>Diagnosed_30_Daily</t>
  </si>
  <si>
    <t>Diagnosed_LastDay_Daily</t>
  </si>
  <si>
    <t>Diagnosed_Change(to_Day_before)_Daily</t>
  </si>
  <si>
    <t>Median_Daily</t>
  </si>
  <si>
    <t>Diagnosed_Change(to_Median)_Daily</t>
  </si>
  <si>
    <t>Average_Daily</t>
  </si>
  <si>
    <t>Diagnosed_Change(to_Average)_Daily</t>
  </si>
  <si>
    <t>Diagnosed_31</t>
  </si>
  <si>
    <t>Dead_IRanIntl_31</t>
  </si>
  <si>
    <t>Dead_to_Diagnosed_Province</t>
  </si>
  <si>
    <t>Diagnosed_LastDay_ArashEstimation</t>
  </si>
  <si>
    <t>فروردین 2</t>
  </si>
  <si>
    <t>Diagnosed_31_Daily</t>
  </si>
  <si>
    <t>Dead_IRanIntl_32</t>
  </si>
  <si>
    <t>Diagnosed_32</t>
  </si>
  <si>
    <t>Diagnosed_32_Daily</t>
  </si>
  <si>
    <t>فروردین 3</t>
  </si>
  <si>
    <t>آذ شرقی</t>
  </si>
  <si>
    <t>آذ غربی</t>
  </si>
  <si>
    <t>چهارمحال</t>
  </si>
  <si>
    <t>خ جنوبی</t>
  </si>
  <si>
    <t>خ رضوی</t>
  </si>
  <si>
    <t>خ شمالی</t>
  </si>
  <si>
    <t>سیستان</t>
  </si>
  <si>
    <t>Diagnosed_33</t>
  </si>
  <si>
    <t>فروردین 4</t>
  </si>
  <si>
    <t>Dead_IRanIntl_33</t>
  </si>
  <si>
    <t>Diagnosed_33_Daily</t>
  </si>
  <si>
    <t>Diagnosed_34</t>
  </si>
  <si>
    <t>Dead_IRanIntl_34</t>
  </si>
  <si>
    <t>فروردین 5</t>
  </si>
  <si>
    <t>Lower</t>
  </si>
  <si>
    <t>Upper</t>
  </si>
  <si>
    <t>Exponential Smooth</t>
  </si>
  <si>
    <t>Leveling</t>
  </si>
  <si>
    <t>Aggregating</t>
  </si>
  <si>
    <t>Finalizing</t>
  </si>
  <si>
    <t>Aggregating Plus</t>
  </si>
  <si>
    <t>Diagnosed_34_Daily</t>
  </si>
  <si>
    <t>فروردین 6</t>
  </si>
  <si>
    <t>DiagnosedTotal_Slope</t>
  </si>
  <si>
    <t>DiagnosedDaily_Slope</t>
  </si>
  <si>
    <t>DeadTotal_Slope</t>
  </si>
  <si>
    <t>DeadDaily_Slope</t>
  </si>
  <si>
    <t>Diagnosed_35</t>
  </si>
  <si>
    <t>Dead_IRanIntl_35</t>
  </si>
  <si>
    <t>Diagnosed_35_Daily</t>
  </si>
  <si>
    <t>Table from Calculation Sheet</t>
  </si>
  <si>
    <t>فروردین 7</t>
  </si>
  <si>
    <t>Diagnosed_36</t>
  </si>
  <si>
    <t>Diagnosed_36_Daily</t>
  </si>
  <si>
    <t>Dead_IRanIntl_36</t>
  </si>
  <si>
    <t>فروردین 8</t>
  </si>
  <si>
    <t>Available D 36</t>
  </si>
  <si>
    <t>Available D 35</t>
  </si>
  <si>
    <t>Available D 34</t>
  </si>
  <si>
    <t>Calculation Value assigned manually</t>
  </si>
  <si>
    <t>Based on Data relaesed by provinces</t>
  </si>
  <si>
    <t>Simulated for provinces with no value</t>
  </si>
  <si>
    <t>Leveled based on the actual value of diagnosed</t>
  </si>
  <si>
    <t>Diagnosed_37</t>
  </si>
  <si>
    <t>Dead_IRanIntl_37</t>
  </si>
  <si>
    <t>Diagnosed_37_Daily</t>
  </si>
  <si>
    <t>فروردین 9</t>
  </si>
  <si>
    <t>Available D 37</t>
  </si>
  <si>
    <t>Dead_IRanIntl_38</t>
  </si>
  <si>
    <t>Diagnosed_38</t>
  </si>
  <si>
    <t>Diagnosed_38_Daily</t>
  </si>
  <si>
    <t>Available D 38</t>
  </si>
  <si>
    <t>Death</t>
  </si>
  <si>
    <t>Suspecious</t>
  </si>
  <si>
    <t>فروردین 10</t>
  </si>
  <si>
    <t>Hospitalized</t>
  </si>
  <si>
    <t>Difference Previous Day</t>
  </si>
  <si>
    <t>Dead_IRanIntl_39</t>
  </si>
  <si>
    <t>Diagnosed_39</t>
  </si>
  <si>
    <t>Diagnosed_39_Daily</t>
  </si>
  <si>
    <t>فروردین 11</t>
  </si>
  <si>
    <t>Dead_IRanIntl_40</t>
  </si>
  <si>
    <t>Diagnosed_40</t>
  </si>
  <si>
    <t>Diagnosed_40_Daily</t>
  </si>
  <si>
    <t>Diagnosed_36_SlopeDaily</t>
  </si>
  <si>
    <t>Diagnosed_37_SlopeDaily</t>
  </si>
  <si>
    <t>Diagnosed_38_SlopeDaily</t>
  </si>
  <si>
    <t>Diagnosed_39_SlopeDaily</t>
  </si>
  <si>
    <t>Diagnosed_40_SlopeDaily</t>
  </si>
  <si>
    <t>Diagnosed_02_SlopeDaily</t>
  </si>
  <si>
    <t>Diagnosed_03_SlopeDaily</t>
  </si>
  <si>
    <t>Diagnosed_04_SlopeDaily</t>
  </si>
  <si>
    <t>Diagnosed_05_SlopeDaily</t>
  </si>
  <si>
    <t>Diagnosed_06_SlopeDaily</t>
  </si>
  <si>
    <t>Diagnosed_07_SlopeDaily</t>
  </si>
  <si>
    <t>Diagnosed_08_SlopeDaily</t>
  </si>
  <si>
    <t>Diagnosed_09_SlopeDaily</t>
  </si>
  <si>
    <t>Diagnosed_10_SlopeDaily</t>
  </si>
  <si>
    <t>Diagnosed_11_SlopeDaily</t>
  </si>
  <si>
    <t>Diagnosed_12_SlopeDaily</t>
  </si>
  <si>
    <t>Diagnosed_13_SlopeDaily</t>
  </si>
  <si>
    <t>Diagnosed_14_SlopeDaily</t>
  </si>
  <si>
    <t>Diagnosed_15_SlopeDaily</t>
  </si>
  <si>
    <t>Diagnosed_16_SlopeDaily</t>
  </si>
  <si>
    <t>Diagnosed_17_SlopeDaily</t>
  </si>
  <si>
    <t>Diagnosed_18_SlopeDaily</t>
  </si>
  <si>
    <t>Diagnosed_19_SlopeDaily</t>
  </si>
  <si>
    <t>Diagnosed_20_SlopeDaily</t>
  </si>
  <si>
    <t>Diagnosed_21_SlopeDaily</t>
  </si>
  <si>
    <t>Diagnosed_22_SlopeDaily</t>
  </si>
  <si>
    <t>Diagnosed_23_SlopeDaily</t>
  </si>
  <si>
    <t>Diagnosed_24_SlopeDaily</t>
  </si>
  <si>
    <t>Diagnosed_25_SlopeDaily</t>
  </si>
  <si>
    <t>Diagnosed_26_SlopeDaily</t>
  </si>
  <si>
    <t>Diagnosed_27_SlopeDaily</t>
  </si>
  <si>
    <t>Diagnosed_28_SlopeDaily</t>
  </si>
  <si>
    <t>Diagnosed_29_SlopeDaily</t>
  </si>
  <si>
    <t>Diagnosed_30_SlopeDaily</t>
  </si>
  <si>
    <t>Diagnosed_31_SlopeDaily</t>
  </si>
  <si>
    <t>Diagnosed_32_SlopeDaily</t>
  </si>
  <si>
    <t>Diagnosed_33_SlopeDaily</t>
  </si>
  <si>
    <t>Diagnosed_34_SlopeDaily</t>
  </si>
  <si>
    <t>Diagnosed_35_SlopeDaily</t>
  </si>
  <si>
    <t>Diagnosed_LastDay_SlopeDaily</t>
  </si>
  <si>
    <t>فروردین 12</t>
  </si>
  <si>
    <t>Dead_IRanIntl_41</t>
  </si>
  <si>
    <t>Diagnosed_41</t>
  </si>
  <si>
    <t>Diagnosed_41_Daily</t>
  </si>
  <si>
    <t>Diagnosed_41_SlopeDaily</t>
  </si>
  <si>
    <t>Available D 39</t>
  </si>
  <si>
    <t>Adjusting D 40</t>
  </si>
  <si>
    <t>Diagnosed_01_SlopeDaily</t>
  </si>
  <si>
    <t>آذ شرقی مبتلای_روزانه</t>
  </si>
  <si>
    <t>آذ غربی مبتلای_روزانه</t>
  </si>
  <si>
    <t>اردبیل مبتلای_روزانه</t>
  </si>
  <si>
    <t>اصفهان مبتلای_روزانه</t>
  </si>
  <si>
    <t>البرز مبتلای_روزانه</t>
  </si>
  <si>
    <t>ایلام مبتلای_روزانه</t>
  </si>
  <si>
    <t>بوشهر مبتلای_روزانه</t>
  </si>
  <si>
    <t>تهران مبتلای_روزانه</t>
  </si>
  <si>
    <t>چهارمحال مبتلای_روزانه</t>
  </si>
  <si>
    <t>خ جنوبی مبتلای_روزانه</t>
  </si>
  <si>
    <t>خ رضوی مبتلای_روزانه</t>
  </si>
  <si>
    <t>خ شمالی مبتلای_روزانه</t>
  </si>
  <si>
    <t>خوزستان مبتلای_روزانه</t>
  </si>
  <si>
    <t>زنجان مبتلای_روزانه</t>
  </si>
  <si>
    <t>سمنان مبتلای_روزانه</t>
  </si>
  <si>
    <t>سیستان مبتلای_روزانه</t>
  </si>
  <si>
    <t>فارس مبتلای_روزانه</t>
  </si>
  <si>
    <t>قزوین مبتلای_روزانه</t>
  </si>
  <si>
    <t>قم مبتلای_روزانه</t>
  </si>
  <si>
    <t>کردستان مبتلای_روزانه</t>
  </si>
  <si>
    <t>کرمان مبتلای_روزانه</t>
  </si>
  <si>
    <t>کرمانشاه مبتلای_روزانه</t>
  </si>
  <si>
    <t>کهگیلویه مبتلای_روزانه</t>
  </si>
  <si>
    <t>گلستان مبتلای_روزانه</t>
  </si>
  <si>
    <t>گیلان مبتلای_روزانه</t>
  </si>
  <si>
    <t>لرستان مبتلای_روزانه</t>
  </si>
  <si>
    <t>مازندران مبتلای_روزانه</t>
  </si>
  <si>
    <t>مرکزی مبتلای_روزانه</t>
  </si>
  <si>
    <t>هرمزگان مبتلای_روزانه</t>
  </si>
  <si>
    <t>همدان مبتلای_روزانه</t>
  </si>
  <si>
    <t>یزد مبتلای_روزانه</t>
  </si>
  <si>
    <t>آذ شرقی تغییر_روزانه</t>
  </si>
  <si>
    <t>آذ غربی تغییر_روزانه</t>
  </si>
  <si>
    <t>اردبیل تغییر_روزانه</t>
  </si>
  <si>
    <t>اصفهان تغییر_روزانه</t>
  </si>
  <si>
    <t>البرز تغییر_روزانه</t>
  </si>
  <si>
    <t>ایلام تغییر_روزانه</t>
  </si>
  <si>
    <t>بوشهر تغییر_روزانه</t>
  </si>
  <si>
    <t>تهران تغییر_روزانه</t>
  </si>
  <si>
    <t>چهارمحال تغییر_روزانه</t>
  </si>
  <si>
    <t>خ جنوبی تغییر_روزانه</t>
  </si>
  <si>
    <t>خ رضوی تغییر_روزانه</t>
  </si>
  <si>
    <t>خ شمالی تغییر_روزانه</t>
  </si>
  <si>
    <t>خوزستان تغییر_روزانه</t>
  </si>
  <si>
    <t>زنجان تغییر_روزانه</t>
  </si>
  <si>
    <t>سمنان تغییر_روزانه</t>
  </si>
  <si>
    <t>سیستان تغییر_روزانه</t>
  </si>
  <si>
    <t>فارس تغییر_روزانه</t>
  </si>
  <si>
    <t>قزوین تغییر_روزانه</t>
  </si>
  <si>
    <t>قم تغییر_روزانه</t>
  </si>
  <si>
    <t>کردستان تغییر_روزانه</t>
  </si>
  <si>
    <t>کرمان تغییر_روزانه</t>
  </si>
  <si>
    <t>کرمانشاه تغییر_روزانه</t>
  </si>
  <si>
    <t>کهگیلویه تغییر_روزانه</t>
  </si>
  <si>
    <t>گلستان تغییر_روزانه</t>
  </si>
  <si>
    <t>گیلان تغییر_روزانه</t>
  </si>
  <si>
    <t>لرستان تغییر_روزانه</t>
  </si>
  <si>
    <t>مازندران تغییر_روزانه</t>
  </si>
  <si>
    <t>مرکزی تغییر_روزانه</t>
  </si>
  <si>
    <t>هرمزگان تغییر_روزانه</t>
  </si>
  <si>
    <t>همدان تغییر_روزانه</t>
  </si>
  <si>
    <t>یزد تغییر_روزانه</t>
  </si>
  <si>
    <t>فروردین 13</t>
  </si>
  <si>
    <t>Adjusting D 41</t>
  </si>
  <si>
    <t>Dead_IRanIntl_42</t>
  </si>
  <si>
    <t>Diagnosed_42</t>
  </si>
  <si>
    <t>Diagnosed_42_Daily</t>
  </si>
  <si>
    <t>Diagnosed_42_SlopeDaily</t>
  </si>
  <si>
    <t>فروردین 14</t>
  </si>
  <si>
    <t>Adjusting D 42</t>
  </si>
  <si>
    <t>Dead_IRanIntl_43</t>
  </si>
  <si>
    <t>Diagnosed_43</t>
  </si>
  <si>
    <t>Diagnosed_43_Daily</t>
  </si>
  <si>
    <t>Diagnosed_43_SlopeDaily</t>
  </si>
  <si>
    <t>فروردین 15</t>
  </si>
  <si>
    <t>Dead_IRanIntl_44</t>
  </si>
  <si>
    <t>Diagnosed_44</t>
  </si>
  <si>
    <t>Diagnosed_44_Daily</t>
  </si>
  <si>
    <t>Diagnosed_44_SlopeDaily</t>
  </si>
  <si>
    <t>Adjusting D 43</t>
  </si>
  <si>
    <t>Adjusting D 44</t>
  </si>
  <si>
    <t>فروردین 16</t>
  </si>
  <si>
    <t>Diagnosed_45</t>
  </si>
  <si>
    <t>Dead_IRanIntl_45</t>
  </si>
  <si>
    <t>Diagnosed_45_Daily</t>
  </si>
  <si>
    <t>Diagnosed_45_SlopeDaily</t>
  </si>
  <si>
    <t>Diagnosed_01_100k</t>
  </si>
  <si>
    <t>Diagnosed_02_100k</t>
  </si>
  <si>
    <t>Diagnosed_03_100k</t>
  </si>
  <si>
    <t>Diagnosed_04_100k</t>
  </si>
  <si>
    <t>Diagnosed_05_100k</t>
  </si>
  <si>
    <t>Diagnosed_06_100k</t>
  </si>
  <si>
    <t>Diagnosed_07_100k</t>
  </si>
  <si>
    <t>Diagnosed_08_100k</t>
  </si>
  <si>
    <t>Diagnosed_09_100k</t>
  </si>
  <si>
    <t>Diagnosed_10_100k</t>
  </si>
  <si>
    <t>Diagnosed_11_100k</t>
  </si>
  <si>
    <t>Diagnosed_12_100k</t>
  </si>
  <si>
    <t>Diagnosed_13_100k</t>
  </si>
  <si>
    <t>Diagnosed_14_100k</t>
  </si>
  <si>
    <t>Diagnosed_15_100k</t>
  </si>
  <si>
    <t>Diagnosed_16_100k</t>
  </si>
  <si>
    <t>Diagnosed_17_100k</t>
  </si>
  <si>
    <t>Diagnosed_18_100k</t>
  </si>
  <si>
    <t>Diagnosed_19_100k</t>
  </si>
  <si>
    <t>Diagnosed_20_100k</t>
  </si>
  <si>
    <t>Diagnosed_21_100k</t>
  </si>
  <si>
    <t>Diagnosed_22_100k</t>
  </si>
  <si>
    <t>Diagnosed_23_100k</t>
  </si>
  <si>
    <t>Diagnosed_24_100k</t>
  </si>
  <si>
    <t>Diagnosed_25_100k</t>
  </si>
  <si>
    <t>Diagnosed_26_100k</t>
  </si>
  <si>
    <t>Diagnosed_27_100k</t>
  </si>
  <si>
    <t>Diagnosed_28_100k</t>
  </si>
  <si>
    <t>Diagnosed_29_100k</t>
  </si>
  <si>
    <t>Diagnosed_30_100k</t>
  </si>
  <si>
    <t>Diagnosed_31_100k</t>
  </si>
  <si>
    <t>Diagnosed_32_100k</t>
  </si>
  <si>
    <t>Diagnosed_33_100k</t>
  </si>
  <si>
    <t>Diagnosed_34_100k</t>
  </si>
  <si>
    <t>Diagnosed_35_100k</t>
  </si>
  <si>
    <t>Diagnosed_36_100k</t>
  </si>
  <si>
    <t>Diagnosed_37_100k</t>
  </si>
  <si>
    <t>Diagnosed_38_100k</t>
  </si>
  <si>
    <t>Diagnosed_39_100k</t>
  </si>
  <si>
    <t>Diagnosed_40_100k</t>
  </si>
  <si>
    <t>Diagnosed_41_100k</t>
  </si>
  <si>
    <t>Diagnosed_42_100k</t>
  </si>
  <si>
    <t>Diagnosed_43_100k</t>
  </si>
  <si>
    <t>Diagnosed_44_100k</t>
  </si>
  <si>
    <t>Diagnosed_45_100k</t>
  </si>
  <si>
    <t>فروردین 17</t>
  </si>
  <si>
    <t>Adjusting D 45</t>
  </si>
  <si>
    <t>OFFSET(INDIRECT(ADDRESS(ROW(),COLUMN())),-1,0)</t>
  </si>
  <si>
    <t>Diagnosed_46</t>
  </si>
  <si>
    <t>Dead_IRanIntl_46</t>
  </si>
  <si>
    <t>Diagnosed_46_100k</t>
  </si>
  <si>
    <t>Diagnosed_46_Daily</t>
  </si>
  <si>
    <t>Diagnosed_46_SlopeDaily</t>
  </si>
  <si>
    <t>آذ شرقی مبتلای_کل</t>
  </si>
  <si>
    <t>آذ غربی مبتلای_کل</t>
  </si>
  <si>
    <t>اردبیل مبتلای_کل</t>
  </si>
  <si>
    <t>اصفهان مبتلای_کل</t>
  </si>
  <si>
    <t>البرز مبتلای_کل</t>
  </si>
  <si>
    <t>ایلام مبتلای_کل</t>
  </si>
  <si>
    <t>بوشهر مبتلای_کل</t>
  </si>
  <si>
    <t>تهران مبتلای_کل</t>
  </si>
  <si>
    <t>چهارمحال مبتلای_کل</t>
  </si>
  <si>
    <t>خ جنوبی مبتلای_کل</t>
  </si>
  <si>
    <t>خ رضوی مبتلای_کل</t>
  </si>
  <si>
    <t>خ شمالی مبتلای_کل</t>
  </si>
  <si>
    <t>خوزستان مبتلای_کل</t>
  </si>
  <si>
    <t>زنجان مبتلای_کل</t>
  </si>
  <si>
    <t>سمنان مبتلای_کل</t>
  </si>
  <si>
    <t>سیستان مبتلای_کل</t>
  </si>
  <si>
    <t>فارس مبتلای_کل</t>
  </si>
  <si>
    <t>قزوین مبتلای_کل</t>
  </si>
  <si>
    <t>قم مبتلای_کل</t>
  </si>
  <si>
    <t>کردستان مبتلای_کل</t>
  </si>
  <si>
    <t>کرمان مبتلای_کل</t>
  </si>
  <si>
    <t>کرمانشاه مبتلای_کل</t>
  </si>
  <si>
    <t>کهگیلویه مبتلای_کل</t>
  </si>
  <si>
    <t>گلستان مبتلای_کل</t>
  </si>
  <si>
    <t>گیلان مبتلای_کل</t>
  </si>
  <si>
    <t>لرستان مبتلای_کل</t>
  </si>
  <si>
    <t>مازندران مبتلای_کل</t>
  </si>
  <si>
    <t>مرکزی مبتلای_کل</t>
  </si>
  <si>
    <t>هرمزگان مبتلای_کل</t>
  </si>
  <si>
    <t>همدان مبتلای_کل</t>
  </si>
  <si>
    <t>یزد مبتلای_کل</t>
  </si>
  <si>
    <t>فروردین 18</t>
  </si>
  <si>
    <t>Adjusting D 46</t>
  </si>
  <si>
    <t>Death e Had e Tanafosi</t>
  </si>
  <si>
    <t>Dead_IRanIntl_47</t>
  </si>
  <si>
    <t>Diagnosed_47</t>
  </si>
  <si>
    <t>Diagnosed_47_100k</t>
  </si>
  <si>
    <t>Diagnosed_47_Daily</t>
  </si>
  <si>
    <t>Diagnosed_47_SlopeDaily</t>
  </si>
  <si>
    <t>فروردین 19</t>
  </si>
  <si>
    <t>Adjusting D 47</t>
  </si>
  <si>
    <t>Test</t>
  </si>
  <si>
    <t>Diagnosed_48</t>
  </si>
  <si>
    <t>Dead_IRanIntl_48</t>
  </si>
  <si>
    <t>Diagnosed_48_100k</t>
  </si>
  <si>
    <t>Diagnosed_48_Daily</t>
  </si>
  <si>
    <t>Diagnosed_48_SlopeDaily</t>
  </si>
  <si>
    <t>فروردین 20</t>
  </si>
  <si>
    <t>Adjusting D 48</t>
  </si>
  <si>
    <t>Diagnosed_49</t>
  </si>
  <si>
    <t>Dead_IRanIntl_49</t>
  </si>
  <si>
    <t>Diagnosed_49_100k</t>
  </si>
  <si>
    <t>Diagnosed_49_Daily</t>
  </si>
  <si>
    <t>Diagnosed_49_SlopeDaily</t>
  </si>
  <si>
    <t>فروردین 21</t>
  </si>
  <si>
    <t>Adjusting D 49</t>
  </si>
  <si>
    <t>Diagnosed_50</t>
  </si>
  <si>
    <t>Dead_IRanIntl_50</t>
  </si>
  <si>
    <t>Diagnosed_50_100k</t>
  </si>
  <si>
    <t>Diagnosed_50_Daily</t>
  </si>
  <si>
    <t>Diagnosed_50_SlopeDaily</t>
  </si>
  <si>
    <t>فروردین 22</t>
  </si>
  <si>
    <t>Adjusting D 50</t>
  </si>
  <si>
    <t>Diagnosed_51</t>
  </si>
  <si>
    <t>Dead_IRanIntl_51</t>
  </si>
  <si>
    <t>Diagnosed_51_100k</t>
  </si>
  <si>
    <t>Diagnosed_51_Daily</t>
  </si>
  <si>
    <t>Diagnosed_51_SlopeDaily</t>
  </si>
  <si>
    <t>Adjusting D 51</t>
  </si>
  <si>
    <t>فروردین 23</t>
  </si>
  <si>
    <t>Dead_IRanIntl_52</t>
  </si>
  <si>
    <t>Diagnosed_52</t>
  </si>
  <si>
    <t>Diagnosed_52_100k</t>
  </si>
  <si>
    <t>Diagnosed_52_Daily</t>
  </si>
  <si>
    <t>Diagnosed_52_SlopeDaily</t>
  </si>
  <si>
    <t>فروردین 24</t>
  </si>
  <si>
    <t>Adjusting D 52</t>
  </si>
  <si>
    <t>Diagnosed_53</t>
  </si>
  <si>
    <t>Dead_IRanIntl_53</t>
  </si>
  <si>
    <t>Diagnosed_53_100k</t>
  </si>
  <si>
    <t>Diagnosed_53_Daily</t>
  </si>
  <si>
    <t>Diagnosed_53_SlopeDaily</t>
  </si>
  <si>
    <t>فروردین 25</t>
  </si>
  <si>
    <t>Adjusting D 53</t>
  </si>
  <si>
    <t>Diagnosed_54</t>
  </si>
  <si>
    <t>Dead_IRanIntl_54</t>
  </si>
  <si>
    <t>Diagnosed_54_100k</t>
  </si>
  <si>
    <t>Diagnosed_54_Daily</t>
  </si>
  <si>
    <t>Diagnosed_54_SlopeDaily</t>
  </si>
  <si>
    <t>Adjusting D 54</t>
  </si>
  <si>
    <t>فروردین 26</t>
  </si>
  <si>
    <t>Diagnosed_55</t>
  </si>
  <si>
    <t>Dead_IRanIntl_55</t>
  </si>
  <si>
    <t>Diagnosed_55_100k</t>
  </si>
  <si>
    <t>Diagnosed_55_Daily</t>
  </si>
  <si>
    <t>Diagnosed_55_SlopeDaily</t>
  </si>
  <si>
    <t>فروردین 27</t>
  </si>
  <si>
    <t>Adjusting D 55</t>
  </si>
  <si>
    <t>Dead_IRanIntl_56</t>
  </si>
  <si>
    <t>Diagnosed_56</t>
  </si>
  <si>
    <t>Diagnosed_56_100k</t>
  </si>
  <si>
    <t>Diagnosed_56_Daily</t>
  </si>
  <si>
    <t>Diagnosed_56_SlopeDaily</t>
  </si>
  <si>
    <t>فروردین 28</t>
  </si>
  <si>
    <t>Adjusting D 56</t>
  </si>
  <si>
    <t>Diagnosed_57</t>
  </si>
  <si>
    <t>Dead_IRanIntl_57</t>
  </si>
  <si>
    <t>Diagnosed_57_100k</t>
  </si>
  <si>
    <t>Diagnosed_57_Daily</t>
  </si>
  <si>
    <t>Diagnosed_57_SlopeDaily</t>
  </si>
  <si>
    <t>فروردین 29</t>
  </si>
  <si>
    <t>Adjusting D 57</t>
  </si>
  <si>
    <t>Diagnosed_58</t>
  </si>
  <si>
    <t>Dead_IRanIntl_58</t>
  </si>
  <si>
    <t>Diagnosed_58_100k</t>
  </si>
  <si>
    <t>Diagnosed_58_Daily</t>
  </si>
  <si>
    <t>Diagnosed_58_SlopeDaily</t>
  </si>
  <si>
    <t>Cured</t>
  </si>
  <si>
    <t>Adjusting D 58</t>
  </si>
  <si>
    <t>فروردین 30</t>
  </si>
  <si>
    <t>Diagnosed_59</t>
  </si>
  <si>
    <t>Dead_IRanIntl_59</t>
  </si>
  <si>
    <t>Diagnosed_59_100k</t>
  </si>
  <si>
    <t>Diagnosed_59_Daily</t>
  </si>
  <si>
    <t>Diagnosed_59_SlopeDaily</t>
  </si>
  <si>
    <t>فروردین 31</t>
  </si>
  <si>
    <t>Adjusting D 59</t>
  </si>
  <si>
    <t>Diagnosed_60</t>
  </si>
  <si>
    <t>Dead_IRanIntl_60</t>
  </si>
  <si>
    <t>Diagnosed_60_100k</t>
  </si>
  <si>
    <t>Diagnosed_60_Daily</t>
  </si>
  <si>
    <t>Diagnosed_60_SlopeDaily</t>
  </si>
  <si>
    <t>اردیبهشت 1</t>
  </si>
  <si>
    <t>Adjusting ِ D 60</t>
  </si>
  <si>
    <t>Diagnosed_61</t>
  </si>
  <si>
    <t>Dead_IRanIntl_61</t>
  </si>
  <si>
    <t>Diagnosed_61_100k</t>
  </si>
  <si>
    <t>Diagnosed_61_Daily</t>
  </si>
  <si>
    <t>Diagnosed_61_SlopeDaily</t>
  </si>
  <si>
    <t>اردیبهشت 2</t>
  </si>
  <si>
    <t>Adjusting D 61</t>
  </si>
  <si>
    <t>Adjusting D 62</t>
  </si>
  <si>
    <t>Diagnosed_62</t>
  </si>
  <si>
    <t>Dead_IRanIntl_62</t>
  </si>
  <si>
    <t>Diagnosed_62_100k</t>
  </si>
  <si>
    <t>Diagnosed_62_Daily</t>
  </si>
  <si>
    <t>Diagnosed_62_SlopeDaily</t>
  </si>
  <si>
    <t>Diagnosed_Daily</t>
  </si>
  <si>
    <t>Dead_Daily</t>
  </si>
  <si>
    <t>Cured_Daily</t>
  </si>
  <si>
    <t>Active_Case</t>
  </si>
  <si>
    <t>اردیبهشت 3</t>
  </si>
  <si>
    <t>Adjusting D 63</t>
  </si>
  <si>
    <t>Diagnosed_63</t>
  </si>
  <si>
    <t>Dead_IRanIntl_63</t>
  </si>
  <si>
    <t>Diagnosed_63_100k</t>
  </si>
  <si>
    <t>Diagnosed_63_Daily</t>
  </si>
  <si>
    <t>Diagnosed_63_SlopeDaily</t>
  </si>
  <si>
    <t>اردیبهشت 4</t>
  </si>
  <si>
    <t>Adjusting D 64</t>
  </si>
  <si>
    <t>Diagnosed_64</t>
  </si>
  <si>
    <t>Dead_IRanIntl_64</t>
  </si>
  <si>
    <t>Diagnosed_64_100k</t>
  </si>
  <si>
    <t>Diagnosed_64_Daily</t>
  </si>
  <si>
    <t>Diagnosed_64_SlopeDaily</t>
  </si>
  <si>
    <t>اردیبهشت 5</t>
  </si>
  <si>
    <t>Adjusting D 65</t>
  </si>
  <si>
    <t>Diagnosed_65</t>
  </si>
  <si>
    <t>Dead_IRanIntl_65</t>
  </si>
  <si>
    <t>Diagnosed_65_100k</t>
  </si>
  <si>
    <t>Diagnosed_65_Daily</t>
  </si>
  <si>
    <t>Diagnosed_65_SlopeDaily</t>
  </si>
  <si>
    <t>اردیبهشت 6</t>
  </si>
  <si>
    <t>Adjusting D 66</t>
  </si>
  <si>
    <t>Diagnosed_66</t>
  </si>
  <si>
    <t>Dead_IRanIntl_66</t>
  </si>
  <si>
    <t>Diagnosed_66_100k</t>
  </si>
  <si>
    <t>Diagnosed_66_Daily</t>
  </si>
  <si>
    <t>Diagnosed_66_SlopeDaily</t>
  </si>
  <si>
    <t>Diagnosed_TestTime</t>
  </si>
  <si>
    <t>Diagones_to_Test</t>
  </si>
  <si>
    <t>Diagnosed_to_Test</t>
  </si>
  <si>
    <t>اردیبهشت 7</t>
  </si>
  <si>
    <t>Adjusting D 67</t>
  </si>
  <si>
    <t>Diagnosed_67</t>
  </si>
  <si>
    <t>Dead_IRanIntl_67</t>
  </si>
  <si>
    <t>Diagnosed_67_100k</t>
  </si>
  <si>
    <t>Diagnosed_67_Daily</t>
  </si>
  <si>
    <t>Diagnosed_67_SlopeDaily</t>
  </si>
  <si>
    <t>ICU_and_CCU</t>
  </si>
  <si>
    <t>ICU_and_CCU_K</t>
  </si>
  <si>
    <t>Diagnosed_Farvardin3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</si>
  <si>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</si>
  <si>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</si>
  <si>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</si>
  <si>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</si>
  <si>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</si>
  <si>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</si>
  <si>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</si>
  <si>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</si>
  <si>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</si>
  <si>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</si>
  <si>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</si>
  <si>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</si>
  <si>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</si>
  <si>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</si>
  <si>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</si>
  <si>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</si>
  <si>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</si>
  <si>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</si>
  <si>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</si>
  <si>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</si>
  <si>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</si>
  <si>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</si>
  <si>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</si>
  <si>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</si>
  <si>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</si>
  <si>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</si>
  <si>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Diagnosed_LastDay</t>
  </si>
  <si>
    <t>Residuals</t>
  </si>
  <si>
    <t>PROBABILITY OUTPUT</t>
  </si>
  <si>
    <t>Percentile</t>
  </si>
  <si>
    <t>Cluster_Final</t>
  </si>
  <si>
    <t>Cluster 1 - Diagnosed to Test Ratio</t>
  </si>
  <si>
    <t>Cluster 2 - Diagnosed to Test Ratio</t>
  </si>
  <si>
    <t>Cluster 3 - Diagnosed to Test Ratio</t>
  </si>
  <si>
    <t>Cluster 4 - Diagnosed to Test Ratio</t>
  </si>
  <si>
    <t>Cluster 5 - Diagnosed to Test Ratio</t>
  </si>
  <si>
    <t>Country Total</t>
  </si>
  <si>
    <t>Diagnosed_to_TestAdjusted</t>
  </si>
  <si>
    <t>Test_Plus</t>
  </si>
  <si>
    <t>Diagnosed_TestTime_Adjusted</t>
  </si>
  <si>
    <t>Diagnosed_67_Plus</t>
  </si>
  <si>
    <t>Test_Done_Forcast</t>
  </si>
  <si>
    <t>Test_Done</t>
  </si>
  <si>
    <t>Test_Done_Adjusted</t>
  </si>
  <si>
    <t>مبتلا</t>
  </si>
  <si>
    <t>واقعی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</si>
</sst>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"/>
    <numFmt numFmtId="166" formatCode="0.0"/>
    <numFmt numFmtId="167" formatCode="[$-409]dd\-mmm\-yy;@"/>
    <numFmt numFmtId="168" formatCode="0.0%"/>
  </numFmts>
  <fonts count="19" x14ac:knownFonts="1">
    <font>
      <sz val="11"/>
      <color theme="1"/>
      <name val="Calibri"/>
      <family val="2"/>
      <scheme val="minor"/>
    </font>
    <font>
      <sz val="9.5"/>
      <color theme="1"/>
      <name val="Arial"/>
      <family val="2"/>
    </font>
    <font>
      <sz val="8"/>
      <color theme="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/>
    <xf numFmtId="2" fontId="0" fillId="0" borderId="2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2" fontId="3" fillId="0" borderId="8" xfId="0" applyNumberFormat="1" applyFont="1" applyBorder="1"/>
    <xf numFmtId="2" fontId="3" fillId="0" borderId="2" xfId="0" applyNumberFormat="1" applyFont="1" applyBorder="1"/>
    <xf numFmtId="2" fontId="4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 applyFont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5" borderId="0" xfId="0" applyFont="1" applyFill="1" applyAlignment="1">
      <alignment horizontal="center" vertical="center"/>
    </xf>
    <xf numFmtId="1" fontId="0" fillId="5" borderId="0" xfId="0" applyNumberFormat="1" applyFont="1" applyFill="1" applyAlignment="1">
      <alignment horizontal="right" vertical="center"/>
    </xf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right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" fontId="0" fillId="0" borderId="11" xfId="0" applyNumberFormat="1" applyFont="1" applyFill="1" applyBorder="1" applyAlignment="1">
      <alignment horizontal="right" vertical="center"/>
    </xf>
    <xf numFmtId="2" fontId="0" fillId="0" borderId="0" xfId="0" applyNumberFormat="1" applyFont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1" fontId="13" fillId="6" borderId="0" xfId="0" applyNumberFormat="1" applyFont="1" applyFill="1" applyAlignment="1">
      <alignment horizontal="right" vertical="center"/>
    </xf>
    <xf numFmtId="1" fontId="12" fillId="0" borderId="0" xfId="0" applyNumberFormat="1" applyFont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67" fontId="0" fillId="3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right" vertical="center"/>
    </xf>
    <xf numFmtId="1" fontId="0" fillId="5" borderId="0" xfId="0" applyNumberFormat="1" applyFill="1" applyAlignment="1">
      <alignment horizontal="right" vertical="center"/>
    </xf>
    <xf numFmtId="1" fontId="0" fillId="4" borderId="0" xfId="0" applyNumberFormat="1" applyFont="1" applyFill="1" applyAlignment="1">
      <alignment horizontal="right" vertical="center"/>
    </xf>
    <xf numFmtId="0" fontId="0" fillId="8" borderId="0" xfId="0" applyFont="1" applyFill="1" applyAlignment="1">
      <alignment horizontal="center" vertical="center"/>
    </xf>
    <xf numFmtId="1" fontId="0" fillId="8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0" fillId="9" borderId="0" xfId="0" applyFont="1" applyFill="1" applyAlignment="1">
      <alignment horizontal="center" vertical="center"/>
    </xf>
    <xf numFmtId="1" fontId="0" fillId="9" borderId="0" xfId="0" applyNumberFormat="1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1" fontId="0" fillId="10" borderId="0" xfId="0" applyNumberFormat="1" applyFont="1" applyFill="1" applyAlignment="1">
      <alignment horizontal="center" vertical="center"/>
    </xf>
    <xf numFmtId="1" fontId="0" fillId="4" borderId="0" xfId="0" applyNumberFormat="1" applyFill="1" applyAlignment="1">
      <alignment horizontal="right" vertical="center"/>
    </xf>
    <xf numFmtId="0" fontId="15" fillId="0" borderId="0" xfId="0" applyFont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2" fontId="0" fillId="8" borderId="0" xfId="0" applyNumberFormat="1" applyFont="1" applyFill="1" applyAlignment="1">
      <alignment horizontal="center" vertical="center"/>
    </xf>
    <xf numFmtId="1" fontId="17" fillId="0" borderId="0" xfId="0" applyNumberFormat="1" applyFont="1" applyAlignment="1">
      <alignment horizontal="right" vertical="center"/>
    </xf>
    <xf numFmtId="1" fontId="4" fillId="0" borderId="2" xfId="0" applyNumberFormat="1" applyFont="1" applyBorder="1" applyAlignment="1">
      <alignment horizontal="center"/>
    </xf>
    <xf numFmtId="0" fontId="9" fillId="8" borderId="5" xfId="0" applyFont="1" applyFill="1" applyBorder="1" applyAlignment="1">
      <alignment horizontal="center" vertical="center" wrapText="1"/>
    </xf>
    <xf numFmtId="1" fontId="0" fillId="8" borderId="1" xfId="0" applyNumberFormat="1" applyFill="1" applyBorder="1" applyAlignment="1">
      <alignment horizontal="center" vertical="center"/>
    </xf>
    <xf numFmtId="166" fontId="0" fillId="8" borderId="1" xfId="0" applyNumberForma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6" fontId="0" fillId="8" borderId="2" xfId="0" applyNumberForma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 wrapText="1"/>
    </xf>
    <xf numFmtId="1" fontId="0" fillId="11" borderId="1" xfId="0" applyNumberFormat="1" applyFill="1" applyBorder="1" applyAlignment="1">
      <alignment horizontal="center" vertical="center"/>
    </xf>
    <xf numFmtId="166" fontId="0" fillId="11" borderId="1" xfId="0" applyNumberFormat="1" applyFill="1" applyBorder="1" applyAlignment="1">
      <alignment horizontal="center" vertical="center"/>
    </xf>
    <xf numFmtId="2" fontId="0" fillId="11" borderId="1" xfId="0" applyNumberFormat="1" applyFill="1" applyBorder="1" applyAlignment="1">
      <alignment horizontal="center" vertical="center"/>
    </xf>
    <xf numFmtId="166" fontId="0" fillId="11" borderId="2" xfId="0" applyNumberFormat="1" applyFill="1" applyBorder="1" applyAlignment="1">
      <alignment horizontal="center" vertical="center"/>
    </xf>
    <xf numFmtId="2" fontId="0" fillId="11" borderId="2" xfId="0" applyNumberFormat="1" applyFill="1" applyBorder="1" applyAlignment="1">
      <alignment horizontal="center" vertical="center"/>
    </xf>
    <xf numFmtId="1" fontId="0" fillId="11" borderId="2" xfId="0" applyNumberForma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 wrapText="1"/>
    </xf>
    <xf numFmtId="1" fontId="0" fillId="9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1" fontId="0" fillId="9" borderId="2" xfId="0" applyNumberFormat="1" applyFill="1" applyBorder="1" applyAlignment="1">
      <alignment horizontal="center" vertical="center"/>
    </xf>
    <xf numFmtId="2" fontId="0" fillId="9" borderId="2" xfId="0" applyNumberFormat="1" applyFill="1" applyBorder="1" applyAlignment="1">
      <alignment horizontal="center" vertical="center"/>
    </xf>
    <xf numFmtId="1" fontId="0" fillId="8" borderId="2" xfId="0" applyNumberFormat="1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0" fontId="15" fillId="13" borderId="0" xfId="0" applyFont="1" applyFill="1" applyAlignment="1">
      <alignment horizontal="center" vertical="center" wrapText="1"/>
    </xf>
    <xf numFmtId="1" fontId="0" fillId="13" borderId="0" xfId="0" applyNumberFormat="1" applyFont="1" applyFill="1" applyAlignment="1">
      <alignment horizontal="center" vertical="center"/>
    </xf>
    <xf numFmtId="1" fontId="13" fillId="4" borderId="0" xfId="0" applyNumberFormat="1" applyFont="1" applyFill="1" applyAlignment="1">
      <alignment horizontal="right" vertical="center"/>
    </xf>
    <xf numFmtId="1" fontId="13" fillId="5" borderId="0" xfId="0" applyNumberFormat="1" applyFont="1" applyFill="1" applyAlignment="1">
      <alignment horizontal="right" vertical="center"/>
    </xf>
    <xf numFmtId="1" fontId="16" fillId="3" borderId="0" xfId="0" applyNumberFormat="1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1" fontId="16" fillId="5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" fontId="11" fillId="3" borderId="0" xfId="0" applyNumberFormat="1" applyFont="1" applyFill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18" fillId="0" borderId="13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Continuous"/>
    </xf>
    <xf numFmtId="0" fontId="8" fillId="0" borderId="0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1" fontId="11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2" fontId="11" fillId="16" borderId="0" xfId="0" applyNumberFormat="1" applyFont="1" applyFill="1" applyAlignment="1">
      <alignment horizontal="center" vertical="center"/>
    </xf>
    <xf numFmtId="2" fontId="0" fillId="16" borderId="0" xfId="0" applyNumberFormat="1" applyFill="1" applyAlignment="1">
      <alignment horizontal="center" vertical="center"/>
    </xf>
    <xf numFmtId="0" fontId="9" fillId="12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2" fontId="0" fillId="12" borderId="1" xfId="0" applyNumberFormat="1" applyFill="1" applyBorder="1" applyAlignment="1">
      <alignment horizontal="center" vertical="center"/>
    </xf>
    <xf numFmtId="2" fontId="0" fillId="12" borderId="2" xfId="0" applyNumberFormat="1" applyFill="1" applyBorder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3" fillId="6" borderId="0" xfId="0" applyFont="1" applyFill="1" applyAlignment="1">
      <alignment vertical="center"/>
    </xf>
    <xf numFmtId="0" fontId="15" fillId="8" borderId="0" xfId="0" applyFont="1" applyFill="1" applyAlignment="1">
      <alignment vertical="center"/>
    </xf>
    <xf numFmtId="0" fontId="14" fillId="7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Age_18_to_29_Rate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Regression_Calculation!$G$2:$G$32</c:f>
              <c:numCache>
                <c:formatCode>0.000</c:formatCode>
                <c:ptCount val="31"/>
                <c:pt idx="0">
                  <c:v>0.1950390981089877</c:v>
                </c:pt>
                <c:pt idx="1">
                  <c:v>0.21842792167998532</c:v>
                </c:pt>
                <c:pt idx="2">
                  <c:v>0.21699516695266133</c:v>
                </c:pt>
                <c:pt idx="3">
                  <c:v>0.19761035765546736</c:v>
                </c:pt>
                <c:pt idx="4">
                  <c:v>0.20169407167084502</c:v>
                </c:pt>
                <c:pt idx="5">
                  <c:v>0.23446543872531275</c:v>
                </c:pt>
                <c:pt idx="6">
                  <c:v>0.22809781674402613</c:v>
                </c:pt>
                <c:pt idx="7">
                  <c:v>0.19857635538265028</c:v>
                </c:pt>
                <c:pt idx="8">
                  <c:v>0.21853037098937181</c:v>
                </c:pt>
                <c:pt idx="9">
                  <c:v>0.21530554117711323</c:v>
                </c:pt>
                <c:pt idx="10">
                  <c:v>0.20737132529779698</c:v>
                </c:pt>
                <c:pt idx="11">
                  <c:v>0.21519142802852997</c:v>
                </c:pt>
                <c:pt idx="12">
                  <c:v>0.22712428741777163</c:v>
                </c:pt>
                <c:pt idx="13">
                  <c:v>0.21541219959885047</c:v>
                </c:pt>
                <c:pt idx="14">
                  <c:v>0.23701662964861325</c:v>
                </c:pt>
                <c:pt idx="15">
                  <c:v>0.22763416689068955</c:v>
                </c:pt>
                <c:pt idx="16">
                  <c:v>0.21277750957789646</c:v>
                </c:pt>
                <c:pt idx="17">
                  <c:v>0.20972851264876222</c:v>
                </c:pt>
                <c:pt idx="18">
                  <c:v>0.21793833084548817</c:v>
                </c:pt>
                <c:pt idx="19">
                  <c:v>0.226031511948452</c:v>
                </c:pt>
                <c:pt idx="20">
                  <c:v>0.22457072004519835</c:v>
                </c:pt>
                <c:pt idx="21">
                  <c:v>0.2227921660860239</c:v>
                </c:pt>
                <c:pt idx="22">
                  <c:v>0.23477670632716829</c:v>
                </c:pt>
                <c:pt idx="23">
                  <c:v>0.21095461893313372</c:v>
                </c:pt>
                <c:pt idx="24">
                  <c:v>0.18965415047876158</c:v>
                </c:pt>
                <c:pt idx="25">
                  <c:v>0.22298027602321643</c:v>
                </c:pt>
                <c:pt idx="26">
                  <c:v>0.19459054167065112</c:v>
                </c:pt>
                <c:pt idx="27">
                  <c:v>0.20389093898109445</c:v>
                </c:pt>
                <c:pt idx="28">
                  <c:v>0.23461409636824729</c:v>
                </c:pt>
                <c:pt idx="29">
                  <c:v>0.20883782045455329</c:v>
                </c:pt>
                <c:pt idx="30" formatCode="0.00">
                  <c:v>0.2033836524720847</c:v>
                </c:pt>
              </c:numCache>
            </c:numRef>
          </c:xVal>
          <c:yVal>
            <c:numRef>
              <c:f>Regression_Calculation!$N$28:$N$58</c:f>
              <c:numCache>
                <c:formatCode>General</c:formatCode>
                <c:ptCount val="31"/>
                <c:pt idx="0">
                  <c:v>-1246.8884916231164</c:v>
                </c:pt>
                <c:pt idx="1">
                  <c:v>26.270817050811729</c:v>
                </c:pt>
                <c:pt idx="2">
                  <c:v>126.36197719336087</c:v>
                </c:pt>
                <c:pt idx="3">
                  <c:v>2277.7081285193299</c:v>
                </c:pt>
                <c:pt idx="4">
                  <c:v>57.036518057496323</c:v>
                </c:pt>
                <c:pt idx="5">
                  <c:v>960.7959783954368</c:v>
                </c:pt>
                <c:pt idx="6">
                  <c:v>-93.799306676899164</c:v>
                </c:pt>
                <c:pt idx="7">
                  <c:v>700.8117152761879</c:v>
                </c:pt>
                <c:pt idx="8">
                  <c:v>-136.07942677984636</c:v>
                </c:pt>
                <c:pt idx="9">
                  <c:v>-179.95297256586525</c:v>
                </c:pt>
                <c:pt idx="10">
                  <c:v>-3154.9228425794195</c:v>
                </c:pt>
                <c:pt idx="11">
                  <c:v>332.84233257519753</c:v>
                </c:pt>
                <c:pt idx="12">
                  <c:v>-1994.3295407011046</c:v>
                </c:pt>
                <c:pt idx="13">
                  <c:v>-82.881487934161214</c:v>
                </c:pt>
                <c:pt idx="14">
                  <c:v>837.53702761065176</c:v>
                </c:pt>
                <c:pt idx="15">
                  <c:v>700.62982057724821</c:v>
                </c:pt>
                <c:pt idx="16">
                  <c:v>-1526.5674650715264</c:v>
                </c:pt>
                <c:pt idx="17">
                  <c:v>-841.71550704018409</c:v>
                </c:pt>
                <c:pt idx="18">
                  <c:v>2434.0399805094667</c:v>
                </c:pt>
                <c:pt idx="19">
                  <c:v>302.53033882694217</c:v>
                </c:pt>
                <c:pt idx="20">
                  <c:v>-1406.4059664140195</c:v>
                </c:pt>
                <c:pt idx="21">
                  <c:v>-708.15829551657362</c:v>
                </c:pt>
                <c:pt idx="22">
                  <c:v>1552.1269885440001</c:v>
                </c:pt>
                <c:pt idx="23">
                  <c:v>-1117.2296988631119</c:v>
                </c:pt>
                <c:pt idx="24">
                  <c:v>1883.2693188458061</c:v>
                </c:pt>
                <c:pt idx="25">
                  <c:v>67.710452961775218</c:v>
                </c:pt>
                <c:pt idx="26">
                  <c:v>3033.1986487747126</c:v>
                </c:pt>
                <c:pt idx="27">
                  <c:v>-975.26837724650477</c:v>
                </c:pt>
                <c:pt idx="28">
                  <c:v>983.47187855831885</c:v>
                </c:pt>
                <c:pt idx="29">
                  <c:v>-1054.2871295636733</c:v>
                </c:pt>
                <c:pt idx="30">
                  <c:v>-1757.8554137008969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6-4EF3-A354-E1AF5A144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777088"/>
        <c:axId val="438769872"/>
      </c:scatterChart>
      <c:valAx>
        <c:axId val="43877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Age_18_to_29_Rate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38769872"/>
        <c:crosses val="autoZero"/>
        <c:crossBetween val="midCat"/>
      </c:valAx>
      <c:valAx>
        <c:axId val="438769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7770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Urban_Rate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Regression_Calculation!$H$2:$H$32</c:f>
              <c:numCache>
                <c:formatCode>0.00</c:formatCode>
                <c:ptCount val="31"/>
                <c:pt idx="0">
                  <c:v>0.71858671820407549</c:v>
                </c:pt>
                <c:pt idx="1">
                  <c:v>0.65422962441416643</c:v>
                </c:pt>
                <c:pt idx="2">
                  <c:v>0.68169109428378016</c:v>
                </c:pt>
                <c:pt idx="3">
                  <c:v>0.88018766415731764</c:v>
                </c:pt>
                <c:pt idx="4">
                  <c:v>0.92638880696062531</c:v>
                </c:pt>
                <c:pt idx="5">
                  <c:v>0.68130233488118752</c:v>
                </c:pt>
                <c:pt idx="6">
                  <c:v>0.71854478253395226</c:v>
                </c:pt>
                <c:pt idx="7">
                  <c:v>0.93854165591054384</c:v>
                </c:pt>
                <c:pt idx="8">
                  <c:v>0.64092394406618536</c:v>
                </c:pt>
                <c:pt idx="9">
                  <c:v>0.59023043368561234</c:v>
                </c:pt>
                <c:pt idx="10">
                  <c:v>0.73058097279027545</c:v>
                </c:pt>
                <c:pt idx="11">
                  <c:v>0.5611754019270252</c:v>
                </c:pt>
                <c:pt idx="12">
                  <c:v>0.75452674010388265</c:v>
                </c:pt>
                <c:pt idx="13">
                  <c:v>0.67253260403929793</c:v>
                </c:pt>
                <c:pt idx="14">
                  <c:v>0.79802665299846232</c:v>
                </c:pt>
                <c:pt idx="15">
                  <c:v>0.48491358962513342</c:v>
                </c:pt>
                <c:pt idx="16">
                  <c:v>0.70119209923001669</c:v>
                </c:pt>
                <c:pt idx="17">
                  <c:v>0.74750993318212755</c:v>
                </c:pt>
                <c:pt idx="18">
                  <c:v>0.95177604286367612</c:v>
                </c:pt>
                <c:pt idx="19">
                  <c:v>0.70756158254684465</c:v>
                </c:pt>
                <c:pt idx="20">
                  <c:v>0.58728360631184195</c:v>
                </c:pt>
                <c:pt idx="21">
                  <c:v>0.75219700128147737</c:v>
                </c:pt>
                <c:pt idx="22">
                  <c:v>0.55740815536594801</c:v>
                </c:pt>
                <c:pt idx="23">
                  <c:v>0.53275089775949414</c:v>
                </c:pt>
                <c:pt idx="24">
                  <c:v>0.63343285799637727</c:v>
                </c:pt>
                <c:pt idx="25">
                  <c:v>0.64459639598807028</c:v>
                </c:pt>
                <c:pt idx="26">
                  <c:v>0.57779522484896073</c:v>
                </c:pt>
                <c:pt idx="27">
                  <c:v>0.76934818727155074</c:v>
                </c:pt>
                <c:pt idx="28">
                  <c:v>0.54706923776257232</c:v>
                </c:pt>
                <c:pt idx="29">
                  <c:v>0.63122513999841223</c:v>
                </c:pt>
                <c:pt idx="30">
                  <c:v>0.85316367641517632</c:v>
                </c:pt>
              </c:numCache>
            </c:numRef>
          </c:xVal>
          <c:yVal>
            <c:numRef>
              <c:f>Regression_Calculation!$N$28:$N$58</c:f>
              <c:numCache>
                <c:formatCode>General</c:formatCode>
                <c:ptCount val="31"/>
                <c:pt idx="0">
                  <c:v>-1246.8884916231164</c:v>
                </c:pt>
                <c:pt idx="1">
                  <c:v>26.270817050811729</c:v>
                </c:pt>
                <c:pt idx="2">
                  <c:v>126.36197719336087</c:v>
                </c:pt>
                <c:pt idx="3">
                  <c:v>2277.7081285193299</c:v>
                </c:pt>
                <c:pt idx="4">
                  <c:v>57.036518057496323</c:v>
                </c:pt>
                <c:pt idx="5">
                  <c:v>960.7959783954368</c:v>
                </c:pt>
                <c:pt idx="6">
                  <c:v>-93.799306676899164</c:v>
                </c:pt>
                <c:pt idx="7">
                  <c:v>700.8117152761879</c:v>
                </c:pt>
                <c:pt idx="8">
                  <c:v>-136.07942677984636</c:v>
                </c:pt>
                <c:pt idx="9">
                  <c:v>-179.95297256586525</c:v>
                </c:pt>
                <c:pt idx="10">
                  <c:v>-3154.9228425794195</c:v>
                </c:pt>
                <c:pt idx="11">
                  <c:v>332.84233257519753</c:v>
                </c:pt>
                <c:pt idx="12">
                  <c:v>-1994.3295407011046</c:v>
                </c:pt>
                <c:pt idx="13">
                  <c:v>-82.881487934161214</c:v>
                </c:pt>
                <c:pt idx="14">
                  <c:v>837.53702761065176</c:v>
                </c:pt>
                <c:pt idx="15">
                  <c:v>700.62982057724821</c:v>
                </c:pt>
                <c:pt idx="16">
                  <c:v>-1526.5674650715264</c:v>
                </c:pt>
                <c:pt idx="17">
                  <c:v>-841.71550704018409</c:v>
                </c:pt>
                <c:pt idx="18">
                  <c:v>2434.0399805094667</c:v>
                </c:pt>
                <c:pt idx="19">
                  <c:v>302.53033882694217</c:v>
                </c:pt>
                <c:pt idx="20">
                  <c:v>-1406.4059664140195</c:v>
                </c:pt>
                <c:pt idx="21">
                  <c:v>-708.15829551657362</c:v>
                </c:pt>
                <c:pt idx="22">
                  <c:v>1552.1269885440001</c:v>
                </c:pt>
                <c:pt idx="23">
                  <c:v>-1117.2296988631119</c:v>
                </c:pt>
                <c:pt idx="24">
                  <c:v>1883.2693188458061</c:v>
                </c:pt>
                <c:pt idx="25">
                  <c:v>67.710452961775218</c:v>
                </c:pt>
                <c:pt idx="26">
                  <c:v>3033.1986487747126</c:v>
                </c:pt>
                <c:pt idx="27">
                  <c:v>-975.26837724650477</c:v>
                </c:pt>
                <c:pt idx="28">
                  <c:v>983.47187855831885</c:v>
                </c:pt>
                <c:pt idx="29">
                  <c:v>-1054.2871295636733</c:v>
                </c:pt>
                <c:pt idx="30">
                  <c:v>-1757.8554137008969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AF-4A45-9337-713EC2D0C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771184"/>
        <c:axId val="438771512"/>
      </c:scatterChart>
      <c:valAx>
        <c:axId val="438771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Urban_Rate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38771512"/>
        <c:crosses val="autoZero"/>
        <c:crossBetween val="midCat"/>
      </c:valAx>
      <c:valAx>
        <c:axId val="438771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7711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ICU_and_CCU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Regression_Calculation!$I$2:$I$32</c:f>
              <c:numCache>
                <c:formatCode>0</c:formatCode>
                <c:ptCount val="31"/>
                <c:pt idx="0">
                  <c:v>636</c:v>
                </c:pt>
                <c:pt idx="1">
                  <c:v>394</c:v>
                </c:pt>
                <c:pt idx="2">
                  <c:v>142</c:v>
                </c:pt>
                <c:pt idx="3">
                  <c:v>749</c:v>
                </c:pt>
                <c:pt idx="4">
                  <c:v>364</c:v>
                </c:pt>
                <c:pt idx="5">
                  <c:v>74</c:v>
                </c:pt>
                <c:pt idx="6">
                  <c:v>112</c:v>
                </c:pt>
                <c:pt idx="7">
                  <c:v>3691</c:v>
                </c:pt>
                <c:pt idx="8">
                  <c:v>92</c:v>
                </c:pt>
                <c:pt idx="9">
                  <c:v>128</c:v>
                </c:pt>
                <c:pt idx="10">
                  <c:v>822</c:v>
                </c:pt>
                <c:pt idx="11">
                  <c:v>79</c:v>
                </c:pt>
                <c:pt idx="12">
                  <c:v>719</c:v>
                </c:pt>
                <c:pt idx="13">
                  <c:v>128</c:v>
                </c:pt>
                <c:pt idx="14">
                  <c:v>137</c:v>
                </c:pt>
                <c:pt idx="15">
                  <c:v>201</c:v>
                </c:pt>
                <c:pt idx="16">
                  <c:v>714</c:v>
                </c:pt>
                <c:pt idx="17">
                  <c:v>188</c:v>
                </c:pt>
                <c:pt idx="18">
                  <c:v>177</c:v>
                </c:pt>
                <c:pt idx="19">
                  <c:v>179</c:v>
                </c:pt>
                <c:pt idx="20">
                  <c:v>449</c:v>
                </c:pt>
                <c:pt idx="21">
                  <c:v>279</c:v>
                </c:pt>
                <c:pt idx="22">
                  <c:v>64</c:v>
                </c:pt>
                <c:pt idx="23">
                  <c:v>325</c:v>
                </c:pt>
                <c:pt idx="24">
                  <c:v>327</c:v>
                </c:pt>
                <c:pt idx="25">
                  <c:v>281</c:v>
                </c:pt>
                <c:pt idx="26">
                  <c:v>670</c:v>
                </c:pt>
                <c:pt idx="27">
                  <c:v>204</c:v>
                </c:pt>
                <c:pt idx="28">
                  <c:v>202</c:v>
                </c:pt>
                <c:pt idx="29">
                  <c:v>221</c:v>
                </c:pt>
                <c:pt idx="30">
                  <c:v>225</c:v>
                </c:pt>
              </c:numCache>
            </c:numRef>
          </c:xVal>
          <c:yVal>
            <c:numRef>
              <c:f>Regression_Calculation!$N$28:$N$58</c:f>
              <c:numCache>
                <c:formatCode>General</c:formatCode>
                <c:ptCount val="31"/>
                <c:pt idx="0">
                  <c:v>-1246.8884916231164</c:v>
                </c:pt>
                <c:pt idx="1">
                  <c:v>26.270817050811729</c:v>
                </c:pt>
                <c:pt idx="2">
                  <c:v>126.36197719336087</c:v>
                </c:pt>
                <c:pt idx="3">
                  <c:v>2277.7081285193299</c:v>
                </c:pt>
                <c:pt idx="4">
                  <c:v>57.036518057496323</c:v>
                </c:pt>
                <c:pt idx="5">
                  <c:v>960.7959783954368</c:v>
                </c:pt>
                <c:pt idx="6">
                  <c:v>-93.799306676899164</c:v>
                </c:pt>
                <c:pt idx="7">
                  <c:v>700.8117152761879</c:v>
                </c:pt>
                <c:pt idx="8">
                  <c:v>-136.07942677984636</c:v>
                </c:pt>
                <c:pt idx="9">
                  <c:v>-179.95297256586525</c:v>
                </c:pt>
                <c:pt idx="10">
                  <c:v>-3154.9228425794195</c:v>
                </c:pt>
                <c:pt idx="11">
                  <c:v>332.84233257519753</c:v>
                </c:pt>
                <c:pt idx="12">
                  <c:v>-1994.3295407011046</c:v>
                </c:pt>
                <c:pt idx="13">
                  <c:v>-82.881487934161214</c:v>
                </c:pt>
                <c:pt idx="14">
                  <c:v>837.53702761065176</c:v>
                </c:pt>
                <c:pt idx="15">
                  <c:v>700.62982057724821</c:v>
                </c:pt>
                <c:pt idx="16">
                  <c:v>-1526.5674650715264</c:v>
                </c:pt>
                <c:pt idx="17">
                  <c:v>-841.71550704018409</c:v>
                </c:pt>
                <c:pt idx="18">
                  <c:v>2434.0399805094667</c:v>
                </c:pt>
                <c:pt idx="19">
                  <c:v>302.53033882694217</c:v>
                </c:pt>
                <c:pt idx="20">
                  <c:v>-1406.4059664140195</c:v>
                </c:pt>
                <c:pt idx="21">
                  <c:v>-708.15829551657362</c:v>
                </c:pt>
                <c:pt idx="22">
                  <c:v>1552.1269885440001</c:v>
                </c:pt>
                <c:pt idx="23">
                  <c:v>-1117.2296988631119</c:v>
                </c:pt>
                <c:pt idx="24">
                  <c:v>1883.2693188458061</c:v>
                </c:pt>
                <c:pt idx="25">
                  <c:v>67.710452961775218</c:v>
                </c:pt>
                <c:pt idx="26">
                  <c:v>3033.1986487747126</c:v>
                </c:pt>
                <c:pt idx="27">
                  <c:v>-975.26837724650477</c:v>
                </c:pt>
                <c:pt idx="28">
                  <c:v>983.47187855831885</c:v>
                </c:pt>
                <c:pt idx="29">
                  <c:v>-1054.2871295636733</c:v>
                </c:pt>
                <c:pt idx="30">
                  <c:v>-1757.8554137008969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41-437E-B770-8B2BE6AAF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777416"/>
        <c:axId val="438789224"/>
      </c:scatterChart>
      <c:valAx>
        <c:axId val="438777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ICU_and_CCU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438789224"/>
        <c:crosses val="autoZero"/>
        <c:crossBetween val="midCat"/>
      </c:valAx>
      <c:valAx>
        <c:axId val="438789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7774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Regression_Calculation!$P$28:$P$58</c:f>
              <c:numCache>
                <c:formatCode>General</c:formatCode>
                <c:ptCount val="31"/>
                <c:pt idx="0">
                  <c:v>1.6129032258064515</c:v>
                </c:pt>
                <c:pt idx="1">
                  <c:v>4.8387096774193541</c:v>
                </c:pt>
                <c:pt idx="2">
                  <c:v>8.064516129032258</c:v>
                </c:pt>
                <c:pt idx="3">
                  <c:v>11.29032258064516</c:v>
                </c:pt>
                <c:pt idx="4">
                  <c:v>14.516129032258064</c:v>
                </c:pt>
                <c:pt idx="5">
                  <c:v>17.741935483870968</c:v>
                </c:pt>
                <c:pt idx="6">
                  <c:v>20.967741935483868</c:v>
                </c:pt>
                <c:pt idx="7">
                  <c:v>24.193548387096772</c:v>
                </c:pt>
                <c:pt idx="8">
                  <c:v>27.419354838709676</c:v>
                </c:pt>
                <c:pt idx="9">
                  <c:v>30.64516129032258</c:v>
                </c:pt>
                <c:pt idx="10">
                  <c:v>33.87096774193548</c:v>
                </c:pt>
                <c:pt idx="11">
                  <c:v>37.096774193548384</c:v>
                </c:pt>
                <c:pt idx="12">
                  <c:v>40.322580645161281</c:v>
                </c:pt>
                <c:pt idx="13">
                  <c:v>43.548387096774185</c:v>
                </c:pt>
                <c:pt idx="14">
                  <c:v>46.774193548387089</c:v>
                </c:pt>
                <c:pt idx="15">
                  <c:v>49.999999999999993</c:v>
                </c:pt>
                <c:pt idx="16">
                  <c:v>53.225806451612897</c:v>
                </c:pt>
                <c:pt idx="17">
                  <c:v>56.451612903225801</c:v>
                </c:pt>
                <c:pt idx="18">
                  <c:v>59.677419354838705</c:v>
                </c:pt>
                <c:pt idx="19">
                  <c:v>62.903225806451609</c:v>
                </c:pt>
                <c:pt idx="20">
                  <c:v>66.129032258064512</c:v>
                </c:pt>
                <c:pt idx="21">
                  <c:v>69.354838709677409</c:v>
                </c:pt>
                <c:pt idx="22">
                  <c:v>72.58064516129032</c:v>
                </c:pt>
                <c:pt idx="23">
                  <c:v>75.806451612903217</c:v>
                </c:pt>
                <c:pt idx="24">
                  <c:v>79.032258064516114</c:v>
                </c:pt>
                <c:pt idx="25">
                  <c:v>82.258064516129025</c:v>
                </c:pt>
                <c:pt idx="26">
                  <c:v>85.483870967741922</c:v>
                </c:pt>
                <c:pt idx="27">
                  <c:v>88.709677419354833</c:v>
                </c:pt>
                <c:pt idx="28">
                  <c:v>91.93548387096773</c:v>
                </c:pt>
                <c:pt idx="29">
                  <c:v>95.161290322580641</c:v>
                </c:pt>
                <c:pt idx="30">
                  <c:v>98.387096774193537</c:v>
                </c:pt>
              </c:numCache>
            </c:numRef>
          </c:xVal>
          <c:yVal>
            <c:numRef>
              <c:f>Regression_Calculation!$Q$28:$Q$58</c:f>
              <c:numCache>
                <c:formatCode>General</c:formatCode>
                <c:ptCount val="31"/>
                <c:pt idx="0">
                  <c:v>223</c:v>
                </c:pt>
                <c:pt idx="1">
                  <c:v>346</c:v>
                </c:pt>
                <c:pt idx="2">
                  <c:v>467</c:v>
                </c:pt>
                <c:pt idx="3">
                  <c:v>480</c:v>
                </c:pt>
                <c:pt idx="4">
                  <c:v>514</c:v>
                </c:pt>
                <c:pt idx="5">
                  <c:v>601</c:v>
                </c:pt>
                <c:pt idx="6">
                  <c:v>613.48338088803371</c:v>
                </c:pt>
                <c:pt idx="7">
                  <c:v>631</c:v>
                </c:pt>
                <c:pt idx="8">
                  <c:v>704</c:v>
                </c:pt>
                <c:pt idx="9">
                  <c:v>793.89167126122777</c:v>
                </c:pt>
                <c:pt idx="10">
                  <c:v>811</c:v>
                </c:pt>
                <c:pt idx="11">
                  <c:v>952</c:v>
                </c:pt>
                <c:pt idx="12">
                  <c:v>1069</c:v>
                </c:pt>
                <c:pt idx="13">
                  <c:v>1107</c:v>
                </c:pt>
                <c:pt idx="14">
                  <c:v>1113</c:v>
                </c:pt>
                <c:pt idx="15">
                  <c:v>1183.3187724284671</c:v>
                </c:pt>
                <c:pt idx="16">
                  <c:v>1240</c:v>
                </c:pt>
                <c:pt idx="17">
                  <c:v>1402.9981859695636</c:v>
                </c:pt>
                <c:pt idx="18">
                  <c:v>1428.2513673427943</c:v>
                </c:pt>
                <c:pt idx="19">
                  <c:v>1671.1484419030899</c:v>
                </c:pt>
                <c:pt idx="20">
                  <c:v>2227</c:v>
                </c:pt>
                <c:pt idx="21">
                  <c:v>2407</c:v>
                </c:pt>
                <c:pt idx="22">
                  <c:v>2860.7914251650022</c:v>
                </c:pt>
                <c:pt idx="23">
                  <c:v>3361</c:v>
                </c:pt>
                <c:pt idx="24">
                  <c:v>4380</c:v>
                </c:pt>
                <c:pt idx="25">
                  <c:v>4480.871568944608</c:v>
                </c:pt>
                <c:pt idx="26">
                  <c:v>4784.4402670023019</c:v>
                </c:pt>
                <c:pt idx="27">
                  <c:v>5618</c:v>
                </c:pt>
                <c:pt idx="28">
                  <c:v>8300.6575565812927</c:v>
                </c:pt>
                <c:pt idx="29">
                  <c:v>9109.1473625136259</c:v>
                </c:pt>
                <c:pt idx="30">
                  <c:v>25601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FB-427E-A6D0-BBEF16360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788240"/>
        <c:axId val="438794472"/>
      </c:scatterChart>
      <c:valAx>
        <c:axId val="43878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794472"/>
        <c:crosses val="autoZero"/>
        <c:crossBetween val="midCat"/>
      </c:valAx>
      <c:valAx>
        <c:axId val="438794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Diagnosed_LastDay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7882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9526</xdr:colOff>
      <xdr:row>1</xdr:row>
      <xdr:rowOff>171449</xdr:rowOff>
    </xdr:from>
    <xdr:to>
      <xdr:col>27</xdr:col>
      <xdr:colOff>9526</xdr:colOff>
      <xdr:row>11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8ADB3B-3073-40F7-80FA-81E607E00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4762</xdr:colOff>
      <xdr:row>13</xdr:row>
      <xdr:rowOff>9525</xdr:rowOff>
    </xdr:from>
    <xdr:to>
      <xdr:col>27</xdr:col>
      <xdr:colOff>4762</xdr:colOff>
      <xdr:row>23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C9700E-7493-402A-8735-A73B334FF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4764</xdr:colOff>
      <xdr:row>23</xdr:row>
      <xdr:rowOff>161924</xdr:rowOff>
    </xdr:from>
    <xdr:to>
      <xdr:col>27</xdr:col>
      <xdr:colOff>4764</xdr:colOff>
      <xdr:row>33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810338-6132-4FA6-B17E-FDDD55D4F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19049</xdr:colOff>
      <xdr:row>13</xdr:row>
      <xdr:rowOff>1</xdr:rowOff>
    </xdr:from>
    <xdr:to>
      <xdr:col>34</xdr:col>
      <xdr:colOff>19049</xdr:colOff>
      <xdr:row>23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D7CC56-A443-4062-A8D1-375C17BE6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324C-A6E2-409A-960C-DB60897C3F75}">
  <dimension ref="A1:BV33"/>
  <sheetViews>
    <sheetView workbookViewId="0">
      <pane xSplit="1" topLeftCell="BI1" activePane="topRight" state="frozen"/>
      <selection pane="topRight" activeCell="BV1" sqref="BV1"/>
    </sheetView>
  </sheetViews>
  <sheetFormatPr defaultColWidth="9" defaultRowHeight="14.25" x14ac:dyDescent="0.45"/>
  <cols>
    <col min="1" max="4" width="22.6640625" style="1" customWidth="1"/>
    <col min="5" max="6" width="16.19921875" style="1" customWidth="1"/>
    <col min="7" max="8" width="11.6640625" style="1" customWidth="1"/>
    <col min="9" max="26" width="9.06640625" style="1" bestFit="1" customWidth="1"/>
    <col min="27" max="27" width="9.19921875" style="1" bestFit="1" customWidth="1"/>
    <col min="28" max="28" width="9.06640625" style="1" bestFit="1" customWidth="1"/>
    <col min="29" max="29" width="10.73046875" style="1" bestFit="1" customWidth="1"/>
    <col min="30" max="30" width="10.6640625" style="1" customWidth="1"/>
    <col min="31" max="42" width="9.06640625" style="1" bestFit="1" customWidth="1"/>
    <col min="43" max="44" width="9.06640625" style="1" customWidth="1"/>
    <col min="45" max="47" width="9.06640625" style="1" bestFit="1" customWidth="1"/>
    <col min="48" max="48" width="9" style="1"/>
    <col min="49" max="55" width="9.06640625" style="1" bestFit="1" customWidth="1"/>
    <col min="56" max="56" width="9.06640625" style="1" customWidth="1"/>
    <col min="57" max="60" width="9.06640625" style="1" bestFit="1" customWidth="1"/>
    <col min="61" max="62" width="9.06640625" style="1" customWidth="1"/>
    <col min="63" max="16384" width="9" style="1"/>
  </cols>
  <sheetData>
    <row r="1" spans="1:74" s="27" customFormat="1" ht="50.75" customHeight="1" thickTop="1" x14ac:dyDescent="0.45">
      <c r="A1" s="75" t="s">
        <v>111</v>
      </c>
      <c r="B1" s="76" t="s">
        <v>156</v>
      </c>
      <c r="C1" s="76" t="s">
        <v>17</v>
      </c>
      <c r="D1" s="76" t="s">
        <v>112</v>
      </c>
      <c r="E1" s="76" t="s">
        <v>188</v>
      </c>
      <c r="F1" s="76" t="s">
        <v>189</v>
      </c>
      <c r="G1" s="76" t="s">
        <v>115</v>
      </c>
      <c r="H1" s="76" t="s">
        <v>117</v>
      </c>
      <c r="I1" s="76" t="s">
        <v>21</v>
      </c>
      <c r="J1" s="76" t="s">
        <v>35</v>
      </c>
      <c r="K1" s="76" t="s">
        <v>36</v>
      </c>
      <c r="L1" s="76" t="s">
        <v>116</v>
      </c>
      <c r="M1" s="76" t="s">
        <v>37</v>
      </c>
      <c r="N1" s="76" t="s">
        <v>118</v>
      </c>
      <c r="O1" s="76" t="s">
        <v>38</v>
      </c>
      <c r="P1" s="76" t="s">
        <v>119</v>
      </c>
      <c r="Q1" s="76" t="s">
        <v>39</v>
      </c>
      <c r="R1" s="76" t="s">
        <v>120</v>
      </c>
      <c r="S1" s="76" t="s">
        <v>40</v>
      </c>
      <c r="T1" s="76" t="s">
        <v>121</v>
      </c>
      <c r="U1" s="76" t="s">
        <v>48</v>
      </c>
      <c r="V1" s="76" t="s">
        <v>122</v>
      </c>
      <c r="W1" s="76" t="s">
        <v>34</v>
      </c>
      <c r="X1" s="76" t="s">
        <v>123</v>
      </c>
      <c r="Y1" s="76" t="s">
        <v>154</v>
      </c>
      <c r="Z1" s="76" t="s">
        <v>155</v>
      </c>
      <c r="AA1" s="76" t="s">
        <v>41</v>
      </c>
      <c r="AB1" s="76" t="s">
        <v>125</v>
      </c>
      <c r="AC1" s="76" t="s">
        <v>42</v>
      </c>
      <c r="AD1" s="76" t="s">
        <v>124</v>
      </c>
      <c r="AE1" s="76" t="s">
        <v>43</v>
      </c>
      <c r="AF1" s="76" t="s">
        <v>153</v>
      </c>
      <c r="AG1" s="76" t="s">
        <v>113</v>
      </c>
      <c r="AH1" s="76" t="s">
        <v>130</v>
      </c>
      <c r="AI1" s="76" t="s">
        <v>114</v>
      </c>
      <c r="AJ1" s="76" t="s">
        <v>129</v>
      </c>
      <c r="AK1" s="76" t="s">
        <v>126</v>
      </c>
      <c r="AL1" s="76" t="s">
        <v>128</v>
      </c>
      <c r="AM1" s="76" t="s">
        <v>44</v>
      </c>
      <c r="AN1" s="76" t="s">
        <v>127</v>
      </c>
      <c r="AO1" s="76" t="s">
        <v>45</v>
      </c>
      <c r="AP1" s="76" t="s">
        <v>131</v>
      </c>
      <c r="AQ1" s="76" t="s">
        <v>760</v>
      </c>
      <c r="AR1" s="76" t="s">
        <v>761</v>
      </c>
      <c r="AS1" s="76" t="s">
        <v>46</v>
      </c>
      <c r="AT1" s="76" t="s">
        <v>47</v>
      </c>
      <c r="AU1" s="77" t="s">
        <v>226</v>
      </c>
      <c r="AV1" s="77" t="s">
        <v>243</v>
      </c>
      <c r="AW1" s="76" t="s">
        <v>132</v>
      </c>
      <c r="AX1" s="76" t="s">
        <v>33</v>
      </c>
      <c r="AY1" s="86" t="s">
        <v>229</v>
      </c>
      <c r="AZ1" s="86" t="s">
        <v>230</v>
      </c>
      <c r="BA1" s="86" t="s">
        <v>240</v>
      </c>
      <c r="BB1" s="91" t="s">
        <v>190</v>
      </c>
      <c r="BC1" s="91" t="s">
        <v>191</v>
      </c>
      <c r="BD1" s="91" t="s">
        <v>222</v>
      </c>
      <c r="BE1" s="91" t="s">
        <v>225</v>
      </c>
      <c r="BF1" s="91" t="s">
        <v>221</v>
      </c>
      <c r="BG1" s="91" t="s">
        <v>241</v>
      </c>
      <c r="BH1" s="91" t="s">
        <v>242</v>
      </c>
      <c r="BI1" s="91" t="s">
        <v>312</v>
      </c>
      <c r="BJ1" s="91" t="s">
        <v>313</v>
      </c>
      <c r="BK1" s="98" t="s">
        <v>304</v>
      </c>
      <c r="BL1" s="98" t="s">
        <v>305</v>
      </c>
      <c r="BM1" s="98" t="s">
        <v>306</v>
      </c>
      <c r="BN1" s="98" t="s">
        <v>307</v>
      </c>
      <c r="BO1" s="98" t="s">
        <v>308</v>
      </c>
      <c r="BP1" s="98" t="s">
        <v>309</v>
      </c>
      <c r="BQ1" s="134" t="s">
        <v>423</v>
      </c>
      <c r="BR1" s="77" t="s">
        <v>762</v>
      </c>
      <c r="BS1" s="77" t="s">
        <v>612</v>
      </c>
      <c r="BT1" s="77" t="s">
        <v>804</v>
      </c>
      <c r="BU1" s="77" t="s">
        <v>801</v>
      </c>
      <c r="BV1" s="135" t="s">
        <v>803</v>
      </c>
    </row>
    <row r="2" spans="1:74" x14ac:dyDescent="0.3">
      <c r="A2" s="7" t="s">
        <v>49</v>
      </c>
      <c r="B2" s="8" t="s">
        <v>157</v>
      </c>
      <c r="C2" s="8" t="s">
        <v>22</v>
      </c>
      <c r="D2" s="8" t="s">
        <v>80</v>
      </c>
      <c r="E2" s="18">
        <v>37.903573299999998</v>
      </c>
      <c r="F2" s="18">
        <v>46.2682109</v>
      </c>
      <c r="G2" s="16">
        <v>3909652</v>
      </c>
      <c r="H2" s="17">
        <v>4.8915731961468992E-2</v>
      </c>
      <c r="I2" s="3">
        <v>0.78600000000000003</v>
      </c>
      <c r="J2" s="4">
        <v>0.86199999999999999</v>
      </c>
      <c r="K2" s="10">
        <v>1049276</v>
      </c>
      <c r="L2" s="4">
        <v>0.26838091983634349</v>
      </c>
      <c r="M2" s="10">
        <v>762535</v>
      </c>
      <c r="N2" s="4">
        <v>0.1950390981089877</v>
      </c>
      <c r="O2" s="10">
        <v>1042873</v>
      </c>
      <c r="P2" s="4">
        <v>0.26674317816521775</v>
      </c>
      <c r="Q2" s="10">
        <v>635374</v>
      </c>
      <c r="R2" s="4">
        <v>0.16251420842571154</v>
      </c>
      <c r="S2" s="10">
        <v>419594</v>
      </c>
      <c r="T2" s="4">
        <v>0.10732259546373948</v>
      </c>
      <c r="U2" s="10">
        <v>2809424</v>
      </c>
      <c r="V2" s="11">
        <v>0.71858671820407549</v>
      </c>
      <c r="W2" s="10">
        <v>186491</v>
      </c>
      <c r="X2" s="5">
        <v>4.7700153364033424</v>
      </c>
      <c r="Y2" s="6">
        <v>1505</v>
      </c>
      <c r="Z2" s="15">
        <f>(Y2/G2)*1000</f>
        <v>0.3849447470005003</v>
      </c>
      <c r="AA2" s="6">
        <v>2115827</v>
      </c>
      <c r="AB2" s="5">
        <v>54.118039150287544</v>
      </c>
      <c r="AC2" s="6">
        <v>4450000</v>
      </c>
      <c r="AD2" s="5">
        <v>1.1382087203669278</v>
      </c>
      <c r="AE2" s="6">
        <v>502</v>
      </c>
      <c r="AF2" s="15">
        <v>0.12840017474701074</v>
      </c>
      <c r="AG2" s="6">
        <v>1433</v>
      </c>
      <c r="AH2" s="15">
        <v>0.36652878568220393</v>
      </c>
      <c r="AI2" s="6">
        <v>465</v>
      </c>
      <c r="AJ2" s="5">
        <v>0.11893641684733067</v>
      </c>
      <c r="AK2" s="6">
        <v>15885</v>
      </c>
      <c r="AL2" s="5">
        <v>4.0630214658491344</v>
      </c>
      <c r="AM2" s="6">
        <v>8095</v>
      </c>
      <c r="AN2" s="5">
        <v>2.0705167621056813</v>
      </c>
      <c r="AO2" s="6">
        <v>266</v>
      </c>
      <c r="AP2" s="15">
        <v>6.8036745981483779E-2</v>
      </c>
      <c r="AQ2" s="6">
        <v>636</v>
      </c>
      <c r="AR2" s="5">
        <v>16.267432497828452</v>
      </c>
      <c r="AS2" s="2">
        <v>10.199999999999999</v>
      </c>
      <c r="AT2" s="2">
        <v>40.5</v>
      </c>
      <c r="AU2" s="29">
        <v>8</v>
      </c>
      <c r="AV2" s="29" t="s">
        <v>244</v>
      </c>
      <c r="AW2" s="13">
        <v>0</v>
      </c>
      <c r="AX2" s="42">
        <v>0.43</v>
      </c>
      <c r="AY2" s="87">
        <f>LOOKUP(2,1/(NOT(ISBLANK(ProvinceDead!2:2))),ProvinceDead!2:2)</f>
        <v>648</v>
      </c>
      <c r="AZ2" s="88">
        <f>(AY2/$G2)*100000</f>
        <v>16.574365186466725</v>
      </c>
      <c r="BA2" s="89">
        <f>((LOOKUP(2,1/(NOT(ISBLANK(ProvinceDead!2:2))),ProvinceDead!2:2))-(INDEX(ProvinceDead!2:2,LOOKUP(2,1/(ProvinceDead!2:2&lt;&gt;""),COLUMN(ProvinceDead!2:2))-1)))/(INDEX(ProvinceDead!2:2,LOOKUP(2,1/(ProvinceDead!2:2&lt;&gt;""),COLUMN(ProvinceDead!2:2))-1))</f>
        <v>0</v>
      </c>
      <c r="BB2" s="92">
        <f>LOOKUP(2,1/(NOT(ISBLANK(ProvinceDiagnosed!2:2))),ProvinceDiagnosed!2:2)</f>
        <v>4380</v>
      </c>
      <c r="BC2" s="93">
        <f>(BB2/$G2)*100000</f>
        <v>112.03043135296952</v>
      </c>
      <c r="BD2" s="94">
        <f>((LOOKUP(2,1/(NOT(ISBLANK(ProvinceDiagnosed!2:2))),ProvinceDiagnosed!2:2))-(INDEX(ProvinceDiagnosed!2:2,LOOKUP(2,1/(ProvinceDiagnosed!2:2&lt;&gt;""),COLUMN(ProvinceDiagnosed!2:2))-1)))/(INDEX(ProvinceDiagnosed!2:2,LOOKUP(2,1/(ProvinceDiagnosed!2:2&lt;&gt;""),COLUMN(ProvinceDiagnosed!2:2))-1))</f>
        <v>1.9746111694210932E-2</v>
      </c>
      <c r="BE2" s="92">
        <f ca="1">Calculation!BU2</f>
        <v>1231</v>
      </c>
      <c r="BF2" s="94">
        <f ca="1">(BB2-BE2)/BE2</f>
        <v>2.5580828594638505</v>
      </c>
      <c r="BG2" s="92">
        <f ca="1">Calculation!BV2</f>
        <v>1567.5800132523059</v>
      </c>
      <c r="BH2" s="94">
        <f t="shared" ref="BH2:BH32" ca="1" si="0">(BB2-BG2)/BG2</f>
        <v>1.7941157471845286</v>
      </c>
      <c r="BI2" s="94">
        <f t="shared" ref="BI2:BI32" si="1">AY2/BB2</f>
        <v>0.14794520547945206</v>
      </c>
      <c r="BJ2" s="92">
        <f>AY2/LOOKUP(2,1/(NOT(ISBLANK(Daily!M:M))),Daily!M:M)</f>
        <v>10268.246584938704</v>
      </c>
      <c r="BK2" s="99">
        <f>LOOKUP(2,1/(NOT(ISBLANK(ProvinceDiagnosed_Daily!2:2))),ProvinceDiagnosed_Daily!2:2)</f>
        <v>84.813237558662877</v>
      </c>
      <c r="BL2" s="100">
        <f>IF((INDEX(ProvinceDiagnosed_Daily!2:2,LOOKUP(2,1/(ProvinceDiagnosed_Daily!2:2&lt;&gt;""),COLUMN(ProvinceDiagnosed_Daily!2:2))-1))=0, LOOKUP(2,1/(NOT(ISBLANK(ProvinceDiagnosed_Daily!2:2))),ProvinceDiagnosed_Daily!2:2), ((LOOKUP(2,1/(NOT(ISBLANK(ProvinceDiagnosed_Daily!2:2))),ProvinceDiagnosed_Daily!2:2))-(INDEX(ProvinceDiagnosed_Daily!2:2,LOOKUP(2,1/(ProvinceDiagnosed_Daily!2:2&lt;&gt;""),COLUMN(ProvinceDiagnosed_Daily!2:2))-1)))/(INDEX(ProvinceDiagnosed_Daily!2:2,LOOKUP(2,1/(ProvinceDiagnosed_Daily!2:2&lt;&gt;""),COLUMN(ProvinceDiagnosed_Daily!2:2))-1)))</f>
        <v>0.33918850271172557</v>
      </c>
      <c r="BM2" s="99">
        <f>Calculation!BW36</f>
        <v>75.211707636456822</v>
      </c>
      <c r="BN2" s="100">
        <f>(BK2-BM2)/BM2</f>
        <v>0.12766004421300994</v>
      </c>
      <c r="BO2" s="99">
        <f>Calculation!BX36</f>
        <v>75.517241379310349</v>
      </c>
      <c r="BP2" s="100">
        <f>(BK2-BO2)/BO2</f>
        <v>0.12309766630192845</v>
      </c>
      <c r="BQ2" s="136">
        <f>LOOKUP(2,1/(NOT(ISBLANK(ProvinceDiagnosed_Slope!2:2))),ProvinceDiagnosed_Slope!2:2)</f>
        <v>0.33918850271172557</v>
      </c>
      <c r="BR2" s="13">
        <f>Calculation!AJ2</f>
        <v>813</v>
      </c>
      <c r="BS2" s="13">
        <f>Calculation!CA2</f>
        <v>0</v>
      </c>
      <c r="BT2" s="13">
        <f>Calculation!CC2</f>
        <v>26643.095735150615</v>
      </c>
      <c r="BU2" s="13">
        <f>Calculation!CH2</f>
        <v>44308.241594763465</v>
      </c>
      <c r="BV2" s="118">
        <f>Calculation!CI2</f>
        <v>7284.0671412303091</v>
      </c>
    </row>
    <row r="3" spans="1:74" x14ac:dyDescent="0.3">
      <c r="A3" s="7" t="s">
        <v>50</v>
      </c>
      <c r="B3" s="8" t="s">
        <v>158</v>
      </c>
      <c r="C3" s="8" t="s">
        <v>23</v>
      </c>
      <c r="D3" s="8" t="s">
        <v>81</v>
      </c>
      <c r="E3" s="18">
        <v>37.4550062</v>
      </c>
      <c r="F3" s="18">
        <v>45</v>
      </c>
      <c r="G3" s="16">
        <v>3265219</v>
      </c>
      <c r="H3" s="17">
        <v>4.0852888543403812E-2</v>
      </c>
      <c r="I3" s="3">
        <v>0.76</v>
      </c>
      <c r="J3" s="4">
        <v>0.85199999999999998</v>
      </c>
      <c r="K3" s="10">
        <v>980844</v>
      </c>
      <c r="L3" s="4">
        <v>0.30039148982043778</v>
      </c>
      <c r="M3" s="10">
        <v>713215</v>
      </c>
      <c r="N3" s="4">
        <v>0.21842792167998532</v>
      </c>
      <c r="O3" s="10">
        <v>806914</v>
      </c>
      <c r="P3" s="4">
        <v>0.24712400607738716</v>
      </c>
      <c r="Q3" s="10">
        <v>484662</v>
      </c>
      <c r="R3" s="4">
        <v>0.14843169784323809</v>
      </c>
      <c r="S3" s="10">
        <v>279584</v>
      </c>
      <c r="T3" s="4">
        <v>8.5624884578951677E-2</v>
      </c>
      <c r="U3" s="10">
        <v>2136203</v>
      </c>
      <c r="V3" s="11">
        <v>0.65422962441416643</v>
      </c>
      <c r="W3" s="10">
        <v>116097</v>
      </c>
      <c r="X3" s="5">
        <v>3.5555654919317816</v>
      </c>
      <c r="Y3" s="6">
        <v>1157</v>
      </c>
      <c r="Z3" s="15">
        <f t="shared" ref="Z3:Z32" si="2">(Y3/G3)*1000</f>
        <v>0.35434070425291536</v>
      </c>
      <c r="AA3" s="6">
        <v>2082441</v>
      </c>
      <c r="AB3" s="5">
        <v>63.776457260600282</v>
      </c>
      <c r="AC3" s="6">
        <v>1353342</v>
      </c>
      <c r="AD3" s="5">
        <v>0.41447204613228089</v>
      </c>
      <c r="AE3" s="6">
        <v>146</v>
      </c>
      <c r="AF3" s="15">
        <v>4.471369301722182E-2</v>
      </c>
      <c r="AG3" s="6">
        <v>2514</v>
      </c>
      <c r="AH3" s="15">
        <v>0.76993304277599761</v>
      </c>
      <c r="AI3" s="6">
        <v>1901</v>
      </c>
      <c r="AJ3" s="5">
        <v>0.58219678373793604</v>
      </c>
      <c r="AK3" s="6">
        <v>12773</v>
      </c>
      <c r="AL3" s="5">
        <v>3.9118356226642073</v>
      </c>
      <c r="AM3" s="6">
        <v>5189</v>
      </c>
      <c r="AN3" s="5">
        <v>1.5891736511394796</v>
      </c>
      <c r="AO3" s="6">
        <v>174</v>
      </c>
      <c r="AP3" s="15">
        <v>5.3288921815045173E-2</v>
      </c>
      <c r="AQ3" s="6">
        <v>394</v>
      </c>
      <c r="AR3" s="5">
        <v>12.066571951222874</v>
      </c>
      <c r="AS3" s="2">
        <v>10.7</v>
      </c>
      <c r="AT3" s="2">
        <v>37</v>
      </c>
      <c r="AU3" s="29">
        <v>8</v>
      </c>
      <c r="AV3" s="29" t="s">
        <v>244</v>
      </c>
      <c r="AW3" s="13">
        <v>0</v>
      </c>
      <c r="AX3" s="42">
        <v>0.47</v>
      </c>
      <c r="AY3" s="87">
        <f>LOOKUP(2,1/(NOT(ISBLANK(ProvinceDead!3:3))),ProvinceDead!3:3)</f>
        <v>215</v>
      </c>
      <c r="AZ3" s="88">
        <f t="shared" ref="AZ3:AZ32" si="3">(AY3/$G3)*100000</f>
        <v>6.5845506840429389</v>
      </c>
      <c r="BA3" s="89">
        <f>((LOOKUP(2,1/(NOT(ISBLANK(ProvinceDead!3:3))),ProvinceDead!3:3))-(INDEX(ProvinceDead!3:3,LOOKUP(2,1/(ProvinceDead!3:3&lt;&gt;""),COLUMN(ProvinceDead!3:3))-1)))/(INDEX(ProvinceDead!3:3,LOOKUP(2,1/(ProvinceDead!3:3&lt;&gt;""),COLUMN(ProvinceDead!3:3))-1))</f>
        <v>0</v>
      </c>
      <c r="BB3" s="92">
        <f>LOOKUP(2,1/(NOT(ISBLANK(ProvinceDiagnosed!3:3))),ProvinceDiagnosed!3:3)</f>
        <v>2407</v>
      </c>
      <c r="BC3" s="93">
        <f t="shared" ref="BC3:BC32" si="4">(BB3/$G3)*100000</f>
        <v>73.71634184414583</v>
      </c>
      <c r="BD3" s="94">
        <f>((LOOKUP(2,1/(NOT(ISBLANK(ProvinceDiagnosed!3:3))),ProvinceDiagnosed!3:3))-(INDEX(ProvinceDiagnosed!3:3,LOOKUP(2,1/(ProvinceDiagnosed!3:3&lt;&gt;""),COLUMN(ProvinceDiagnosed!3:3))-1)))/(INDEX(ProvinceDiagnosed!3:3,LOOKUP(2,1/(ProvinceDiagnosed!3:3&lt;&gt;""),COLUMN(ProvinceDiagnosed!3:3))-1))</f>
        <v>2.4691358024691357E-2</v>
      </c>
      <c r="BE3" s="92">
        <f ca="1">Calculation!BU3</f>
        <v>606</v>
      </c>
      <c r="BF3" s="94">
        <f t="shared" ref="BF3:BF32" ca="1" si="5">(BB3-BE3)/BE3</f>
        <v>2.9719471947194718</v>
      </c>
      <c r="BG3" s="92">
        <f ca="1">Calculation!BV3</f>
        <v>825.39138863643552</v>
      </c>
      <c r="BH3" s="94">
        <f t="shared" ca="1" si="0"/>
        <v>1.9161922854276638</v>
      </c>
      <c r="BI3" s="94">
        <f t="shared" si="1"/>
        <v>8.932280847528043E-2</v>
      </c>
      <c r="BJ3" s="92">
        <f>AY3/LOOKUP(2,1/(NOT(ISBLANK(Daily!M:M))),Daily!M:M)</f>
        <v>3406.9028021015765</v>
      </c>
      <c r="BK3" s="99">
        <f>LOOKUP(2,1/(NOT(ISBLANK(ProvinceDiagnosed_Daily!3:3))),ProvinceDiagnosed_Daily!3:3)</f>
        <v>58</v>
      </c>
      <c r="BL3" s="100">
        <f>IF((INDEX(ProvinceDiagnosed_Daily!3:3,LOOKUP(2,1/(ProvinceDiagnosed_Daily!3:3&lt;&gt;""),COLUMN(ProvinceDiagnosed_Daily!3:3))-1))=0, LOOKUP(2,1/(NOT(ISBLANK(ProvinceDiagnosed_Daily!3:3))),ProvinceDiagnosed_Daily!3:3), ((LOOKUP(2,1/(NOT(ISBLANK(ProvinceDiagnosed_Daily!3:3))),ProvinceDiagnosed_Daily!3:3))-(INDEX(ProvinceDiagnosed_Daily!3:3,LOOKUP(2,1/(ProvinceDiagnosed_Daily!3:3&lt;&gt;""),COLUMN(ProvinceDiagnosed_Daily!3:3))-1)))/(INDEX(ProvinceDiagnosed_Daily!3:3,LOOKUP(2,1/(ProvinceDiagnosed_Daily!3:3&lt;&gt;""),COLUMN(ProvinceDiagnosed_Daily!3:3))-1)))</f>
        <v>-0.18309859154929578</v>
      </c>
      <c r="BM3" s="99">
        <f>Calculation!BW37</f>
        <v>34</v>
      </c>
      <c r="BN3" s="100">
        <f t="shared" ref="BN3:BN32" si="6">(BK3-BM3)/BM3</f>
        <v>0.70588235294117652</v>
      </c>
      <c r="BO3" s="99">
        <f>Calculation!BX37</f>
        <v>43.763636363636365</v>
      </c>
      <c r="BP3" s="100">
        <f t="shared" ref="BP3:BP32" si="7">(BK3-BO3)/BO3</f>
        <v>0.32530120481927705</v>
      </c>
      <c r="BQ3" s="136">
        <f>LOOKUP(2,1/(NOT(ISBLANK(ProvinceDiagnosed_Slope!3:3))),ProvinceDiagnosed_Slope!3:3)</f>
        <v>-0.18309859154929578</v>
      </c>
      <c r="BR3" s="13">
        <f>Calculation!AJ3</f>
        <v>395</v>
      </c>
      <c r="BS3" s="13">
        <f>Calculation!CA3</f>
        <v>0</v>
      </c>
      <c r="BT3" s="13">
        <f>Calculation!CC3</f>
        <v>8196.0074559620443</v>
      </c>
      <c r="BU3" s="13">
        <f>Calculation!CH3</f>
        <v>24349.300803332342</v>
      </c>
      <c r="BV3" s="118">
        <f>Calculation!CI3</f>
        <v>7150.8923519813316</v>
      </c>
    </row>
    <row r="4" spans="1:74" x14ac:dyDescent="0.3">
      <c r="A4" s="7" t="s">
        <v>51</v>
      </c>
      <c r="B4" s="8" t="s">
        <v>159</v>
      </c>
      <c r="C4" s="8" t="s">
        <v>18</v>
      </c>
      <c r="D4" s="8" t="s">
        <v>82</v>
      </c>
      <c r="E4" s="18">
        <v>38.2537363</v>
      </c>
      <c r="F4" s="18">
        <v>48.299990100000002</v>
      </c>
      <c r="G4" s="16">
        <v>1270420</v>
      </c>
      <c r="H4" s="17">
        <v>1.5894899136416601E-2</v>
      </c>
      <c r="I4" s="3">
        <v>0.76300000000000001</v>
      </c>
      <c r="J4" s="4">
        <v>0.81699999999999995</v>
      </c>
      <c r="K4" s="10">
        <v>352574</v>
      </c>
      <c r="L4" s="4">
        <v>0.27752554273389901</v>
      </c>
      <c r="M4" s="10">
        <v>275675</v>
      </c>
      <c r="N4" s="4">
        <v>0.21699516695266133</v>
      </c>
      <c r="O4" s="10">
        <v>329639</v>
      </c>
      <c r="P4" s="4">
        <v>0.25947245792729962</v>
      </c>
      <c r="Q4" s="10">
        <v>193485</v>
      </c>
      <c r="R4" s="4">
        <v>0.15230002676280285</v>
      </c>
      <c r="S4" s="10">
        <v>119047</v>
      </c>
      <c r="T4" s="4">
        <v>9.3706805623337164E-2</v>
      </c>
      <c r="U4" s="10">
        <v>866034</v>
      </c>
      <c r="V4" s="11">
        <v>0.68169109428378016</v>
      </c>
      <c r="W4" s="10">
        <v>59495</v>
      </c>
      <c r="X4" s="5">
        <v>4.6830969285748019</v>
      </c>
      <c r="Y4" s="6">
        <v>556</v>
      </c>
      <c r="Z4" s="15">
        <f t="shared" si="2"/>
        <v>0.43765054076604587</v>
      </c>
      <c r="AA4" s="6">
        <v>781450</v>
      </c>
      <c r="AB4" s="5">
        <v>61.511153791659453</v>
      </c>
      <c r="AC4" s="6">
        <v>8875419</v>
      </c>
      <c r="AD4" s="5">
        <v>6.9862084979770467</v>
      </c>
      <c r="AE4" s="6">
        <v>221</v>
      </c>
      <c r="AF4" s="15">
        <v>0.17395821854189952</v>
      </c>
      <c r="AG4" s="6">
        <v>873</v>
      </c>
      <c r="AH4" s="15">
        <v>0.68717432030352166</v>
      </c>
      <c r="AI4" s="6">
        <v>210</v>
      </c>
      <c r="AJ4" s="5">
        <v>0.16529966467782309</v>
      </c>
      <c r="AK4" s="6">
        <v>5096</v>
      </c>
      <c r="AL4" s="5">
        <v>4.0112718628485062</v>
      </c>
      <c r="AM4" s="6">
        <v>2824</v>
      </c>
      <c r="AN4" s="5">
        <v>2.2228869192865353</v>
      </c>
      <c r="AO4" s="6">
        <v>50</v>
      </c>
      <c r="AP4" s="15">
        <v>3.9357063018529308E-2</v>
      </c>
      <c r="AQ4" s="6">
        <v>142</v>
      </c>
      <c r="AR4" s="5">
        <v>11.177405897262323</v>
      </c>
      <c r="AS4" s="2">
        <v>9.1</v>
      </c>
      <c r="AT4" s="2">
        <v>35.200000000000003</v>
      </c>
      <c r="AU4" s="29">
        <v>7</v>
      </c>
      <c r="AV4" s="29" t="s">
        <v>245</v>
      </c>
      <c r="AW4" s="13">
        <v>0</v>
      </c>
      <c r="AX4" s="42">
        <v>0.5</v>
      </c>
      <c r="AY4" s="87">
        <f>LOOKUP(2,1/(NOT(ISBLANK(ProvinceDead!4:4))),ProvinceDead!4:4)</f>
        <v>228</v>
      </c>
      <c r="AZ4" s="88">
        <f t="shared" si="3"/>
        <v>17.946820736449364</v>
      </c>
      <c r="BA4" s="89">
        <f>((LOOKUP(2,1/(NOT(ISBLANK(ProvinceDead!4:4))),ProvinceDead!4:4))-(INDEX(ProvinceDead!4:4,LOOKUP(2,1/(ProvinceDead!4:4&lt;&gt;""),COLUMN(ProvinceDead!4:4))-1)))/(INDEX(ProvinceDead!4:4,LOOKUP(2,1/(ProvinceDead!4:4&lt;&gt;""),COLUMN(ProvinceDead!4:4))-1))</f>
        <v>0</v>
      </c>
      <c r="BB4" s="92">
        <f>LOOKUP(2,1/(NOT(ISBLANK(ProvinceDiagnosed!4:4))),ProvinceDiagnosed!4:4)</f>
        <v>1183.3187724284671</v>
      </c>
      <c r="BC4" s="93">
        <f t="shared" si="4"/>
        <v>93.143902994951844</v>
      </c>
      <c r="BD4" s="94">
        <f>((LOOKUP(2,1/(NOT(ISBLANK(ProvinceDiagnosed!4:4))),ProvinceDiagnosed!4:4))-(INDEX(ProvinceDiagnosed!4:4,LOOKUP(2,1/(ProvinceDiagnosed!4:4&lt;&gt;""),COLUMN(ProvinceDiagnosed!4:4))-1)))/(INDEX(ProvinceDiagnosed!4:4,LOOKUP(2,1/(ProvinceDiagnosed!4:4&lt;&gt;""),COLUMN(ProvinceDiagnosed!4:4))-1))</f>
        <v>1.6990702223599927E-2</v>
      </c>
      <c r="BE4" s="92">
        <f ca="1">Calculation!BU4</f>
        <v>365</v>
      </c>
      <c r="BF4" s="94">
        <f t="shared" ca="1" si="5"/>
        <v>2.241969239530047</v>
      </c>
      <c r="BG4" s="92">
        <f ca="1">Calculation!BV4</f>
        <v>460.67495136328728</v>
      </c>
      <c r="BH4" s="94">
        <f t="shared" ca="1" si="0"/>
        <v>1.568663151592335</v>
      </c>
      <c r="BI4" s="94">
        <f t="shared" si="1"/>
        <v>0.19267842724415399</v>
      </c>
      <c r="BJ4" s="92">
        <f>AY4/LOOKUP(2,1/(NOT(ISBLANK(Daily!M:M))),Daily!M:M)</f>
        <v>3612.901576182137</v>
      </c>
      <c r="BK4" s="99">
        <f>LOOKUP(2,1/(NOT(ISBLANK(ProvinceDiagnosed_Daily!4:4))),ProvinceDiagnosed_Daily!4:4)</f>
        <v>19.769518889374694</v>
      </c>
      <c r="BL4" s="100">
        <f>IF((INDEX(ProvinceDiagnosed_Daily!4:4,LOOKUP(2,1/(ProvinceDiagnosed_Daily!4:4&lt;&gt;""),COLUMN(ProvinceDiagnosed_Daily!4:4))-1))=0, LOOKUP(2,1/(NOT(ISBLANK(ProvinceDiagnosed_Daily!4:4))),ProvinceDiagnosed_Daily!4:4), ((LOOKUP(2,1/(NOT(ISBLANK(ProvinceDiagnosed_Daily!4:4))),ProvinceDiagnosed_Daily!4:4))-(INDEX(ProvinceDiagnosed_Daily!4:4,LOOKUP(2,1/(ProvinceDiagnosed_Daily!4:4&lt;&gt;""),COLUMN(ProvinceDiagnosed_Daily!4:4))-1)))/(INDEX(ProvinceDiagnosed_Daily!4:4,LOOKUP(2,1/(ProvinceDiagnosed_Daily!4:4&lt;&gt;""),COLUMN(ProvinceDiagnosed_Daily!4:4))-1)))</f>
        <v>0.30908570659388968</v>
      </c>
      <c r="BM4" s="99">
        <f>Calculation!BW38</f>
        <v>19.884759444687347</v>
      </c>
      <c r="BN4" s="100">
        <f t="shared" si="6"/>
        <v>-5.7954211431731359E-3</v>
      </c>
      <c r="BO4" s="99">
        <f>Calculation!BX38</f>
        <v>21.130692364794054</v>
      </c>
      <c r="BP4" s="100">
        <f t="shared" si="7"/>
        <v>-6.4416889514099282E-2</v>
      </c>
      <c r="BQ4" s="136">
        <f>LOOKUP(2,1/(NOT(ISBLANK(ProvinceDiagnosed_Slope!4:4))),ProvinceDiagnosed_Slope!4:4)</f>
        <v>0.30908570659388968</v>
      </c>
      <c r="BR4" s="13">
        <f>Calculation!AJ4</f>
        <v>289</v>
      </c>
      <c r="BS4" s="13">
        <f>Calculation!CA4</f>
        <v>0</v>
      </c>
      <c r="BT4" s="13">
        <f>Calculation!CC4</f>
        <v>4029.2852021618492</v>
      </c>
      <c r="BU4" s="13">
        <f>Calculation!CH4</f>
        <v>11970.496358990742</v>
      </c>
      <c r="BV4" s="118">
        <f>Calculation!CI4</f>
        <v>3515.4903031635486</v>
      </c>
    </row>
    <row r="5" spans="1:74" x14ac:dyDescent="0.3">
      <c r="A5" s="7" t="s">
        <v>52</v>
      </c>
      <c r="B5" s="8" t="s">
        <v>160</v>
      </c>
      <c r="C5" s="8" t="s">
        <v>19</v>
      </c>
      <c r="D5" s="8" t="s">
        <v>83</v>
      </c>
      <c r="E5" s="18">
        <v>32.654627499999997</v>
      </c>
      <c r="F5" s="18">
        <v>51.667982599999903</v>
      </c>
      <c r="G5" s="16">
        <v>5120850</v>
      </c>
      <c r="H5" s="17">
        <v>6.4069673212574535E-2</v>
      </c>
      <c r="I5" s="3">
        <v>0.83</v>
      </c>
      <c r="J5" s="4">
        <v>0.86899999999999999</v>
      </c>
      <c r="K5" s="10">
        <v>1299467</v>
      </c>
      <c r="L5" s="4">
        <v>0.25376002030912836</v>
      </c>
      <c r="M5" s="10">
        <v>1011933</v>
      </c>
      <c r="N5" s="4">
        <v>0.19761035765546736</v>
      </c>
      <c r="O5" s="10">
        <v>1412256</v>
      </c>
      <c r="P5" s="4">
        <v>0.2757854653036117</v>
      </c>
      <c r="Q5" s="10">
        <v>852196</v>
      </c>
      <c r="R5" s="4">
        <v>0.16641690344376422</v>
      </c>
      <c r="S5" s="10">
        <v>544998</v>
      </c>
      <c r="T5" s="4">
        <v>0.10642725328802835</v>
      </c>
      <c r="U5" s="10">
        <v>4507309</v>
      </c>
      <c r="V5" s="11">
        <v>0.88018766415731764</v>
      </c>
      <c r="W5" s="10">
        <v>281683</v>
      </c>
      <c r="X5" s="5">
        <v>5.5007078902916504</v>
      </c>
      <c r="Y5" s="6">
        <v>1665</v>
      </c>
      <c r="Z5" s="15">
        <f t="shared" si="2"/>
        <v>0.32514133395822958</v>
      </c>
      <c r="AA5" s="6">
        <v>1609933</v>
      </c>
      <c r="AB5" s="5">
        <v>31.438784576779245</v>
      </c>
      <c r="AC5" s="6">
        <v>787358</v>
      </c>
      <c r="AD5" s="5">
        <v>0.15375533358719745</v>
      </c>
      <c r="AE5" s="6">
        <v>2549</v>
      </c>
      <c r="AF5" s="15">
        <v>0.49776892508079712</v>
      </c>
      <c r="AG5" s="6">
        <v>26055</v>
      </c>
      <c r="AH5" s="15">
        <v>5.0880224962652685</v>
      </c>
      <c r="AI5" s="6">
        <v>7525</v>
      </c>
      <c r="AJ5" s="5">
        <v>1.4694826054268335</v>
      </c>
      <c r="AK5" s="6">
        <v>19443</v>
      </c>
      <c r="AL5" s="5">
        <v>3.7968306042942088</v>
      </c>
      <c r="AM5" s="6">
        <v>10086</v>
      </c>
      <c r="AN5" s="5">
        <v>1.9695948914730952</v>
      </c>
      <c r="AO5" s="6">
        <v>454</v>
      </c>
      <c r="AP5" s="15">
        <v>8.8657156526748493E-2</v>
      </c>
      <c r="AQ5" s="6">
        <v>749</v>
      </c>
      <c r="AR5" s="5">
        <v>14.626478026108947</v>
      </c>
      <c r="AS5" s="2">
        <v>10.7</v>
      </c>
      <c r="AT5" s="2">
        <v>33.1</v>
      </c>
      <c r="AU5" s="29">
        <v>5</v>
      </c>
      <c r="AV5" s="29" t="s">
        <v>246</v>
      </c>
      <c r="AW5" s="13">
        <v>0</v>
      </c>
      <c r="AX5" s="42">
        <v>0.36</v>
      </c>
      <c r="AY5" s="87">
        <f>LOOKUP(2,1/(NOT(ISBLANK(ProvinceDead!5:5))),ProvinceDead!5:5)</f>
        <v>880</v>
      </c>
      <c r="AZ5" s="88">
        <f t="shared" si="3"/>
        <v>17.184647080074594</v>
      </c>
      <c r="BA5" s="89">
        <f>((LOOKUP(2,1/(NOT(ISBLANK(ProvinceDead!5:5))),ProvinceDead!5:5))-(INDEX(ProvinceDead!5:5,LOOKUP(2,1/(ProvinceDead!5:5&lt;&gt;""),COLUMN(ProvinceDead!5:5))-1)))/(INDEX(ProvinceDead!5:5,LOOKUP(2,1/(ProvinceDead!5:5&lt;&gt;""),COLUMN(ProvinceDead!5:5))-1))</f>
        <v>0</v>
      </c>
      <c r="BB5" s="92">
        <f>LOOKUP(2,1/(NOT(ISBLANK(ProvinceDiagnosed!5:5))),ProvinceDiagnosed!5:5)</f>
        <v>9109.1473625136259</v>
      </c>
      <c r="BC5" s="93">
        <f t="shared" si="4"/>
        <v>177.88350298316931</v>
      </c>
      <c r="BD5" s="94">
        <f>((LOOKUP(2,1/(NOT(ISBLANK(ProvinceDiagnosed!5:5))),ProvinceDiagnosed!5:5))-(INDEX(ProvinceDiagnosed!5:5,LOOKUP(2,1/(ProvinceDiagnosed!5:5&lt;&gt;""),COLUMN(ProvinceDiagnosed!5:5))-1)))/(INDEX(ProvinceDiagnosed!5:5,LOOKUP(2,1/(ProvinceDiagnosed!5:5&lt;&gt;""),COLUMN(ProvinceDiagnosed!5:5))-1))</f>
        <v>9.7713515700727106E-3</v>
      </c>
      <c r="BE5" s="92">
        <f ca="1">Calculation!BU5</f>
        <v>2741.148173167343</v>
      </c>
      <c r="BF5" s="94">
        <f t="shared" ca="1" si="5"/>
        <v>2.3231138147443464</v>
      </c>
      <c r="BG5" s="92">
        <f ca="1">Calculation!BV5</f>
        <v>3903.627399446349</v>
      </c>
      <c r="BH5" s="94">
        <f t="shared" ca="1" si="0"/>
        <v>1.3335084090775609</v>
      </c>
      <c r="BI5" s="94">
        <f t="shared" si="1"/>
        <v>9.6606187712081126E-2</v>
      </c>
      <c r="BJ5" s="92">
        <f>AY5/LOOKUP(2,1/(NOT(ISBLANK(Daily!M:M))),Daily!M:M)</f>
        <v>13944.532399299476</v>
      </c>
      <c r="BK5" s="99">
        <f>LOOKUP(2,1/(NOT(ISBLANK(ProvinceDiagnosed_Daily!5:5))),ProvinceDiagnosed_Daily!5:5)</f>
        <v>88.147362513625922</v>
      </c>
      <c r="BL5" s="100">
        <f>IF((INDEX(ProvinceDiagnosed_Daily!5:5,LOOKUP(2,1/(ProvinceDiagnosed_Daily!5:5&lt;&gt;""),COLUMN(ProvinceDiagnosed_Daily!5:5))-1))=0, LOOKUP(2,1/(NOT(ISBLANK(ProvinceDiagnosed_Daily!5:5))),ProvinceDiagnosed_Daily!5:5), ((LOOKUP(2,1/(NOT(ISBLANK(ProvinceDiagnosed_Daily!5:5))),ProvinceDiagnosed_Daily!5:5))-(INDEX(ProvinceDiagnosed_Daily!5:5,LOOKUP(2,1/(ProvinceDiagnosed_Daily!5:5&lt;&gt;""),COLUMN(ProvinceDiagnosed_Daily!5:5))-1)))/(INDEX(ProvinceDiagnosed_Daily!5:5,LOOKUP(2,1/(ProvinceDiagnosed_Daily!5:5&lt;&gt;""),COLUMN(ProvinceDiagnosed_Daily!5:5))-1)))</f>
        <v>-0.10877133746416096</v>
      </c>
      <c r="BM5" s="99">
        <f>Calculation!BW39</f>
        <v>124.03697904805267</v>
      </c>
      <c r="BN5" s="100">
        <f t="shared" si="6"/>
        <v>-0.28934610315301934</v>
      </c>
      <c r="BO5" s="99">
        <f>Calculation!BX39</f>
        <v>151.81912270856043</v>
      </c>
      <c r="BP5" s="100">
        <f t="shared" si="7"/>
        <v>-0.41939222845571306</v>
      </c>
      <c r="BQ5" s="136">
        <f>LOOKUP(2,1/(NOT(ISBLANK(ProvinceDiagnosed_Slope!5:5))),ProvinceDiagnosed_Slope!5:5)</f>
        <v>-0.10877133746416096</v>
      </c>
      <c r="BR5" s="13">
        <f>Calculation!AJ5</f>
        <v>1979</v>
      </c>
      <c r="BS5" s="13">
        <f>Calculation!CA5</f>
        <v>0</v>
      </c>
      <c r="BT5" s="13">
        <f>Calculation!CC5</f>
        <v>24798.076204334353</v>
      </c>
      <c r="BU5" s="13">
        <f>Calculation!CH5</f>
        <v>92148.470790081308</v>
      </c>
      <c r="BV5" s="118">
        <f>Calculation!CI5</f>
        <v>33849.158004862446</v>
      </c>
    </row>
    <row r="6" spans="1:74" x14ac:dyDescent="0.3">
      <c r="A6" s="7" t="s">
        <v>53</v>
      </c>
      <c r="B6" s="8" t="s">
        <v>161</v>
      </c>
      <c r="C6" s="8" t="s">
        <v>0</v>
      </c>
      <c r="D6" s="8" t="s">
        <v>84</v>
      </c>
      <c r="E6" s="18">
        <v>36.075833000000003</v>
      </c>
      <c r="F6" s="18">
        <v>51.796111000000003</v>
      </c>
      <c r="G6" s="16">
        <v>2712400</v>
      </c>
      <c r="H6" s="17">
        <v>3.3936276520848525E-2</v>
      </c>
      <c r="I6" s="3">
        <v>0.83399999999999996</v>
      </c>
      <c r="J6" s="4">
        <v>0.86799999999999999</v>
      </c>
      <c r="K6" s="10">
        <v>679120</v>
      </c>
      <c r="L6" s="4">
        <v>0.25037605072998081</v>
      </c>
      <c r="M6" s="10">
        <v>547075</v>
      </c>
      <c r="N6" s="4">
        <v>0.20169407167084502</v>
      </c>
      <c r="O6" s="10">
        <v>800708</v>
      </c>
      <c r="P6" s="4">
        <v>0.29520277245244064</v>
      </c>
      <c r="Q6" s="10">
        <v>443722</v>
      </c>
      <c r="R6" s="4">
        <v>0.16359017843975815</v>
      </c>
      <c r="S6" s="10">
        <v>241775</v>
      </c>
      <c r="T6" s="4">
        <v>8.9136926706975372E-2</v>
      </c>
      <c r="U6" s="10">
        <v>2512737</v>
      </c>
      <c r="V6" s="11">
        <v>0.92638880696062531</v>
      </c>
      <c r="W6" s="10">
        <v>109189</v>
      </c>
      <c r="X6" s="5">
        <v>4.0255493290075206</v>
      </c>
      <c r="Y6" s="6">
        <v>687</v>
      </c>
      <c r="Z6" s="15">
        <f t="shared" si="2"/>
        <v>0.25328122695767585</v>
      </c>
      <c r="AA6" s="6">
        <v>523327</v>
      </c>
      <c r="AB6" s="5">
        <v>19.293872585164429</v>
      </c>
      <c r="AC6" s="6">
        <v>72485</v>
      </c>
      <c r="AD6" s="5">
        <v>2.6723565845745464E-2</v>
      </c>
      <c r="AE6" s="6">
        <v>41</v>
      </c>
      <c r="AF6" s="15">
        <v>1.5115764636484294E-2</v>
      </c>
      <c r="AG6" s="6">
        <v>3077</v>
      </c>
      <c r="AH6" s="15">
        <v>1.1344197021088336</v>
      </c>
      <c r="AI6" s="6">
        <v>4985</v>
      </c>
      <c r="AJ6" s="5">
        <v>1.8378557734847367</v>
      </c>
      <c r="AK6" s="6">
        <v>4117</v>
      </c>
      <c r="AL6" s="5">
        <v>1.5178439758147764</v>
      </c>
      <c r="AM6" s="6">
        <v>2609</v>
      </c>
      <c r="AN6" s="5">
        <v>0.96187877894115903</v>
      </c>
      <c r="AO6" s="6">
        <v>165</v>
      </c>
      <c r="AP6" s="15">
        <v>6.0831735732192888E-2</v>
      </c>
      <c r="AQ6" s="6">
        <v>364</v>
      </c>
      <c r="AR6" s="5">
        <v>13.419849579708007</v>
      </c>
      <c r="AS6" s="2">
        <v>14</v>
      </c>
      <c r="AT6" s="2">
        <v>33.5</v>
      </c>
      <c r="AU6" s="29">
        <v>6</v>
      </c>
      <c r="AV6" s="29" t="s">
        <v>247</v>
      </c>
      <c r="AW6" s="13">
        <v>0</v>
      </c>
      <c r="AX6" s="42">
        <v>0.28000000000000003</v>
      </c>
      <c r="AY6" s="87">
        <f>LOOKUP(2,1/(NOT(ISBLANK(ProvinceDead!6:6))),ProvinceDead!6:6)</f>
        <v>627</v>
      </c>
      <c r="AZ6" s="88">
        <f t="shared" si="3"/>
        <v>23.116059578233298</v>
      </c>
      <c r="BA6" s="89">
        <f>((LOOKUP(2,1/(NOT(ISBLANK(ProvinceDead!6:6))),ProvinceDead!6:6))-(INDEX(ProvinceDead!6:6,LOOKUP(2,1/(ProvinceDead!6:6&lt;&gt;""),COLUMN(ProvinceDead!6:6))-1)))/(INDEX(ProvinceDead!6:6,LOOKUP(2,1/(ProvinceDead!6:6&lt;&gt;""),COLUMN(ProvinceDead!6:6))-1))</f>
        <v>0</v>
      </c>
      <c r="BB6" s="92">
        <f>LOOKUP(2,1/(NOT(ISBLANK(ProvinceDiagnosed!6:6))),ProvinceDiagnosed!6:6)</f>
        <v>4480.871568944608</v>
      </c>
      <c r="BC6" s="93">
        <f t="shared" si="4"/>
        <v>165.19951220117269</v>
      </c>
      <c r="BD6" s="94">
        <f>((LOOKUP(2,1/(NOT(ISBLANK(ProvinceDiagnosed!6:6))),ProvinceDiagnosed!6:6))-(INDEX(ProvinceDiagnosed!6:6,LOOKUP(2,1/(ProvinceDiagnosed!6:6&lt;&gt;""),COLUMN(ProvinceDiagnosed!6:6))-1)))/(INDEX(ProvinceDiagnosed!6:6,LOOKUP(2,1/(ProvinceDiagnosed!6:6&lt;&gt;""),COLUMN(ProvinceDiagnosed!6:6))-1))</f>
        <v>1.0228160085894576E-2</v>
      </c>
      <c r="BE6" s="92">
        <f ca="1">Calculation!BU6</f>
        <v>1529</v>
      </c>
      <c r="BF6" s="94">
        <f t="shared" ca="1" si="5"/>
        <v>1.9305896461377423</v>
      </c>
      <c r="BG6" s="92">
        <f ca="1">Calculation!BV6</f>
        <v>1934.9599563848444</v>
      </c>
      <c r="BH6" s="94">
        <f t="shared" ca="1" si="0"/>
        <v>1.3157438241339021</v>
      </c>
      <c r="BI6" s="94">
        <f t="shared" si="1"/>
        <v>0.13992813459451128</v>
      </c>
      <c r="BJ6" s="92">
        <f>AY6/LOOKUP(2,1/(NOT(ISBLANK(Daily!M:M))),Daily!M:M)</f>
        <v>9935.4793345008766</v>
      </c>
      <c r="BK6" s="99">
        <f>LOOKUP(2,1/(NOT(ISBLANK(ProvinceDiagnosed_Daily!6:6))),ProvinceDiagnosed_Daily!6:6)</f>
        <v>45.367050278624447</v>
      </c>
      <c r="BL6" s="100">
        <f>IF((INDEX(ProvinceDiagnosed_Daily!6:6,LOOKUP(2,1/(ProvinceDiagnosed_Daily!6:6&lt;&gt;""),COLUMN(ProvinceDiagnosed_Daily!6:6))-1))=0, LOOKUP(2,1/(NOT(ISBLANK(ProvinceDiagnosed_Daily!6:6))),ProvinceDiagnosed_Daily!6:6), ((LOOKUP(2,1/(NOT(ISBLANK(ProvinceDiagnosed_Daily!6:6))),ProvinceDiagnosed_Daily!6:6))-(INDEX(ProvinceDiagnosed_Daily!6:6,LOOKUP(2,1/(ProvinceDiagnosed_Daily!6:6&lt;&gt;""),COLUMN(ProvinceDiagnosed_Daily!6:6))-1)))/(INDEX(ProvinceDiagnosed_Daily!6:6,LOOKUP(2,1/(ProvinceDiagnosed_Daily!6:6&lt;&gt;""),COLUMN(ProvinceDiagnosed_Daily!6:6))-1)))</f>
        <v>0.14604802136663972</v>
      </c>
      <c r="BM6" s="99">
        <f>Calculation!BW40</f>
        <v>74</v>
      </c>
      <c r="BN6" s="100">
        <f t="shared" si="6"/>
        <v>-0.38693175299156152</v>
      </c>
      <c r="BO6" s="99">
        <f>Calculation!BX40</f>
        <v>73.456910966305045</v>
      </c>
      <c r="BP6" s="100">
        <f t="shared" si="7"/>
        <v>-0.38239915507154282</v>
      </c>
      <c r="BQ6" s="136">
        <f>LOOKUP(2,1/(NOT(ISBLANK(ProvinceDiagnosed_Slope!6:6))),ProvinceDiagnosed_Slope!6:6)</f>
        <v>0.14604802136663972</v>
      </c>
      <c r="BR6" s="13">
        <f>Calculation!AJ6</f>
        <v>1177</v>
      </c>
      <c r="BS6" s="13">
        <f>Calculation!CA6</f>
        <v>0</v>
      </c>
      <c r="BT6" s="13">
        <f>Calculation!CC6</f>
        <v>12198.396864869845</v>
      </c>
      <c r="BU6" s="13">
        <f>Calculation!CH6</f>
        <v>45328.662107740754</v>
      </c>
      <c r="BV6" s="118">
        <f>Calculation!CI6</f>
        <v>16650.705461290097</v>
      </c>
    </row>
    <row r="7" spans="1:74" x14ac:dyDescent="0.3">
      <c r="A7" s="7" t="s">
        <v>54</v>
      </c>
      <c r="B7" s="8" t="s">
        <v>162</v>
      </c>
      <c r="C7" s="8" t="s">
        <v>1</v>
      </c>
      <c r="D7" s="8" t="s">
        <v>85</v>
      </c>
      <c r="E7" s="18">
        <v>33.634973600000002</v>
      </c>
      <c r="F7" s="18">
        <v>46.415281</v>
      </c>
      <c r="G7" s="16">
        <v>580158</v>
      </c>
      <c r="H7" s="17">
        <v>7.2586647669158084E-3</v>
      </c>
      <c r="I7" s="3">
        <v>0.81399999999999995</v>
      </c>
      <c r="J7" s="4">
        <v>0.88200000000000001</v>
      </c>
      <c r="K7" s="10">
        <v>156366</v>
      </c>
      <c r="L7" s="4">
        <v>0.26952312990599114</v>
      </c>
      <c r="M7" s="10">
        <v>136027</v>
      </c>
      <c r="N7" s="4">
        <v>0.23446543872531275</v>
      </c>
      <c r="O7" s="10">
        <v>157933</v>
      </c>
      <c r="P7" s="4">
        <v>0.2722241182574402</v>
      </c>
      <c r="Q7" s="10">
        <v>80472</v>
      </c>
      <c r="R7" s="4">
        <v>0.13870704187479962</v>
      </c>
      <c r="S7" s="10">
        <v>49360</v>
      </c>
      <c r="T7" s="4">
        <v>8.508027123645627E-2</v>
      </c>
      <c r="U7" s="10">
        <v>395263</v>
      </c>
      <c r="V7" s="11">
        <v>0.68130233488118752</v>
      </c>
      <c r="W7" s="10">
        <v>35005</v>
      </c>
      <c r="X7" s="5">
        <v>6.033701164165624</v>
      </c>
      <c r="Y7" s="6">
        <v>445</v>
      </c>
      <c r="Z7" s="15">
        <f t="shared" si="2"/>
        <v>0.76703242909690117</v>
      </c>
      <c r="AA7" s="6">
        <v>375065</v>
      </c>
      <c r="AB7" s="5">
        <v>64.648768094208819</v>
      </c>
      <c r="AC7" s="6">
        <v>2056557</v>
      </c>
      <c r="AD7" s="5">
        <v>3.5448222725533389</v>
      </c>
      <c r="AE7" s="6">
        <v>21</v>
      </c>
      <c r="AF7" s="15">
        <v>3.6197035979853763E-2</v>
      </c>
      <c r="AG7" s="6">
        <v>240</v>
      </c>
      <c r="AH7" s="15">
        <v>0.41368041119832871</v>
      </c>
      <c r="AI7" s="6">
        <v>285</v>
      </c>
      <c r="AJ7" s="5">
        <v>0.4912454882980154</v>
      </c>
      <c r="AK7" s="6">
        <v>3739</v>
      </c>
      <c r="AL7" s="5">
        <v>6.444796072793963</v>
      </c>
      <c r="AM7" s="6">
        <v>1104</v>
      </c>
      <c r="AN7" s="5">
        <v>1.9029298915123121</v>
      </c>
      <c r="AO7" s="6">
        <v>61</v>
      </c>
      <c r="AP7" s="15">
        <v>0.10514377117957521</v>
      </c>
      <c r="AQ7" s="6">
        <v>74</v>
      </c>
      <c r="AR7" s="5">
        <v>12.755146011948469</v>
      </c>
      <c r="AS7" s="2">
        <v>9.3000000000000007</v>
      </c>
      <c r="AT7" s="2">
        <v>44.2</v>
      </c>
      <c r="AU7" s="29">
        <v>10</v>
      </c>
      <c r="AV7" s="29" t="s">
        <v>248</v>
      </c>
      <c r="AW7" s="13">
        <v>0</v>
      </c>
      <c r="AX7" s="42">
        <v>0.59</v>
      </c>
      <c r="AY7" s="87">
        <f>LOOKUP(2,1/(NOT(ISBLANK(ProvinceDead!7:7))),ProvinceDead!7:7)</f>
        <v>67</v>
      </c>
      <c r="AZ7" s="88">
        <f t="shared" si="3"/>
        <v>11.548578145953343</v>
      </c>
      <c r="BA7" s="89">
        <f>((LOOKUP(2,1/(NOT(ISBLANK(ProvinceDead!7:7))),ProvinceDead!7:7))-(INDEX(ProvinceDead!7:7,LOOKUP(2,1/(ProvinceDead!7:7&lt;&gt;""),COLUMN(ProvinceDead!7:7))-1)))/(INDEX(ProvinceDead!7:7,LOOKUP(2,1/(ProvinceDead!7:7&lt;&gt;""),COLUMN(ProvinceDead!7:7))-1))</f>
        <v>0</v>
      </c>
      <c r="BB7" s="92">
        <f>LOOKUP(2,1/(NOT(ISBLANK(ProvinceDiagnosed!7:7))),ProvinceDiagnosed!7:7)</f>
        <v>480</v>
      </c>
      <c r="BC7" s="93">
        <f t="shared" si="4"/>
        <v>82.736082239665748</v>
      </c>
      <c r="BD7" s="94">
        <f>((LOOKUP(2,1/(NOT(ISBLANK(ProvinceDiagnosed!7:7))),ProvinceDiagnosed!7:7))-(INDEX(ProvinceDiagnosed!7:7,LOOKUP(2,1/(ProvinceDiagnosed!7:7&lt;&gt;""),COLUMN(ProvinceDiagnosed!7:7))-1)))/(INDEX(ProvinceDiagnosed!7:7,LOOKUP(2,1/(ProvinceDiagnosed!7:7&lt;&gt;""),COLUMN(ProvinceDiagnosed!7:7))-1))</f>
        <v>3.6717062634989202E-2</v>
      </c>
      <c r="BE7" s="92">
        <f ca="1">Calculation!BU7</f>
        <v>267</v>
      </c>
      <c r="BF7" s="94">
        <f t="shared" ca="1" si="5"/>
        <v>0.797752808988764</v>
      </c>
      <c r="BG7" s="92">
        <f ca="1">Calculation!BV7</f>
        <v>239.49155501708535</v>
      </c>
      <c r="BH7" s="94">
        <f t="shared" ca="1" si="0"/>
        <v>1.0042460368414943</v>
      </c>
      <c r="BI7" s="94">
        <f t="shared" si="1"/>
        <v>0.13958333333333334</v>
      </c>
      <c r="BJ7" s="92">
        <f>AY7/LOOKUP(2,1/(NOT(ISBLANK(Daily!M:M))),Daily!M:M)</f>
        <v>1061.6859894921192</v>
      </c>
      <c r="BK7" s="99">
        <f>LOOKUP(2,1/(NOT(ISBLANK(ProvinceDiagnosed_Daily!7:7))),ProvinceDiagnosed_Daily!7:7)</f>
        <v>17</v>
      </c>
      <c r="BL7" s="100">
        <f>IF((INDEX(ProvinceDiagnosed_Daily!7:7,LOOKUP(2,1/(ProvinceDiagnosed_Daily!7:7&lt;&gt;""),COLUMN(ProvinceDiagnosed_Daily!7:7))-1))=0, LOOKUP(2,1/(NOT(ISBLANK(ProvinceDiagnosed_Daily!7:7))),ProvinceDiagnosed_Daily!7:7), ((LOOKUP(2,1/(NOT(ISBLANK(ProvinceDiagnosed_Daily!7:7))),ProvinceDiagnosed_Daily!7:7))-(INDEX(ProvinceDiagnosed_Daily!7:7,LOOKUP(2,1/(ProvinceDiagnosed_Daily!7:7&lt;&gt;""),COLUMN(ProvinceDiagnosed_Daily!7:7))-1)))/(INDEX(ProvinceDiagnosed_Daily!7:7,LOOKUP(2,1/(ProvinceDiagnosed_Daily!7:7&lt;&gt;""),COLUMN(ProvinceDiagnosed_Daily!7:7))-1)))</f>
        <v>0.7</v>
      </c>
      <c r="BM7" s="99">
        <f>Calculation!BW41</f>
        <v>7</v>
      </c>
      <c r="BN7" s="100">
        <f t="shared" si="6"/>
        <v>1.4285714285714286</v>
      </c>
      <c r="BO7" s="99">
        <f>Calculation!BX41</f>
        <v>8.7272727272727266</v>
      </c>
      <c r="BP7" s="100">
        <f t="shared" si="7"/>
        <v>0.94791666666666685</v>
      </c>
      <c r="BQ7" s="136">
        <f>LOOKUP(2,1/(NOT(ISBLANK(ProvinceDiagnosed_Slope!7:7))),ProvinceDiagnosed_Slope!7:7)</f>
        <v>0.7</v>
      </c>
      <c r="BR7" s="13">
        <f>Calculation!AJ7</f>
        <v>183</v>
      </c>
      <c r="BS7" s="13">
        <f>Calculation!CA7</f>
        <v>0</v>
      </c>
      <c r="BT7" s="13">
        <f>Calculation!CC7</f>
        <v>1634.434390885659</v>
      </c>
      <c r="BU7" s="13">
        <f>Calculation!CH7</f>
        <v>4855.697709015174</v>
      </c>
      <c r="BV7" s="118">
        <f>Calculation!CI7</f>
        <v>1426.0192475907929</v>
      </c>
    </row>
    <row r="8" spans="1:74" x14ac:dyDescent="0.3">
      <c r="A8" s="7" t="s">
        <v>55</v>
      </c>
      <c r="B8" s="8" t="s">
        <v>163</v>
      </c>
      <c r="C8" s="8" t="s">
        <v>20</v>
      </c>
      <c r="D8" s="8" t="s">
        <v>86</v>
      </c>
      <c r="E8" s="18">
        <v>28.923383699999999</v>
      </c>
      <c r="F8" s="18">
        <v>50.820314000000003</v>
      </c>
      <c r="G8" s="16">
        <v>1163400</v>
      </c>
      <c r="H8" s="17">
        <v>1.455591509524966E-2</v>
      </c>
      <c r="I8" s="3">
        <v>0.81200000000000006</v>
      </c>
      <c r="J8" s="4">
        <v>0.86299999999999999</v>
      </c>
      <c r="K8" s="10">
        <v>349616</v>
      </c>
      <c r="L8" s="4">
        <v>0.30051229155922299</v>
      </c>
      <c r="M8" s="10">
        <v>265369</v>
      </c>
      <c r="N8" s="4">
        <v>0.22809781674402613</v>
      </c>
      <c r="O8" s="10">
        <v>327706</v>
      </c>
      <c r="P8" s="4">
        <v>0.28167955991060684</v>
      </c>
      <c r="Q8" s="10">
        <v>141123</v>
      </c>
      <c r="R8" s="4">
        <v>0.1213022176379577</v>
      </c>
      <c r="S8" s="10">
        <v>79586</v>
      </c>
      <c r="T8" s="4">
        <v>6.8408114148186344E-2</v>
      </c>
      <c r="U8" s="10">
        <v>835955</v>
      </c>
      <c r="V8" s="11">
        <v>0.71854478253395226</v>
      </c>
      <c r="W8" s="10">
        <v>58688</v>
      </c>
      <c r="X8" s="5">
        <v>5.0445246690734056</v>
      </c>
      <c r="Y8" s="6">
        <v>354</v>
      </c>
      <c r="Z8" s="15">
        <f t="shared" si="2"/>
        <v>0.30428055698813822</v>
      </c>
      <c r="AA8" s="6">
        <v>486836</v>
      </c>
      <c r="AB8" s="5">
        <v>41.845968712394708</v>
      </c>
      <c r="AC8" s="6">
        <v>162805</v>
      </c>
      <c r="AD8" s="5">
        <v>0.13993897197868316</v>
      </c>
      <c r="AE8" s="6">
        <v>126</v>
      </c>
      <c r="AF8" s="15">
        <v>0.10830324909747292</v>
      </c>
      <c r="AG8" s="6">
        <v>2980</v>
      </c>
      <c r="AH8" s="15">
        <v>2.5614577961148361</v>
      </c>
      <c r="AI8" s="6">
        <v>1342</v>
      </c>
      <c r="AJ8" s="5">
        <v>1.1535155578476879</v>
      </c>
      <c r="AK8" s="6">
        <v>4749</v>
      </c>
      <c r="AL8" s="5">
        <v>4.0820010314595159</v>
      </c>
      <c r="AM8" s="6">
        <v>1759</v>
      </c>
      <c r="AN8" s="5">
        <v>1.5119477393845624</v>
      </c>
      <c r="AO8" s="6">
        <v>76</v>
      </c>
      <c r="AP8" s="15">
        <v>6.5325769296888422E-2</v>
      </c>
      <c r="AQ8" s="6">
        <v>112</v>
      </c>
      <c r="AR8" s="5">
        <v>9.6269554753309272</v>
      </c>
      <c r="AS8" s="2">
        <v>9.1999999999999993</v>
      </c>
      <c r="AT8" s="2">
        <v>41.6</v>
      </c>
      <c r="AU8" s="29">
        <v>15</v>
      </c>
      <c r="AV8" s="29" t="s">
        <v>249</v>
      </c>
      <c r="AW8" s="13">
        <v>0</v>
      </c>
      <c r="AX8" s="42">
        <v>0.47</v>
      </c>
      <c r="AY8" s="87">
        <f>LOOKUP(2,1/(NOT(ISBLANK(ProvinceDead!8:8))),ProvinceDead!8:8)</f>
        <v>89</v>
      </c>
      <c r="AZ8" s="88">
        <f t="shared" si="3"/>
        <v>7.6499914045040391</v>
      </c>
      <c r="BA8" s="89">
        <f>((LOOKUP(2,1/(NOT(ISBLANK(ProvinceDead!8:8))),ProvinceDead!8:8))-(INDEX(ProvinceDead!8:8,LOOKUP(2,1/(ProvinceDead!8:8&lt;&gt;""),COLUMN(ProvinceDead!8:8))-1)))/(INDEX(ProvinceDead!8:8,LOOKUP(2,1/(ProvinceDead!8:8&lt;&gt;""),COLUMN(ProvinceDead!8:8))-1))</f>
        <v>0</v>
      </c>
      <c r="BB8" s="92">
        <f>LOOKUP(2,1/(NOT(ISBLANK(ProvinceDiagnosed!8:8))),ProvinceDiagnosed!8:8)</f>
        <v>223</v>
      </c>
      <c r="BC8" s="93">
        <f t="shared" si="4"/>
        <v>19.167955991060683</v>
      </c>
      <c r="BD8" s="94">
        <f>((LOOKUP(2,1/(NOT(ISBLANK(ProvinceDiagnosed!8:8))),ProvinceDiagnosed!8:8))-(INDEX(ProvinceDiagnosed!8:8,LOOKUP(2,1/(ProvinceDiagnosed!8:8&lt;&gt;""),COLUMN(ProvinceDiagnosed!8:8))-1)))/(INDEX(ProvinceDiagnosed!8:8,LOOKUP(2,1/(ProvinceDiagnosed!8:8&lt;&gt;""),COLUMN(ProvinceDiagnosed!8:8))-1))</f>
        <v>0.19251336898395721</v>
      </c>
      <c r="BE8" s="92">
        <f ca="1">Calculation!BU8</f>
        <v>97</v>
      </c>
      <c r="BF8" s="94">
        <f t="shared" ca="1" si="5"/>
        <v>1.2989690721649485</v>
      </c>
      <c r="BG8" s="92">
        <f ca="1">Calculation!BV8</f>
        <v>98.021874633774743</v>
      </c>
      <c r="BH8" s="94">
        <f t="shared" ca="1" si="0"/>
        <v>1.275002399547686</v>
      </c>
      <c r="BI8" s="94">
        <f t="shared" si="1"/>
        <v>0.3991031390134529</v>
      </c>
      <c r="BJ8" s="92">
        <f>AY8/LOOKUP(2,1/(NOT(ISBLANK(Daily!M:M))),Daily!M:M)</f>
        <v>1410.2992994746062</v>
      </c>
      <c r="BK8" s="99">
        <f>LOOKUP(2,1/(NOT(ISBLANK(ProvinceDiagnosed_Daily!8:8))),ProvinceDiagnosed_Daily!8:8)</f>
        <v>36</v>
      </c>
      <c r="BL8" s="100">
        <f>IF((INDEX(ProvinceDiagnosed_Daily!8:8,LOOKUP(2,1/(ProvinceDiagnosed_Daily!8:8&lt;&gt;""),COLUMN(ProvinceDiagnosed_Daily!8:8))-1))=0, LOOKUP(2,1/(NOT(ISBLANK(ProvinceDiagnosed_Daily!8:8))),ProvinceDiagnosed_Daily!8:8), ((LOOKUP(2,1/(NOT(ISBLANK(ProvinceDiagnosed_Daily!8:8))),ProvinceDiagnosed_Daily!8:8))-(INDEX(ProvinceDiagnosed_Daily!8:8,LOOKUP(2,1/(ProvinceDiagnosed_Daily!8:8&lt;&gt;""),COLUMN(ProvinceDiagnosed_Daily!8:8))-1)))/(INDEX(ProvinceDiagnosed_Daily!8:8,LOOKUP(2,1/(ProvinceDiagnosed_Daily!8:8&lt;&gt;""),COLUMN(ProvinceDiagnosed_Daily!8:8))-1)))</f>
        <v>35</v>
      </c>
      <c r="BM8" s="99">
        <f>Calculation!BW42</f>
        <v>4</v>
      </c>
      <c r="BN8" s="100">
        <f t="shared" si="6"/>
        <v>8</v>
      </c>
      <c r="BO8" s="99">
        <f>Calculation!BX42</f>
        <v>5.5750000000000002</v>
      </c>
      <c r="BP8" s="100">
        <f t="shared" si="7"/>
        <v>5.4573991031390134</v>
      </c>
      <c r="BQ8" s="136">
        <f>LOOKUP(2,1/(NOT(ISBLANK(ProvinceDiagnosed_Slope!8:8))),ProvinceDiagnosed_Slope!8:8)</f>
        <v>35</v>
      </c>
      <c r="BR8" s="13">
        <f>Calculation!AJ8</f>
        <v>55</v>
      </c>
      <c r="BS8" s="13">
        <f>Calculation!CA8</f>
        <v>807</v>
      </c>
      <c r="BT8" s="13">
        <f>Calculation!CC8</f>
        <v>807</v>
      </c>
      <c r="BU8" s="13">
        <f>Calculation!CH8</f>
        <v>2255.8762273132998</v>
      </c>
      <c r="BV8" s="118">
        <f>Calculation!CI8</f>
        <v>623.37100209524885</v>
      </c>
    </row>
    <row r="9" spans="1:74" x14ac:dyDescent="0.3">
      <c r="A9" s="7" t="s">
        <v>56</v>
      </c>
      <c r="B9" s="8" t="s">
        <v>164</v>
      </c>
      <c r="C9" s="8" t="s">
        <v>2</v>
      </c>
      <c r="D9" s="8" t="s">
        <v>87</v>
      </c>
      <c r="E9" s="18">
        <v>35.689197499999999</v>
      </c>
      <c r="F9" s="18">
        <v>51.3889736</v>
      </c>
      <c r="G9" s="16">
        <v>13267637</v>
      </c>
      <c r="H9" s="17">
        <v>0.16599845082223905</v>
      </c>
      <c r="I9" s="3">
        <v>0.83399999999999996</v>
      </c>
      <c r="J9" s="4">
        <v>0.86799999999999999</v>
      </c>
      <c r="K9" s="10">
        <v>3165949</v>
      </c>
      <c r="L9" s="4">
        <v>0.23862191888427456</v>
      </c>
      <c r="M9" s="10">
        <v>2634639</v>
      </c>
      <c r="N9" s="4">
        <v>0.19857635538265028</v>
      </c>
      <c r="O9" s="10">
        <v>3798898</v>
      </c>
      <c r="P9" s="4">
        <v>0.28632815323482247</v>
      </c>
      <c r="Q9" s="10">
        <v>2282606</v>
      </c>
      <c r="R9" s="4">
        <v>0.17204314528653444</v>
      </c>
      <c r="S9" s="10">
        <v>1385545</v>
      </c>
      <c r="T9" s="4">
        <v>0.10443042721171826</v>
      </c>
      <c r="U9" s="10">
        <v>12452230</v>
      </c>
      <c r="V9" s="11">
        <v>0.93854165591054384</v>
      </c>
      <c r="W9" s="10">
        <v>892842</v>
      </c>
      <c r="X9" s="5">
        <v>6.7294726257584525</v>
      </c>
      <c r="Y9" s="6">
        <v>2248</v>
      </c>
      <c r="Z9" s="15">
        <f t="shared" si="2"/>
        <v>0.16943484359724342</v>
      </c>
      <c r="AA9" s="6">
        <v>2873294</v>
      </c>
      <c r="AB9" s="5">
        <v>21.656411009737454</v>
      </c>
      <c r="AC9" s="6">
        <v>547766</v>
      </c>
      <c r="AD9" s="5">
        <v>4.1285874794434005E-2</v>
      </c>
      <c r="AE9" s="6">
        <v>3980</v>
      </c>
      <c r="AF9" s="15">
        <v>0.29997805939369615</v>
      </c>
      <c r="AG9" s="6">
        <v>24467</v>
      </c>
      <c r="AH9" s="15">
        <v>1.8441113515541614</v>
      </c>
      <c r="AI9" s="6">
        <v>8450</v>
      </c>
      <c r="AJ9" s="5">
        <v>0.63688809092380205</v>
      </c>
      <c r="AK9" s="6">
        <v>30397</v>
      </c>
      <c r="AL9" s="5">
        <v>2.2910635857764272</v>
      </c>
      <c r="AM9" s="6">
        <v>35380</v>
      </c>
      <c r="AN9" s="5">
        <v>2.6666391309922028</v>
      </c>
      <c r="AO9" s="6">
        <v>1969</v>
      </c>
      <c r="AP9" s="15">
        <v>0.14840623089100191</v>
      </c>
      <c r="AQ9" s="6">
        <v>3691</v>
      </c>
      <c r="AR9" s="5">
        <v>27.819573297038502</v>
      </c>
      <c r="AS9" s="2">
        <v>10.1</v>
      </c>
      <c r="AT9" s="2">
        <v>38.9</v>
      </c>
      <c r="AU9" s="29">
        <v>2</v>
      </c>
      <c r="AV9" s="29" t="s">
        <v>250</v>
      </c>
      <c r="AW9" s="13">
        <v>1</v>
      </c>
      <c r="AX9" s="42">
        <v>0.26</v>
      </c>
      <c r="AY9" s="87">
        <f>LOOKUP(2,1/(NOT(ISBLANK(ProvinceDead!9:9))),ProvinceDead!9:9)</f>
        <v>2128</v>
      </c>
      <c r="AZ9" s="88">
        <f t="shared" si="3"/>
        <v>16.039027899240835</v>
      </c>
      <c r="BA9" s="89">
        <f>((LOOKUP(2,1/(NOT(ISBLANK(ProvinceDead!9:9))),ProvinceDead!9:9))-(INDEX(ProvinceDead!9:9,LOOKUP(2,1/(ProvinceDead!9:9&lt;&gt;""),COLUMN(ProvinceDead!9:9))-1)))/(INDEX(ProvinceDead!9:9,LOOKUP(2,1/(ProvinceDead!9:9&lt;&gt;""),COLUMN(ProvinceDead!9:9))-1))</f>
        <v>0</v>
      </c>
      <c r="BB9" s="92">
        <f>LOOKUP(2,1/(NOT(ISBLANK(ProvinceDiagnosed!9:9))),ProvinceDiagnosed!9:9)</f>
        <v>25601</v>
      </c>
      <c r="BC9" s="93">
        <f t="shared" si="4"/>
        <v>192.95824870698527</v>
      </c>
      <c r="BD9" s="94">
        <f>((LOOKUP(2,1/(NOT(ISBLANK(ProvinceDiagnosed!9:9))),ProvinceDiagnosed!9:9))-(INDEX(ProvinceDiagnosed!9:9,LOOKUP(2,1/(ProvinceDiagnosed!9:9&lt;&gt;""),COLUMN(ProvinceDiagnosed!9:9))-1)))/(INDEX(ProvinceDiagnosed!9:9,LOOKUP(2,1/(ProvinceDiagnosed!9:9&lt;&gt;""),COLUMN(ProvinceDiagnosed!9:9))-1))</f>
        <v>1.1631271568835101E-2</v>
      </c>
      <c r="BE9" s="92">
        <f ca="1">Calculation!BU9</f>
        <v>6014.7324084002921</v>
      </c>
      <c r="BF9" s="94">
        <f t="shared" ca="1" si="5"/>
        <v>3.2563822065043406</v>
      </c>
      <c r="BG9" s="92">
        <f ca="1">Calculation!BV9</f>
        <v>10412.972578314002</v>
      </c>
      <c r="BH9" s="94">
        <f t="shared" ca="1" si="0"/>
        <v>1.4585678880319437</v>
      </c>
      <c r="BI9" s="94">
        <f t="shared" si="1"/>
        <v>8.3121753056521225E-2</v>
      </c>
      <c r="BJ9" s="92">
        <f>AY9/LOOKUP(2,1/(NOT(ISBLANK(Daily!M:M))),Daily!M:M)</f>
        <v>33720.414711033278</v>
      </c>
      <c r="BK9" s="99">
        <f>LOOKUP(2,1/(NOT(ISBLANK(ProvinceDiagnosed_Daily!9:9))),ProvinceDiagnosed_Daily!9:9)</f>
        <v>294.34853567937171</v>
      </c>
      <c r="BL9" s="100">
        <f>IF((INDEX(ProvinceDiagnosed_Daily!9:9,LOOKUP(2,1/(ProvinceDiagnosed_Daily!9:9&lt;&gt;""),COLUMN(ProvinceDiagnosed_Daily!9:9))-1))=0, LOOKUP(2,1/(NOT(ISBLANK(ProvinceDiagnosed_Daily!9:9))),ProvinceDiagnosed_Daily!9:9), ((LOOKUP(2,1/(NOT(ISBLANK(ProvinceDiagnosed_Daily!9:9))),ProvinceDiagnosed_Daily!9:9))-(INDEX(ProvinceDiagnosed_Daily!9:9,LOOKUP(2,1/(ProvinceDiagnosed_Daily!9:9&lt;&gt;""),COLUMN(ProvinceDiagnosed_Daily!9:9))-1)))/(INDEX(ProvinceDiagnosed_Daily!9:9,LOOKUP(2,1/(ProvinceDiagnosed_Daily!9:9&lt;&gt;""),COLUMN(ProvinceDiagnosed_Daily!9:9))-1)))</f>
        <v>9.6449529133899965</v>
      </c>
      <c r="BM9" s="99">
        <f>Calculation!BW43</f>
        <v>290.21902135561868</v>
      </c>
      <c r="BN9" s="100">
        <f t="shared" si="6"/>
        <v>1.4228958200134459E-2</v>
      </c>
      <c r="BO9" s="99">
        <f>Calculation!BX43</f>
        <v>387.89393939393938</v>
      </c>
      <c r="BP9" s="100">
        <f t="shared" si="7"/>
        <v>-0.24116232354835618</v>
      </c>
      <c r="BQ9" s="136">
        <f>LOOKUP(2,1/(NOT(ISBLANK(ProvinceDiagnosed_Slope!9:9))),ProvinceDiagnosed_Slope!9:9)</f>
        <v>9.6449529133899965</v>
      </c>
      <c r="BR9" s="13">
        <f>Calculation!AJ9</f>
        <v>5098</v>
      </c>
      <c r="BS9" s="13">
        <f>Calculation!CA9</f>
        <v>0</v>
      </c>
      <c r="BT9" s="13">
        <f>Calculation!CC9</f>
        <v>113704.68543865222</v>
      </c>
      <c r="BU9" s="13">
        <f>Calculation!CH9</f>
        <v>258980.66051770307</v>
      </c>
      <c r="BV9" s="118">
        <f>Calculation!CI9</f>
        <v>58310.384170500431</v>
      </c>
    </row>
    <row r="10" spans="1:74" x14ac:dyDescent="0.3">
      <c r="A10" s="7" t="s">
        <v>57</v>
      </c>
      <c r="B10" s="8" t="s">
        <v>165</v>
      </c>
      <c r="C10" s="8" t="s">
        <v>24</v>
      </c>
      <c r="D10" s="8" t="s">
        <v>88</v>
      </c>
      <c r="E10" s="18">
        <v>31.997041899999999</v>
      </c>
      <c r="F10" s="18">
        <v>50.661384899999902</v>
      </c>
      <c r="G10" s="16">
        <v>947763</v>
      </c>
      <c r="H10" s="17">
        <v>1.1857966098005074E-2</v>
      </c>
      <c r="I10" s="3">
        <v>0.79500000000000004</v>
      </c>
      <c r="J10" s="4">
        <v>0.877</v>
      </c>
      <c r="K10" s="10">
        <v>286288</v>
      </c>
      <c r="L10" s="4">
        <v>0.3020670779509223</v>
      </c>
      <c r="M10" s="10">
        <v>207115</v>
      </c>
      <c r="N10" s="4">
        <v>0.21853037098937181</v>
      </c>
      <c r="O10" s="10">
        <v>241523</v>
      </c>
      <c r="P10" s="4">
        <v>0.25483480574785045</v>
      </c>
      <c r="Q10" s="10">
        <v>130463</v>
      </c>
      <c r="R10" s="4">
        <v>0.13765361171516508</v>
      </c>
      <c r="S10" s="10">
        <v>82374</v>
      </c>
      <c r="T10" s="4">
        <v>8.6914133596690313E-2</v>
      </c>
      <c r="U10" s="10">
        <v>607444</v>
      </c>
      <c r="V10" s="11">
        <v>0.64092394406618536</v>
      </c>
      <c r="W10" s="10">
        <v>41182</v>
      </c>
      <c r="X10" s="5">
        <v>4.3451791217846658</v>
      </c>
      <c r="Y10" s="6">
        <v>577</v>
      </c>
      <c r="Z10" s="15">
        <f t="shared" si="2"/>
        <v>0.60880198952691766</v>
      </c>
      <c r="AA10" s="6">
        <v>625834</v>
      </c>
      <c r="AB10" s="5">
        <v>66.032752913966888</v>
      </c>
      <c r="AC10" s="6">
        <v>921700</v>
      </c>
      <c r="AD10" s="5">
        <v>0.97250050909351815</v>
      </c>
      <c r="AE10" s="6">
        <v>75</v>
      </c>
      <c r="AF10" s="15">
        <v>7.9133707477502285E-2</v>
      </c>
      <c r="AG10" s="6">
        <v>1411</v>
      </c>
      <c r="AH10" s="15">
        <v>1.488768816676743</v>
      </c>
      <c r="AI10" s="6">
        <v>318</v>
      </c>
      <c r="AJ10" s="5">
        <v>0.33552691970460974</v>
      </c>
      <c r="AK10" s="6">
        <v>5475</v>
      </c>
      <c r="AL10" s="5">
        <v>5.7767606458576664</v>
      </c>
      <c r="AM10" s="6">
        <v>1509</v>
      </c>
      <c r="AN10" s="5">
        <v>1.5921701944473461</v>
      </c>
      <c r="AO10" s="6">
        <v>126</v>
      </c>
      <c r="AP10" s="15">
        <v>0.13294462856220385</v>
      </c>
      <c r="AQ10" s="6">
        <v>92</v>
      </c>
      <c r="AR10" s="5">
        <v>9.7070681172402811</v>
      </c>
      <c r="AS10" s="2">
        <v>16.7</v>
      </c>
      <c r="AT10" s="2">
        <v>44.5</v>
      </c>
      <c r="AU10" s="29">
        <v>14</v>
      </c>
      <c r="AV10" s="29" t="s">
        <v>252</v>
      </c>
      <c r="AW10" s="13">
        <v>0</v>
      </c>
      <c r="AX10" s="42">
        <v>0.45</v>
      </c>
      <c r="AY10" s="87">
        <f>LOOKUP(2,1/(NOT(ISBLANK(ProvinceDead!10:10))),ProvinceDead!10:10)</f>
        <v>73</v>
      </c>
      <c r="AZ10" s="88">
        <f t="shared" si="3"/>
        <v>7.7023475278102236</v>
      </c>
      <c r="BA10" s="89">
        <f>((LOOKUP(2,1/(NOT(ISBLANK(ProvinceDead!10:10))),ProvinceDead!10:10))-(INDEX(ProvinceDead!10:10,LOOKUP(2,1/(ProvinceDead!10:10&lt;&gt;""),COLUMN(ProvinceDead!10:10))-1)))/(INDEX(ProvinceDead!10:10,LOOKUP(2,1/(ProvinceDead!10:10&lt;&gt;""),COLUMN(ProvinceDead!10:10))-1))</f>
        <v>0</v>
      </c>
      <c r="BB10" s="92">
        <f>LOOKUP(2,1/(NOT(ISBLANK(ProvinceDiagnosed!10:10))),ProvinceDiagnosed!10:10)</f>
        <v>346</v>
      </c>
      <c r="BC10" s="93">
        <f t="shared" si="4"/>
        <v>36.507017049621055</v>
      </c>
      <c r="BD10" s="94">
        <f>((LOOKUP(2,1/(NOT(ISBLANK(ProvinceDiagnosed!10:10))),ProvinceDiagnosed!10:10))-(INDEX(ProvinceDiagnosed!10:10,LOOKUP(2,1/(ProvinceDiagnosed!10:10&lt;&gt;""),COLUMN(ProvinceDiagnosed!10:10))-1)))/(INDEX(ProvinceDiagnosed!10:10,LOOKUP(2,1/(ProvinceDiagnosed!10:10&lt;&gt;""),COLUMN(ProvinceDiagnosed!10:10))-1))</f>
        <v>8.7463556851311956E-3</v>
      </c>
      <c r="BE10" s="92">
        <f ca="1">Calculation!BU10</f>
        <v>118</v>
      </c>
      <c r="BF10" s="94">
        <f t="shared" ca="1" si="5"/>
        <v>1.9322033898305084</v>
      </c>
      <c r="BG10" s="92">
        <f ca="1">Calculation!BV10</f>
        <v>142.50144136760986</v>
      </c>
      <c r="BH10" s="94">
        <f t="shared" ca="1" si="0"/>
        <v>1.4280456160960961</v>
      </c>
      <c r="BI10" s="94">
        <f t="shared" si="1"/>
        <v>0.21098265895953758</v>
      </c>
      <c r="BJ10" s="92">
        <f>AY10/LOOKUP(2,1/(NOT(ISBLANK(Daily!M:M))),Daily!M:M)</f>
        <v>1156.7623467600702</v>
      </c>
      <c r="BK10" s="99">
        <f>LOOKUP(2,1/(NOT(ISBLANK(ProvinceDiagnosed_Daily!10:10))),ProvinceDiagnosed_Daily!10:10)</f>
        <v>3</v>
      </c>
      <c r="BL10" s="100">
        <f>IF((INDEX(ProvinceDiagnosed_Daily!10:10,LOOKUP(2,1/(ProvinceDiagnosed_Daily!10:10&lt;&gt;""),COLUMN(ProvinceDiagnosed_Daily!10:10))-1))=0, LOOKUP(2,1/(NOT(ISBLANK(ProvinceDiagnosed_Daily!10:10))),ProvinceDiagnosed_Daily!10:10), ((LOOKUP(2,1/(NOT(ISBLANK(ProvinceDiagnosed_Daily!10:10))),ProvinceDiagnosed_Daily!10:10))-(INDEX(ProvinceDiagnosed_Daily!10:10,LOOKUP(2,1/(ProvinceDiagnosed_Daily!10:10&lt;&gt;""),COLUMN(ProvinceDiagnosed_Daily!10:10))-1)))/(INDEX(ProvinceDiagnosed_Daily!10:10,LOOKUP(2,1/(ProvinceDiagnosed_Daily!10:10&lt;&gt;""),COLUMN(ProvinceDiagnosed_Daily!10:10))-1)))</f>
        <v>-0.25</v>
      </c>
      <c r="BM10" s="99">
        <f>Calculation!BW44</f>
        <v>6</v>
      </c>
      <c r="BN10" s="100">
        <f t="shared" si="6"/>
        <v>-0.5</v>
      </c>
      <c r="BO10" s="99">
        <f>Calculation!BX44</f>
        <v>6.784313725490196</v>
      </c>
      <c r="BP10" s="100">
        <f t="shared" si="7"/>
        <v>-0.55780346820809246</v>
      </c>
      <c r="BQ10" s="136">
        <f>LOOKUP(2,1/(NOT(ISBLANK(ProvinceDiagnosed_Slope!10:10))),ProvinceDiagnosed_Slope!10:10)</f>
        <v>-0.25</v>
      </c>
      <c r="BR10" s="13">
        <f>Calculation!AJ10</f>
        <v>68</v>
      </c>
      <c r="BS10" s="13">
        <f>Calculation!CA10</f>
        <v>1597</v>
      </c>
      <c r="BT10" s="13">
        <f>Calculation!CC10</f>
        <v>1875.534959886261</v>
      </c>
      <c r="BU10" s="13">
        <f>Calculation!CH10</f>
        <v>3500.1487652484379</v>
      </c>
      <c r="BV10" s="118">
        <f>Calculation!CI10</f>
        <v>645.70989007285789</v>
      </c>
    </row>
    <row r="11" spans="1:74" x14ac:dyDescent="0.3">
      <c r="A11" s="7" t="s">
        <v>58</v>
      </c>
      <c r="B11" s="8" t="s">
        <v>166</v>
      </c>
      <c r="C11" s="8" t="s">
        <v>25</v>
      </c>
      <c r="D11" s="8" t="s">
        <v>89</v>
      </c>
      <c r="E11" s="18">
        <v>32.517564299999997</v>
      </c>
      <c r="F11" s="18">
        <v>59.1041758</v>
      </c>
      <c r="G11" s="16">
        <v>768898</v>
      </c>
      <c r="H11" s="17">
        <v>9.6200911164752208E-3</v>
      </c>
      <c r="I11" s="3">
        <v>0.75800000000000001</v>
      </c>
      <c r="J11" s="4">
        <v>0.84799999999999998</v>
      </c>
      <c r="K11" s="10">
        <v>254624</v>
      </c>
      <c r="L11" s="4">
        <v>0.33115445741827915</v>
      </c>
      <c r="M11" s="10">
        <v>165548</v>
      </c>
      <c r="N11" s="4">
        <v>0.21530554117711323</v>
      </c>
      <c r="O11" s="10">
        <v>173347</v>
      </c>
      <c r="P11" s="4">
        <v>0.22544862907693869</v>
      </c>
      <c r="Q11" s="10">
        <v>100354</v>
      </c>
      <c r="R11" s="4">
        <v>0.13051666150776825</v>
      </c>
      <c r="S11" s="10">
        <v>75025</v>
      </c>
      <c r="T11" s="4">
        <v>9.7574710819900684E-2</v>
      </c>
      <c r="U11" s="10">
        <v>453827</v>
      </c>
      <c r="V11" s="11">
        <v>0.59023043368561234</v>
      </c>
      <c r="W11" s="10">
        <v>44475</v>
      </c>
      <c r="X11" s="5">
        <v>5.7842522675309338</v>
      </c>
      <c r="Y11" s="6">
        <v>532</v>
      </c>
      <c r="Z11" s="15">
        <f t="shared" si="2"/>
        <v>0.69189931564394758</v>
      </c>
      <c r="AA11" s="6">
        <v>522271</v>
      </c>
      <c r="AB11" s="5">
        <v>67.924614188097777</v>
      </c>
      <c r="AC11" s="6">
        <v>6159</v>
      </c>
      <c r="AD11" s="5">
        <v>8.0101651974644229E-3</v>
      </c>
      <c r="AE11" s="6">
        <v>66</v>
      </c>
      <c r="AF11" s="15">
        <v>8.5837133143797997E-2</v>
      </c>
      <c r="AG11" s="6">
        <v>26283</v>
      </c>
      <c r="AH11" s="15">
        <v>34.182687430582469</v>
      </c>
      <c r="AI11" s="6">
        <v>3848</v>
      </c>
      <c r="AJ11" s="5">
        <v>5.004564974808102</v>
      </c>
      <c r="AK11" s="6">
        <v>4080</v>
      </c>
      <c r="AL11" s="5">
        <v>5.3062955034347858</v>
      </c>
      <c r="AM11" s="6">
        <v>1075</v>
      </c>
      <c r="AN11" s="5">
        <v>1.3981048201451949</v>
      </c>
      <c r="AO11" s="6">
        <v>38</v>
      </c>
      <c r="AP11" s="15">
        <v>4.9421379688853399E-2</v>
      </c>
      <c r="AQ11" s="6">
        <v>128</v>
      </c>
      <c r="AR11" s="5">
        <v>16.647201579403252</v>
      </c>
      <c r="AS11" s="2">
        <v>8.6</v>
      </c>
      <c r="AT11" s="2">
        <v>43.1</v>
      </c>
      <c r="AU11" s="29">
        <v>10</v>
      </c>
      <c r="AV11" s="29" t="s">
        <v>248</v>
      </c>
      <c r="AW11" s="13">
        <v>0</v>
      </c>
      <c r="AX11" s="42">
        <v>0.48</v>
      </c>
      <c r="AY11" s="87">
        <f>LOOKUP(2,1/(NOT(ISBLANK(ProvinceDead!11:11))),ProvinceDead!11:11)</f>
        <v>63</v>
      </c>
      <c r="AZ11" s="88">
        <f t="shared" si="3"/>
        <v>8.1935445273625369</v>
      </c>
      <c r="BA11" s="89">
        <f>((LOOKUP(2,1/(NOT(ISBLANK(ProvinceDead!11:11))),ProvinceDead!11:11))-(INDEX(ProvinceDead!11:11,LOOKUP(2,1/(ProvinceDead!11:11&lt;&gt;""),COLUMN(ProvinceDead!11:11))-1)))/(INDEX(ProvinceDead!11:11,LOOKUP(2,1/(ProvinceDead!11:11&lt;&gt;""),COLUMN(ProvinceDead!11:11))-1))</f>
        <v>0</v>
      </c>
      <c r="BB11" s="92">
        <f>LOOKUP(2,1/(NOT(ISBLANK(ProvinceDiagnosed!11:11))),ProvinceDiagnosed!11:11)</f>
        <v>514</v>
      </c>
      <c r="BC11" s="93">
        <f t="shared" si="4"/>
        <v>66.848918842291184</v>
      </c>
      <c r="BD11" s="94">
        <f>((LOOKUP(2,1/(NOT(ISBLANK(ProvinceDiagnosed!11:11))),ProvinceDiagnosed!11:11))-(INDEX(ProvinceDiagnosed!11:11,LOOKUP(2,1/(ProvinceDiagnosed!11:11&lt;&gt;""),COLUMN(ProvinceDiagnosed!11:11))-1)))/(INDEX(ProvinceDiagnosed!11:11,LOOKUP(2,1/(ProvinceDiagnosed!11:11&lt;&gt;""),COLUMN(ProvinceDiagnosed!11:11))-1))</f>
        <v>3.8383838383838381E-2</v>
      </c>
      <c r="BE11" s="92">
        <f ca="1">Calculation!BU11</f>
        <v>274</v>
      </c>
      <c r="BF11" s="94">
        <f t="shared" ca="1" si="5"/>
        <v>0.87591240875912413</v>
      </c>
      <c r="BG11" s="92">
        <f ca="1">Calculation!BV11</f>
        <v>251.70486185478688</v>
      </c>
      <c r="BH11" s="94">
        <f t="shared" ca="1" si="0"/>
        <v>1.0420741824865345</v>
      </c>
      <c r="BI11" s="94">
        <f t="shared" si="1"/>
        <v>0.122568093385214</v>
      </c>
      <c r="BJ11" s="92">
        <f>AY11/LOOKUP(2,1/(NOT(ISBLANK(Daily!M:M))),Daily!M:M)</f>
        <v>998.30175131348517</v>
      </c>
      <c r="BK11" s="99">
        <f>LOOKUP(2,1/(NOT(ISBLANK(ProvinceDiagnosed_Daily!11:11))),ProvinceDiagnosed_Daily!11:11)</f>
        <v>19</v>
      </c>
      <c r="BL11" s="100">
        <f>IF((INDEX(ProvinceDiagnosed_Daily!11:11,LOOKUP(2,1/(ProvinceDiagnosed_Daily!11:11&lt;&gt;""),COLUMN(ProvinceDiagnosed_Daily!11:11))-1))=0, LOOKUP(2,1/(NOT(ISBLANK(ProvinceDiagnosed_Daily!11:11))),ProvinceDiagnosed_Daily!11:11), ((LOOKUP(2,1/(NOT(ISBLANK(ProvinceDiagnosed_Daily!11:11))),ProvinceDiagnosed_Daily!11:11))-(INDEX(ProvinceDiagnosed_Daily!11:11,LOOKUP(2,1/(ProvinceDiagnosed_Daily!11:11&lt;&gt;""),COLUMN(ProvinceDiagnosed_Daily!11:11))-1)))/(INDEX(ProvinceDiagnosed_Daily!11:11,LOOKUP(2,1/(ProvinceDiagnosed_Daily!11:11&lt;&gt;""),COLUMN(ProvinceDiagnosed_Daily!11:11))-1)))</f>
        <v>0.26666666666666666</v>
      </c>
      <c r="BM11" s="99">
        <f>Calculation!BW45</f>
        <v>9</v>
      </c>
      <c r="BN11" s="100">
        <f t="shared" si="6"/>
        <v>1.1111111111111112</v>
      </c>
      <c r="BO11" s="99">
        <f>Calculation!BX45</f>
        <v>9.6981132075471699</v>
      </c>
      <c r="BP11" s="100">
        <f t="shared" si="7"/>
        <v>0.95914396887159536</v>
      </c>
      <c r="BQ11" s="136">
        <f>LOOKUP(2,1/(NOT(ISBLANK(ProvinceDiagnosed_Slope!11:11))),ProvinceDiagnosed_Slope!11:11)</f>
        <v>0.26666666666666666</v>
      </c>
      <c r="BR11" s="13">
        <f>Calculation!AJ11</f>
        <v>178</v>
      </c>
      <c r="BS11" s="13">
        <f>Calculation!CA11</f>
        <v>2331</v>
      </c>
      <c r="BT11" s="13">
        <f>Calculation!CC11</f>
        <v>2786.1993334726535</v>
      </c>
      <c r="BU11" s="13">
        <f>Calculation!CH11</f>
        <v>5199.6429634037486</v>
      </c>
      <c r="BV11" s="118">
        <f>Calculation!CI11</f>
        <v>959.2337673336674</v>
      </c>
    </row>
    <row r="12" spans="1:74" x14ac:dyDescent="0.3">
      <c r="A12" s="7" t="s">
        <v>59</v>
      </c>
      <c r="B12" s="8" t="s">
        <v>167</v>
      </c>
      <c r="C12" s="8" t="s">
        <v>26</v>
      </c>
      <c r="D12" s="8" t="s">
        <v>90</v>
      </c>
      <c r="E12" s="18">
        <v>35.102025300000001</v>
      </c>
      <c r="F12" s="18">
        <v>59.1041758</v>
      </c>
      <c r="G12" s="16">
        <v>6434501</v>
      </c>
      <c r="H12" s="17">
        <v>8.0505458343045413E-2</v>
      </c>
      <c r="I12" s="3">
        <v>0.78</v>
      </c>
      <c r="J12" s="4">
        <v>0.85699999999999998</v>
      </c>
      <c r="K12" s="10">
        <v>2011092</v>
      </c>
      <c r="L12" s="4">
        <v>0.31254824577694523</v>
      </c>
      <c r="M12" s="10">
        <v>1334331</v>
      </c>
      <c r="N12" s="4">
        <v>0.20737132529779698</v>
      </c>
      <c r="O12" s="10">
        <v>1642946</v>
      </c>
      <c r="P12" s="4">
        <v>0.25533386349617476</v>
      </c>
      <c r="Q12" s="10">
        <v>900611</v>
      </c>
      <c r="R12" s="4">
        <v>0.13996594296900414</v>
      </c>
      <c r="S12" s="10">
        <v>545521</v>
      </c>
      <c r="T12" s="4">
        <v>8.4780622460078878E-2</v>
      </c>
      <c r="U12" s="10">
        <v>4700924</v>
      </c>
      <c r="V12" s="11">
        <v>0.73058097279027545</v>
      </c>
      <c r="W12" s="10">
        <v>254734</v>
      </c>
      <c r="X12" s="5">
        <v>3.9588773084346398</v>
      </c>
      <c r="Y12" s="6">
        <v>2538</v>
      </c>
      <c r="Z12" s="15">
        <f t="shared" si="2"/>
        <v>0.39443618083204901</v>
      </c>
      <c r="AA12" s="6">
        <v>3404750</v>
      </c>
      <c r="AB12" s="5">
        <v>52.913971106694987</v>
      </c>
      <c r="AC12" s="6">
        <v>6536055</v>
      </c>
      <c r="AD12" s="5">
        <v>1.0157827312483128</v>
      </c>
      <c r="AE12" s="6">
        <v>818</v>
      </c>
      <c r="AF12" s="15">
        <v>0.12712718515390703</v>
      </c>
      <c r="AG12" s="6">
        <v>22978</v>
      </c>
      <c r="AH12" s="15">
        <v>3.5710616876118291</v>
      </c>
      <c r="AI12" s="6">
        <v>4578</v>
      </c>
      <c r="AJ12" s="5">
        <v>0.71147708268286858</v>
      </c>
      <c r="AK12" s="6">
        <v>23128</v>
      </c>
      <c r="AL12" s="5">
        <v>3.5943735186302712</v>
      </c>
      <c r="AM12" s="6">
        <v>13488</v>
      </c>
      <c r="AN12" s="5">
        <v>2.0961998451783597</v>
      </c>
      <c r="AO12" s="6">
        <v>442</v>
      </c>
      <c r="AP12" s="15">
        <v>6.8692195401010889E-2</v>
      </c>
      <c r="AQ12" s="6">
        <v>822</v>
      </c>
      <c r="AR12" s="5">
        <v>12.774883398106551</v>
      </c>
      <c r="AS12" s="2">
        <v>9.4</v>
      </c>
      <c r="AT12" s="2">
        <v>36.200000000000003</v>
      </c>
      <c r="AU12" s="29">
        <v>6</v>
      </c>
      <c r="AV12" s="29" t="s">
        <v>247</v>
      </c>
      <c r="AW12" s="13">
        <v>0</v>
      </c>
      <c r="AX12" s="42">
        <v>0.48</v>
      </c>
      <c r="AY12" s="87">
        <f>LOOKUP(2,1/(NOT(ISBLANK(ProvinceDead!12:12))),ProvinceDead!12:12)</f>
        <v>1132</v>
      </c>
      <c r="AZ12" s="88">
        <f t="shared" si="3"/>
        <v>17.59266180858469</v>
      </c>
      <c r="BA12" s="89">
        <f>((LOOKUP(2,1/(NOT(ISBLANK(ProvinceDead!12:12))),ProvinceDead!12:12))-(INDEX(ProvinceDead!12:12,LOOKUP(2,1/(ProvinceDead!12:12&lt;&gt;""),COLUMN(ProvinceDead!12:12))-1)))/(INDEX(ProvinceDead!12:12,LOOKUP(2,1/(ProvinceDead!12:12&lt;&gt;""),COLUMN(ProvinceDead!12:12))-1))</f>
        <v>0</v>
      </c>
      <c r="BB12" s="92">
        <f>LOOKUP(2,1/(NOT(ISBLANK(ProvinceDiagnosed!12:12))),ProvinceDiagnosed!12:12)</f>
        <v>2860.7914251650022</v>
      </c>
      <c r="BC12" s="93">
        <f t="shared" si="4"/>
        <v>44.460190854970762</v>
      </c>
      <c r="BD12" s="94">
        <f>((LOOKUP(2,1/(NOT(ISBLANK(ProvinceDiagnosed!12:12))),ProvinceDiagnosed!12:12))-(INDEX(ProvinceDiagnosed!12:12,LOOKUP(2,1/(ProvinceDiagnosed!12:12&lt;&gt;""),COLUMN(ProvinceDiagnosed!12:12))-1)))/(INDEX(ProvinceDiagnosed!12:12,LOOKUP(2,1/(ProvinceDiagnosed!12:12&lt;&gt;""),COLUMN(ProvinceDiagnosed!12:12))-1))</f>
        <v>1.1716623313063595E-2</v>
      </c>
      <c r="BE12" s="92">
        <f ca="1">Calculation!BU12</f>
        <v>1311</v>
      </c>
      <c r="BF12" s="94">
        <f t="shared" ca="1" si="5"/>
        <v>1.1821444890656005</v>
      </c>
      <c r="BG12" s="92">
        <f ca="1">Calculation!BV12</f>
        <v>1278.8013438590783</v>
      </c>
      <c r="BH12" s="94">
        <f t="shared" ca="1" si="0"/>
        <v>1.2370882224223378</v>
      </c>
      <c r="BI12" s="94">
        <f t="shared" si="1"/>
        <v>0.39569469834198401</v>
      </c>
      <c r="BJ12" s="92">
        <f>AY12/LOOKUP(2,1/(NOT(ISBLANK(Daily!M:M))),Daily!M:M)</f>
        <v>17937.739404553417</v>
      </c>
      <c r="BK12" s="99">
        <f>LOOKUP(2,1/(NOT(ISBLANK(ProvinceDiagnosed_Daily!12:12))),ProvinceDiagnosed_Daily!12:12)</f>
        <v>33.130636320016947</v>
      </c>
      <c r="BL12" s="100">
        <f>IF((INDEX(ProvinceDiagnosed_Daily!12:12,LOOKUP(2,1/(ProvinceDiagnosed_Daily!12:12&lt;&gt;""),COLUMN(ProvinceDiagnosed_Daily!12:12))-1))=0, LOOKUP(2,1/(NOT(ISBLANK(ProvinceDiagnosed_Daily!12:12))),ProvinceDiagnosed_Daily!12:12), ((LOOKUP(2,1/(NOT(ISBLANK(ProvinceDiagnosed_Daily!12:12))),ProvinceDiagnosed_Daily!12:12))-(INDEX(ProvinceDiagnosed_Daily!12:12,LOOKUP(2,1/(ProvinceDiagnosed_Daily!12:12&lt;&gt;""),COLUMN(ProvinceDiagnosed_Daily!12:12))-1)))/(INDEX(ProvinceDiagnosed_Daily!12:12,LOOKUP(2,1/(ProvinceDiagnosed_Daily!12:12&lt;&gt;""),COLUMN(ProvinceDiagnosed_Daily!12:12))-1)))</f>
        <v>0.29175310153620609</v>
      </c>
      <c r="BM12" s="99">
        <f>Calculation!BW46</f>
        <v>45.986959165977169</v>
      </c>
      <c r="BN12" s="100">
        <f t="shared" si="6"/>
        <v>-0.27956453479689519</v>
      </c>
      <c r="BO12" s="99">
        <f>Calculation!BX46</f>
        <v>50.189323248508813</v>
      </c>
      <c r="BP12" s="100">
        <f t="shared" si="7"/>
        <v>-0.33988676922434297</v>
      </c>
      <c r="BQ12" s="136">
        <f>LOOKUP(2,1/(NOT(ISBLANK(ProvinceDiagnosed_Slope!12:12))),ProvinceDiagnosed_Slope!12:12)</f>
        <v>0.29175310153620609</v>
      </c>
      <c r="BR12" s="13">
        <f>Calculation!AJ12</f>
        <v>858</v>
      </c>
      <c r="BS12" s="13">
        <f>Calculation!CA12</f>
        <v>0</v>
      </c>
      <c r="BT12" s="13">
        <f>Calculation!CC12</f>
        <v>17401.904068257787</v>
      </c>
      <c r="BU12" s="13">
        <f>Calculation!CH12</f>
        <v>28939.871602383242</v>
      </c>
      <c r="BV12" s="118">
        <f>Calculation!CI12</f>
        <v>4757.5791821821513</v>
      </c>
    </row>
    <row r="13" spans="1:74" x14ac:dyDescent="0.3">
      <c r="A13" s="7" t="s">
        <v>60</v>
      </c>
      <c r="B13" s="8" t="s">
        <v>168</v>
      </c>
      <c r="C13" s="8" t="s">
        <v>27</v>
      </c>
      <c r="D13" s="8" t="s">
        <v>91</v>
      </c>
      <c r="E13" s="18">
        <v>37.471035299999997</v>
      </c>
      <c r="F13" s="18">
        <v>57.101318799999902</v>
      </c>
      <c r="G13" s="16">
        <v>863092</v>
      </c>
      <c r="H13" s="17">
        <v>1.079860226180954E-2</v>
      </c>
      <c r="I13" s="3">
        <v>0.747</v>
      </c>
      <c r="J13" s="4">
        <v>0.85199999999999998</v>
      </c>
      <c r="K13" s="10">
        <v>276070</v>
      </c>
      <c r="L13" s="4">
        <v>0.31986161382564082</v>
      </c>
      <c r="M13" s="10">
        <v>185730</v>
      </c>
      <c r="N13" s="4">
        <v>0.21519142802852997</v>
      </c>
      <c r="O13" s="10">
        <v>206850</v>
      </c>
      <c r="P13" s="4">
        <v>0.23966158879934005</v>
      </c>
      <c r="Q13" s="10">
        <v>121079</v>
      </c>
      <c r="R13" s="4">
        <v>0.14028516079398257</v>
      </c>
      <c r="S13" s="10">
        <v>73363</v>
      </c>
      <c r="T13" s="4">
        <v>8.5000208552506576E-2</v>
      </c>
      <c r="U13" s="10">
        <v>484346</v>
      </c>
      <c r="V13" s="11">
        <v>0.5611754019270252</v>
      </c>
      <c r="W13" s="10">
        <v>36997</v>
      </c>
      <c r="X13" s="5">
        <v>4.2865650475267989</v>
      </c>
      <c r="Y13" s="6">
        <v>491</v>
      </c>
      <c r="Z13" s="15">
        <f t="shared" si="2"/>
        <v>0.5688848929198741</v>
      </c>
      <c r="AA13" s="6">
        <v>714539</v>
      </c>
      <c r="AB13" s="5">
        <v>82.788277495330746</v>
      </c>
      <c r="AC13" s="6">
        <v>26544000</v>
      </c>
      <c r="AD13" s="5">
        <v>30.754542968768103</v>
      </c>
      <c r="AE13" s="6">
        <v>21</v>
      </c>
      <c r="AF13" s="15">
        <v>2.4331125766430459E-2</v>
      </c>
      <c r="AG13" s="6">
        <v>1466</v>
      </c>
      <c r="AH13" s="15">
        <v>1.6985443035041456</v>
      </c>
      <c r="AI13" s="6">
        <v>468</v>
      </c>
      <c r="AJ13" s="5">
        <v>0.54223651708045029</v>
      </c>
      <c r="AK13" s="6">
        <v>4095</v>
      </c>
      <c r="AL13" s="5">
        <v>4.7445695244539401</v>
      </c>
      <c r="AM13" s="6">
        <v>1103</v>
      </c>
      <c r="AN13" s="5">
        <v>1.2779634152558474</v>
      </c>
      <c r="AO13" s="6">
        <v>72</v>
      </c>
      <c r="AP13" s="15">
        <v>8.3421002627761587E-2</v>
      </c>
      <c r="AQ13" s="6">
        <v>79</v>
      </c>
      <c r="AR13" s="5">
        <v>9.153137788323841</v>
      </c>
      <c r="AS13" s="2">
        <v>7.9</v>
      </c>
      <c r="AT13" s="2">
        <v>43.6</v>
      </c>
      <c r="AU13" s="29">
        <v>14</v>
      </c>
      <c r="AV13" s="29" t="s">
        <v>252</v>
      </c>
      <c r="AW13" s="13">
        <v>0</v>
      </c>
      <c r="AX13" s="42">
        <v>0.53</v>
      </c>
      <c r="AY13" s="87">
        <f>LOOKUP(2,1/(NOT(ISBLANK(ProvinceDead!13:13))),ProvinceDead!13:13)</f>
        <v>126</v>
      </c>
      <c r="AZ13" s="88">
        <f t="shared" si="3"/>
        <v>14.598675459858278</v>
      </c>
      <c r="BA13" s="89">
        <f>((LOOKUP(2,1/(NOT(ISBLANK(ProvinceDead!13:13))),ProvinceDead!13:13))-(INDEX(ProvinceDead!13:13,LOOKUP(2,1/(ProvinceDead!13:13&lt;&gt;""),COLUMN(ProvinceDead!13:13))-1)))/(INDEX(ProvinceDead!13:13,LOOKUP(2,1/(ProvinceDead!13:13&lt;&gt;""),COLUMN(ProvinceDead!13:13))-1))</f>
        <v>0</v>
      </c>
      <c r="BB13" s="92">
        <f>LOOKUP(2,1/(NOT(ISBLANK(ProvinceDiagnosed!13:13))),ProvinceDiagnosed!13:13)</f>
        <v>613.48338088803371</v>
      </c>
      <c r="BC13" s="93">
        <f t="shared" si="4"/>
        <v>71.079720457150998</v>
      </c>
      <c r="BD13" s="94">
        <f>((LOOKUP(2,1/(NOT(ISBLANK(ProvinceDiagnosed!13:13))),ProvinceDiagnosed!13:13))-(INDEX(ProvinceDiagnosed!13:13,LOOKUP(2,1/(ProvinceDiagnosed!13:13&lt;&gt;""),COLUMN(ProvinceDiagnosed!13:13))-1)))/(INDEX(ProvinceDiagnosed!13:13,LOOKUP(2,1/(ProvinceDiagnosed!13:13&lt;&gt;""),COLUMN(ProvinceDiagnosed!13:13))-1))</f>
        <v>6.2880440112444407E-3</v>
      </c>
      <c r="BE13" s="92">
        <f ca="1">Calculation!BU13</f>
        <v>352</v>
      </c>
      <c r="BF13" s="94">
        <f t="shared" ca="1" si="5"/>
        <v>0.7428505138864594</v>
      </c>
      <c r="BG13" s="92">
        <f ca="1">Calculation!BV13</f>
        <v>319.79798042337046</v>
      </c>
      <c r="BH13" s="94">
        <f t="shared" ca="1" si="0"/>
        <v>0.91834663894957191</v>
      </c>
      <c r="BI13" s="94">
        <f t="shared" si="1"/>
        <v>0.2053845367703549</v>
      </c>
      <c r="BJ13" s="92">
        <f>AY13/LOOKUP(2,1/(NOT(ISBLANK(Daily!M:M))),Daily!M:M)</f>
        <v>1996.6035026269703</v>
      </c>
      <c r="BK13" s="99">
        <f>LOOKUP(2,1/(NOT(ISBLANK(ProvinceDiagnosed_Daily!13:13))),ProvinceDiagnosed_Daily!13:13)</f>
        <v>3.8335052494650199</v>
      </c>
      <c r="BL13" s="100">
        <f>IF((INDEX(ProvinceDiagnosed_Daily!13:13,LOOKUP(2,1/(ProvinceDiagnosed_Daily!13:13&lt;&gt;""),COLUMN(ProvinceDiagnosed_Daily!13:13))-1))=0, LOOKUP(2,1/(NOT(ISBLANK(ProvinceDiagnosed_Daily!13:13))),ProvinceDiagnosed_Daily!13:13), ((LOOKUP(2,1/(NOT(ISBLANK(ProvinceDiagnosed_Daily!13:13))),ProvinceDiagnosed_Daily!13:13))-(INDEX(ProvinceDiagnosed_Daily!13:13,LOOKUP(2,1/(ProvinceDiagnosed_Daily!13:13&lt;&gt;""),COLUMN(ProvinceDiagnosed_Daily!13:13))-1)))/(INDEX(ProvinceDiagnosed_Daily!13:13,LOOKUP(2,1/(ProvinceDiagnosed_Daily!13:13&lt;&gt;""),COLUMN(ProvinceDiagnosed_Daily!13:13))-1)))</f>
        <v>4.8988289788921584</v>
      </c>
      <c r="BM13" s="99">
        <f>Calculation!BW47</f>
        <v>8</v>
      </c>
      <c r="BN13" s="100">
        <f t="shared" si="6"/>
        <v>-0.52081184381687251</v>
      </c>
      <c r="BO13" s="99">
        <f>Calculation!BX47</f>
        <v>12.520068997714974</v>
      </c>
      <c r="BP13" s="100">
        <f t="shared" si="7"/>
        <v>-0.69381117227351785</v>
      </c>
      <c r="BQ13" s="136">
        <f>LOOKUP(2,1/(NOT(ISBLANK(ProvinceDiagnosed_Slope!13:13))),ProvinceDiagnosed_Slope!13:13)</f>
        <v>4.8988289788921584</v>
      </c>
      <c r="BR13" s="13">
        <f>Calculation!AJ13</f>
        <v>165</v>
      </c>
      <c r="BS13" s="13">
        <f>Calculation!CA13</f>
        <v>0</v>
      </c>
      <c r="BT13" s="13">
        <f>Calculation!CC13</f>
        <v>3325.4610640599021</v>
      </c>
      <c r="BU13" s="13">
        <f>Calculation!CH13</f>
        <v>6206.0205147852257</v>
      </c>
      <c r="BV13" s="118">
        <f>Calculation!CI13</f>
        <v>1144.8910012564666</v>
      </c>
    </row>
    <row r="14" spans="1:74" x14ac:dyDescent="0.3">
      <c r="A14" s="7" t="s">
        <v>61</v>
      </c>
      <c r="B14" s="8" t="s">
        <v>169</v>
      </c>
      <c r="C14" s="8" t="s">
        <v>28</v>
      </c>
      <c r="D14" s="8" t="s">
        <v>92</v>
      </c>
      <c r="E14" s="18">
        <v>31.4360149</v>
      </c>
      <c r="F14" s="18">
        <v>49.041311999999998</v>
      </c>
      <c r="G14" s="16">
        <v>4710509</v>
      </c>
      <c r="H14" s="17">
        <v>5.8935679095246156E-2</v>
      </c>
      <c r="I14" s="3">
        <v>0.80200000000000005</v>
      </c>
      <c r="J14" s="4">
        <v>0.86899999999999999</v>
      </c>
      <c r="K14" s="10">
        <v>1494399</v>
      </c>
      <c r="L14" s="4">
        <v>0.31724788127992115</v>
      </c>
      <c r="M14" s="10">
        <v>1069871</v>
      </c>
      <c r="N14" s="4">
        <v>0.22712428741777163</v>
      </c>
      <c r="O14" s="10">
        <v>1197296</v>
      </c>
      <c r="P14" s="4">
        <v>0.2541755041758757</v>
      </c>
      <c r="Q14" s="10">
        <v>616744</v>
      </c>
      <c r="R14" s="4">
        <v>0.13092937514820585</v>
      </c>
      <c r="S14" s="10">
        <v>332199</v>
      </c>
      <c r="T14" s="4">
        <v>7.0522951978225709E-2</v>
      </c>
      <c r="U14" s="10">
        <v>3554205</v>
      </c>
      <c r="V14" s="11">
        <v>0.75452674010388265</v>
      </c>
      <c r="W14" s="10">
        <v>218731</v>
      </c>
      <c r="X14" s="5">
        <v>4.6434684659343608</v>
      </c>
      <c r="Y14" s="6">
        <v>1519</v>
      </c>
      <c r="Z14" s="15">
        <f t="shared" si="2"/>
        <v>0.3224704591372185</v>
      </c>
      <c r="AA14" s="6">
        <v>2360217</v>
      </c>
      <c r="AB14" s="5">
        <v>50.105349549273761</v>
      </c>
      <c r="AC14" s="6">
        <v>209088</v>
      </c>
      <c r="AD14" s="5">
        <v>4.4387559815722677E-2</v>
      </c>
      <c r="AE14" s="6">
        <v>205</v>
      </c>
      <c r="AF14" s="15">
        <v>4.3519713050118362E-2</v>
      </c>
      <c r="AG14" s="6">
        <v>8217</v>
      </c>
      <c r="AH14" s="15">
        <v>1.7443974738186467</v>
      </c>
      <c r="AI14" s="6">
        <v>1286</v>
      </c>
      <c r="AJ14" s="5">
        <v>0.27300659015830347</v>
      </c>
      <c r="AK14" s="6">
        <v>17881</v>
      </c>
      <c r="AL14" s="5">
        <v>3.7959804343861778</v>
      </c>
      <c r="AM14" s="6">
        <v>8397</v>
      </c>
      <c r="AN14" s="5">
        <v>1.7826099047894823</v>
      </c>
      <c r="AO14" s="6">
        <v>257</v>
      </c>
      <c r="AP14" s="15">
        <v>5.455885977502644E-2</v>
      </c>
      <c r="AQ14" s="6">
        <v>719</v>
      </c>
      <c r="AR14" s="5">
        <v>15.263743260017124</v>
      </c>
      <c r="AS14" s="2">
        <v>16.2</v>
      </c>
      <c r="AT14" s="2">
        <v>40.299999999999997</v>
      </c>
      <c r="AU14" s="29">
        <v>7</v>
      </c>
      <c r="AV14" s="29" t="s">
        <v>245</v>
      </c>
      <c r="AW14" s="13">
        <v>0</v>
      </c>
      <c r="AX14" s="42">
        <v>0.42</v>
      </c>
      <c r="AY14" s="87">
        <f>LOOKUP(2,1/(NOT(ISBLANK(ProvinceDead!14:14))),ProvinceDead!14:14)</f>
        <v>296</v>
      </c>
      <c r="AZ14" s="88">
        <f t="shared" si="3"/>
        <v>6.2838219818707488</v>
      </c>
      <c r="BA14" s="89">
        <f>((LOOKUP(2,1/(NOT(ISBLANK(ProvinceDead!14:14))),ProvinceDead!14:14))-(INDEX(ProvinceDead!14:14,LOOKUP(2,1/(ProvinceDead!14:14&lt;&gt;""),COLUMN(ProvinceDead!14:14))-1)))/(INDEX(ProvinceDead!14:14,LOOKUP(2,1/(ProvinceDead!14:14&lt;&gt;""),COLUMN(ProvinceDead!14:14))-1))</f>
        <v>0</v>
      </c>
      <c r="BB14" s="92">
        <f>LOOKUP(2,1/(NOT(ISBLANK(ProvinceDiagnosed!14:14))),ProvinceDiagnosed!14:14)</f>
        <v>2227</v>
      </c>
      <c r="BC14" s="93">
        <f t="shared" si="4"/>
        <v>47.277268762250529</v>
      </c>
      <c r="BD14" s="94">
        <f>((LOOKUP(2,1/(NOT(ISBLANK(ProvinceDiagnosed!14:14))),ProvinceDiagnosed!14:14))-(INDEX(ProvinceDiagnosed!14:14,LOOKUP(2,1/(ProvinceDiagnosed!14:14&lt;&gt;""),COLUMN(ProvinceDiagnosed!14:14))-1)))/(INDEX(ProvinceDiagnosed!14:14,LOOKUP(2,1/(ProvinceDiagnosed!14:14&lt;&gt;""),COLUMN(ProvinceDiagnosed!14:14))-1))</f>
        <v>5.4950260540028426E-2</v>
      </c>
      <c r="BE14" s="92">
        <f ca="1">Calculation!BU14</f>
        <v>610</v>
      </c>
      <c r="BF14" s="94">
        <f t="shared" ca="1" si="5"/>
        <v>2.6508196721311474</v>
      </c>
      <c r="BG14" s="92">
        <f ca="1">Calculation!BV14</f>
        <v>725.42951900788853</v>
      </c>
      <c r="BH14" s="94">
        <f t="shared" ca="1" si="0"/>
        <v>2.069905403140595</v>
      </c>
      <c r="BI14" s="94">
        <f t="shared" si="1"/>
        <v>0.13291423439604849</v>
      </c>
      <c r="BJ14" s="92">
        <f>AY14/LOOKUP(2,1/(NOT(ISBLANK(Daily!M:M))),Daily!M:M)</f>
        <v>4690.433625218915</v>
      </c>
      <c r="BK14" s="99">
        <f>LOOKUP(2,1/(NOT(ISBLANK(ProvinceDiagnosed_Daily!14:14))),ProvinceDiagnosed_Daily!14:14)</f>
        <v>116</v>
      </c>
      <c r="BL14" s="100">
        <f>IF((INDEX(ProvinceDiagnosed_Daily!14:14,LOOKUP(2,1/(ProvinceDiagnosed_Daily!14:14&lt;&gt;""),COLUMN(ProvinceDiagnosed_Daily!14:14))-1))=0, LOOKUP(2,1/(NOT(ISBLANK(ProvinceDiagnosed_Daily!14:14))),ProvinceDiagnosed_Daily!14:14), ((LOOKUP(2,1/(NOT(ISBLANK(ProvinceDiagnosed_Daily!14:14))),ProvinceDiagnosed_Daily!14:14))-(INDEX(ProvinceDiagnosed_Daily!14:14,LOOKUP(2,1/(ProvinceDiagnosed_Daily!14:14&lt;&gt;""),COLUMN(ProvinceDiagnosed_Daily!14:14))-1)))/(INDEX(ProvinceDiagnosed_Daily!14:14,LOOKUP(2,1/(ProvinceDiagnosed_Daily!14:14&lt;&gt;""),COLUMN(ProvinceDiagnosed_Daily!14:14))-1)))</f>
        <v>6.4220183486238536E-2</v>
      </c>
      <c r="BM14" s="99">
        <f>Calculation!BW48</f>
        <v>32</v>
      </c>
      <c r="BN14" s="100">
        <f t="shared" si="6"/>
        <v>2.625</v>
      </c>
      <c r="BO14" s="99">
        <f>Calculation!BX48</f>
        <v>37.745762711864408</v>
      </c>
      <c r="BP14" s="100">
        <f t="shared" si="7"/>
        <v>2.0731926358329589</v>
      </c>
      <c r="BQ14" s="136">
        <f>LOOKUP(2,1/(NOT(ISBLANK(ProvinceDiagnosed_Slope!14:14))),ProvinceDiagnosed_Slope!14:14)</f>
        <v>6.4220183486238536E-2</v>
      </c>
      <c r="BR14" s="13">
        <f>Calculation!AJ14</f>
        <v>444</v>
      </c>
      <c r="BS14" s="13">
        <f>Calculation!CA14</f>
        <v>2939</v>
      </c>
      <c r="BT14" s="13">
        <f>Calculation!CC14</f>
        <v>7583.0945593799233</v>
      </c>
      <c r="BU14" s="13">
        <f>Calculation!CH14</f>
        <v>22528.414162451652</v>
      </c>
      <c r="BV14" s="118">
        <f>Calculation!CI14</f>
        <v>6616.1351341347827</v>
      </c>
    </row>
    <row r="15" spans="1:74" x14ac:dyDescent="0.3">
      <c r="A15" s="7" t="s">
        <v>62</v>
      </c>
      <c r="B15" s="8" t="s">
        <v>170</v>
      </c>
      <c r="C15" s="8" t="s">
        <v>3</v>
      </c>
      <c r="D15" s="8" t="s">
        <v>93</v>
      </c>
      <c r="E15" s="18">
        <v>36.683004500000003</v>
      </c>
      <c r="F15" s="18">
        <v>48.5087209</v>
      </c>
      <c r="G15" s="16">
        <v>1057461</v>
      </c>
      <c r="H15" s="17">
        <v>1.3230456019028537E-2</v>
      </c>
      <c r="I15" s="3">
        <v>0.77200000000000002</v>
      </c>
      <c r="J15" s="4">
        <v>0.86199999999999999</v>
      </c>
      <c r="K15" s="10">
        <v>294205</v>
      </c>
      <c r="L15" s="4">
        <v>0.27821829835804818</v>
      </c>
      <c r="M15" s="10">
        <v>227790</v>
      </c>
      <c r="N15" s="4">
        <v>0.21541219959885047</v>
      </c>
      <c r="O15" s="10">
        <v>279653</v>
      </c>
      <c r="P15" s="4">
        <v>0.26445703434925733</v>
      </c>
      <c r="Q15" s="10">
        <v>152362</v>
      </c>
      <c r="R15" s="4">
        <v>0.14408285506510404</v>
      </c>
      <c r="S15" s="10">
        <v>103451</v>
      </c>
      <c r="T15" s="4">
        <v>9.7829612628739973E-2</v>
      </c>
      <c r="U15" s="10">
        <v>711177</v>
      </c>
      <c r="V15" s="11">
        <v>0.67253260403929793</v>
      </c>
      <c r="W15" s="10">
        <v>54842</v>
      </c>
      <c r="X15" s="5">
        <v>5.1861959920980532</v>
      </c>
      <c r="Y15" s="6">
        <v>320</v>
      </c>
      <c r="Z15" s="15">
        <f t="shared" si="2"/>
        <v>0.30261163295856769</v>
      </c>
      <c r="AA15" s="6">
        <v>617216</v>
      </c>
      <c r="AB15" s="5">
        <v>58.367731765048546</v>
      </c>
      <c r="AC15" s="6">
        <v>249947</v>
      </c>
      <c r="AD15" s="5">
        <v>0.23636521819717229</v>
      </c>
      <c r="AE15" s="6">
        <v>192</v>
      </c>
      <c r="AF15" s="15">
        <v>0.18156697977514064</v>
      </c>
      <c r="AG15" s="6">
        <v>1062</v>
      </c>
      <c r="AH15" s="15">
        <v>1.0042923568812467</v>
      </c>
      <c r="AI15" s="6">
        <v>93</v>
      </c>
      <c r="AJ15" s="5">
        <v>8.7946505828583751E-2</v>
      </c>
      <c r="AK15" s="6">
        <v>4941</v>
      </c>
      <c r="AL15" s="5">
        <v>4.6725127451508843</v>
      </c>
      <c r="AM15" s="6">
        <v>1746</v>
      </c>
      <c r="AN15" s="5">
        <v>1.6511247223301853</v>
      </c>
      <c r="AO15" s="6">
        <v>43</v>
      </c>
      <c r="AP15" s="15">
        <v>4.0663438178807541E-2</v>
      </c>
      <c r="AQ15" s="6">
        <v>128</v>
      </c>
      <c r="AR15" s="5">
        <v>12.10446531834271</v>
      </c>
      <c r="AS15" s="2">
        <v>8.3000000000000007</v>
      </c>
      <c r="AT15" s="2">
        <v>36.5</v>
      </c>
      <c r="AU15" s="29">
        <v>13</v>
      </c>
      <c r="AV15" s="29" t="s">
        <v>254</v>
      </c>
      <c r="AW15" s="13">
        <v>0</v>
      </c>
      <c r="AX15" s="42">
        <v>0.48</v>
      </c>
      <c r="AY15" s="87">
        <f>LOOKUP(2,1/(NOT(ISBLANK(ProvinceDead!15:15))),ProvinceDead!15:15)</f>
        <v>263</v>
      </c>
      <c r="AZ15" s="88">
        <f t="shared" si="3"/>
        <v>24.870893583782287</v>
      </c>
      <c r="BA15" s="89">
        <f>((LOOKUP(2,1/(NOT(ISBLANK(ProvinceDead!15:15))),ProvinceDead!15:15))-(INDEX(ProvinceDead!15:15,LOOKUP(2,1/(ProvinceDead!15:15&lt;&gt;""),COLUMN(ProvinceDead!15:15))-1)))/(INDEX(ProvinceDead!15:15,LOOKUP(2,1/(ProvinceDead!15:15&lt;&gt;""),COLUMN(ProvinceDead!15:15))-1))</f>
        <v>0</v>
      </c>
      <c r="BB15" s="92">
        <f>LOOKUP(2,1/(NOT(ISBLANK(ProvinceDiagnosed!15:15))),ProvinceDiagnosed!15:15)</f>
        <v>952</v>
      </c>
      <c r="BC15" s="93">
        <f t="shared" si="4"/>
        <v>90.0269608051739</v>
      </c>
      <c r="BD15" s="94">
        <f>((LOOKUP(2,1/(NOT(ISBLANK(ProvinceDiagnosed!15:15))),ProvinceDiagnosed!15:15))-(INDEX(ProvinceDiagnosed!15:15,LOOKUP(2,1/(ProvinceDiagnosed!15:15&lt;&gt;""),COLUMN(ProvinceDiagnosed!15:15))-1)))/(INDEX(ProvinceDiagnosed!15:15,LOOKUP(2,1/(ProvinceDiagnosed!15:15&lt;&gt;""),COLUMN(ProvinceDiagnosed!15:15))-1))</f>
        <v>8.4745762711864406E-3</v>
      </c>
      <c r="BE15" s="92">
        <f ca="1">Calculation!BU15</f>
        <v>540</v>
      </c>
      <c r="BF15" s="94">
        <f t="shared" ca="1" si="5"/>
        <v>0.76296296296296295</v>
      </c>
      <c r="BG15" s="92">
        <f ca="1">Calculation!BV15</f>
        <v>514.81818181818187</v>
      </c>
      <c r="BH15" s="94">
        <f t="shared" ca="1" si="0"/>
        <v>0.84919653893695901</v>
      </c>
      <c r="BI15" s="94">
        <f t="shared" si="1"/>
        <v>0.27626050420168069</v>
      </c>
      <c r="BJ15" s="92">
        <f>AY15/LOOKUP(2,1/(NOT(ISBLANK(Daily!M:M))),Daily!M:M)</f>
        <v>4167.5136602451839</v>
      </c>
      <c r="BK15" s="99">
        <f>LOOKUP(2,1/(NOT(ISBLANK(ProvinceDiagnosed_Daily!15:15))),ProvinceDiagnosed_Daily!15:15)</f>
        <v>8</v>
      </c>
      <c r="BL15" s="100">
        <f>IF((INDEX(ProvinceDiagnosed_Daily!15:15,LOOKUP(2,1/(ProvinceDiagnosed_Daily!15:15&lt;&gt;""),COLUMN(ProvinceDiagnosed_Daily!15:15))-1))=0, LOOKUP(2,1/(NOT(ISBLANK(ProvinceDiagnosed_Daily!15:15))),ProvinceDiagnosed_Daily!15:15), ((LOOKUP(2,1/(NOT(ISBLANK(ProvinceDiagnosed_Daily!15:15))),ProvinceDiagnosed_Daily!15:15))-(INDEX(ProvinceDiagnosed_Daily!15:15,LOOKUP(2,1/(ProvinceDiagnosed_Daily!15:15&lt;&gt;""),COLUMN(ProvinceDiagnosed_Daily!15:15))-1)))/(INDEX(ProvinceDiagnosed_Daily!15:15,LOOKUP(2,1/(ProvinceDiagnosed_Daily!15:15&lt;&gt;""),COLUMN(ProvinceDiagnosed_Daily!15:15))-1)))</f>
        <v>-0.1111111111111111</v>
      </c>
      <c r="BM15" s="99">
        <f>Calculation!BW49</f>
        <v>17</v>
      </c>
      <c r="BN15" s="100">
        <f t="shared" si="6"/>
        <v>-0.52941176470588236</v>
      </c>
      <c r="BO15" s="99">
        <f>Calculation!BX49</f>
        <v>17.62962962962963</v>
      </c>
      <c r="BP15" s="100">
        <f t="shared" si="7"/>
        <v>-0.54621848739495804</v>
      </c>
      <c r="BQ15" s="136">
        <f>LOOKUP(2,1/(NOT(ISBLANK(ProvinceDiagnosed_Slope!15:15))),ProvinceDiagnosed_Slope!15:15)</f>
        <v>-0.1111111111111111</v>
      </c>
      <c r="BR15" s="13">
        <f>Calculation!AJ15</f>
        <v>394</v>
      </c>
      <c r="BS15" s="13">
        <f>Calculation!CA15</f>
        <v>0</v>
      </c>
      <c r="BT15" s="13">
        <f>Calculation!CC15</f>
        <v>3241.6282085898906</v>
      </c>
      <c r="BU15" s="13">
        <f>Calculation!CH15</f>
        <v>9630.4671228800944</v>
      </c>
      <c r="BV15" s="118">
        <f>Calculation!CI15</f>
        <v>2828.2715077217385</v>
      </c>
    </row>
    <row r="16" spans="1:74" x14ac:dyDescent="0.3">
      <c r="A16" s="7" t="s">
        <v>63</v>
      </c>
      <c r="B16" s="8" t="s">
        <v>171</v>
      </c>
      <c r="C16" s="8" t="s">
        <v>4</v>
      </c>
      <c r="D16" s="8" t="s">
        <v>94</v>
      </c>
      <c r="E16" s="18">
        <v>35.225558499999998</v>
      </c>
      <c r="F16" s="18">
        <v>54.434213800000002</v>
      </c>
      <c r="G16" s="16">
        <v>702360</v>
      </c>
      <c r="H16" s="17">
        <v>8.787598870809309E-3</v>
      </c>
      <c r="I16" s="3">
        <v>0.82199999999999995</v>
      </c>
      <c r="J16" s="4">
        <v>0.86599999999999999</v>
      </c>
      <c r="K16" s="10">
        <v>177335</v>
      </c>
      <c r="L16" s="4">
        <v>0.25248448089298936</v>
      </c>
      <c r="M16" s="10">
        <v>166471</v>
      </c>
      <c r="N16" s="4">
        <v>0.23701662964861325</v>
      </c>
      <c r="O16" s="10">
        <v>180218</v>
      </c>
      <c r="P16" s="4">
        <v>0.25658921350874198</v>
      </c>
      <c r="Q16" s="10">
        <v>108258</v>
      </c>
      <c r="R16" s="4">
        <v>0.15413463181274559</v>
      </c>
      <c r="S16" s="10">
        <v>70078</v>
      </c>
      <c r="T16" s="4">
        <v>9.9775044136909852E-2</v>
      </c>
      <c r="U16" s="10">
        <v>560502</v>
      </c>
      <c r="V16" s="11">
        <v>0.79802665299846232</v>
      </c>
      <c r="W16" s="10">
        <v>88924</v>
      </c>
      <c r="X16" s="5">
        <v>12.660743778119482</v>
      </c>
      <c r="Y16" s="6">
        <v>288</v>
      </c>
      <c r="Z16" s="15">
        <f t="shared" si="2"/>
        <v>0.41004613018964636</v>
      </c>
      <c r="AA16" s="6">
        <v>223575</v>
      </c>
      <c r="AB16" s="5">
        <v>31.831966512899367</v>
      </c>
      <c r="AC16" s="6">
        <v>89821</v>
      </c>
      <c r="AD16" s="5">
        <v>0.12788456062418133</v>
      </c>
      <c r="AE16" s="6">
        <v>27</v>
      </c>
      <c r="AF16" s="15">
        <v>3.8441824705279341E-2</v>
      </c>
      <c r="AG16" s="6">
        <v>5238</v>
      </c>
      <c r="AH16" s="15">
        <v>7.4577139928241927</v>
      </c>
      <c r="AI16" s="6">
        <v>1650</v>
      </c>
      <c r="AJ16" s="5">
        <v>2.3492226208781819</v>
      </c>
      <c r="AK16" s="6">
        <v>3708</v>
      </c>
      <c r="AL16" s="5">
        <v>5.2793439261916966</v>
      </c>
      <c r="AM16" s="6">
        <v>2065</v>
      </c>
      <c r="AN16" s="5">
        <v>2.9400877043111793</v>
      </c>
      <c r="AO16" s="6">
        <v>66</v>
      </c>
      <c r="AP16" s="15">
        <v>9.3968904835127279E-2</v>
      </c>
      <c r="AQ16" s="6">
        <v>137</v>
      </c>
      <c r="AR16" s="5">
        <v>19.505666609715817</v>
      </c>
      <c r="AS16" s="2">
        <v>8.1999999999999993</v>
      </c>
      <c r="AT16" s="2">
        <v>35.299999999999997</v>
      </c>
      <c r="AU16" s="29">
        <v>6</v>
      </c>
      <c r="AV16" s="29" t="s">
        <v>247</v>
      </c>
      <c r="AW16" s="13">
        <v>0</v>
      </c>
      <c r="AX16" s="42">
        <v>0.47</v>
      </c>
      <c r="AY16" s="87">
        <f>LOOKUP(2,1/(NOT(ISBLANK(ProvinceDead!16:16))),ProvinceDead!16:16)</f>
        <v>226</v>
      </c>
      <c r="AZ16" s="88">
        <f t="shared" si="3"/>
        <v>32.177231049604188</v>
      </c>
      <c r="BA16" s="89">
        <f>((LOOKUP(2,1/(NOT(ISBLANK(ProvinceDead!16:16))),ProvinceDead!16:16))-(INDEX(ProvinceDead!16:16,LOOKUP(2,1/(ProvinceDead!16:16&lt;&gt;""),COLUMN(ProvinceDead!16:16))-1)))/(INDEX(ProvinceDead!16:16,LOOKUP(2,1/(ProvinceDead!16:16&lt;&gt;""),COLUMN(ProvinceDead!16:16))-1))</f>
        <v>0</v>
      </c>
      <c r="BB16" s="92">
        <f>LOOKUP(2,1/(NOT(ISBLANK(ProvinceDiagnosed!16:16))),ProvinceDiagnosed!16:16)</f>
        <v>1069</v>
      </c>
      <c r="BC16" s="93">
        <f t="shared" si="4"/>
        <v>152.20115040719858</v>
      </c>
      <c r="BD16" s="94">
        <f>((LOOKUP(2,1/(NOT(ISBLANK(ProvinceDiagnosed!16:16))),ProvinceDiagnosed!16:16))-(INDEX(ProvinceDiagnosed!16:16,LOOKUP(2,1/(ProvinceDiagnosed!16:16&lt;&gt;""),COLUMN(ProvinceDiagnosed!16:16))-1)))/(INDEX(ProvinceDiagnosed!16:16,LOOKUP(2,1/(ProvinceDiagnosed!16:16&lt;&gt;""),COLUMN(ProvinceDiagnosed!16:16))-1))</f>
        <v>1.5194681861348529E-2</v>
      </c>
      <c r="BE16" s="92">
        <f ca="1">Calculation!BU16</f>
        <v>807.82576116584244</v>
      </c>
      <c r="BF16" s="94">
        <f t="shared" ca="1" si="5"/>
        <v>0.3233051623127674</v>
      </c>
      <c r="BG16" s="92">
        <f ca="1">Calculation!BV16</f>
        <v>652.90572727794756</v>
      </c>
      <c r="BH16" s="94">
        <f t="shared" ca="1" si="0"/>
        <v>0.63729609856051628</v>
      </c>
      <c r="BI16" s="94">
        <f t="shared" si="1"/>
        <v>0.21141253507951357</v>
      </c>
      <c r="BJ16" s="92">
        <f>AY16/LOOKUP(2,1/(NOT(ISBLANK(Daily!M:M))),Daily!M:M)</f>
        <v>3581.2094570928198</v>
      </c>
      <c r="BK16" s="99">
        <f>LOOKUP(2,1/(NOT(ISBLANK(ProvinceDiagnosed_Daily!16:16))),ProvinceDiagnosed_Daily!16:16)</f>
        <v>16</v>
      </c>
      <c r="BL16" s="100">
        <f>IF((INDEX(ProvinceDiagnosed_Daily!16:16,LOOKUP(2,1/(ProvinceDiagnosed_Daily!16:16&lt;&gt;""),COLUMN(ProvinceDiagnosed_Daily!16:16))-1))=0, LOOKUP(2,1/(NOT(ISBLANK(ProvinceDiagnosed_Daily!16:16))),ProvinceDiagnosed_Daily!16:16), ((LOOKUP(2,1/(NOT(ISBLANK(ProvinceDiagnosed_Daily!16:16))),ProvinceDiagnosed_Daily!16:16))-(INDEX(ProvinceDiagnosed_Daily!16:16,LOOKUP(2,1/(ProvinceDiagnosed_Daily!16:16&lt;&gt;""),COLUMN(ProvinceDiagnosed_Daily!16:16))-1)))/(INDEX(ProvinceDiagnosed_Daily!16:16,LOOKUP(2,1/(ProvinceDiagnosed_Daily!16:16&lt;&gt;""),COLUMN(ProvinceDiagnosed_Daily!16:16))-1)))</f>
        <v>7</v>
      </c>
      <c r="BM16" s="99">
        <f>Calculation!BW50</f>
        <v>10.331628498819327</v>
      </c>
      <c r="BN16" s="100">
        <f t="shared" si="6"/>
        <v>0.54864259800170323</v>
      </c>
      <c r="BO16" s="99">
        <f>Calculation!BX50</f>
        <v>19.089285714285715</v>
      </c>
      <c r="BP16" s="100">
        <f t="shared" si="7"/>
        <v>-0.16183348924228255</v>
      </c>
      <c r="BQ16" s="136">
        <f>LOOKUP(2,1/(NOT(ISBLANK(ProvinceDiagnosed_Slope!16:16))),ProvinceDiagnosed_Slope!16:16)</f>
        <v>7</v>
      </c>
      <c r="BR16" s="13">
        <f>Calculation!AJ16</f>
        <v>645</v>
      </c>
      <c r="BS16" s="13">
        <f>Calculation!CA16</f>
        <v>0</v>
      </c>
      <c r="BT16" s="13">
        <f>Calculation!CC16</f>
        <v>3640.02159136827</v>
      </c>
      <c r="BU16" s="13">
        <f>Calculation!CH16</f>
        <v>10814.043439452544</v>
      </c>
      <c r="BV16" s="118">
        <f>Calculation!CI16</f>
        <v>3175.8636993219948</v>
      </c>
    </row>
    <row r="17" spans="1:74" x14ac:dyDescent="0.3">
      <c r="A17" s="7" t="s">
        <v>64</v>
      </c>
      <c r="B17" s="8" t="s">
        <v>172</v>
      </c>
      <c r="C17" s="8" t="s">
        <v>29</v>
      </c>
      <c r="D17" s="8" t="s">
        <v>95</v>
      </c>
      <c r="E17" s="18">
        <v>27.529990600000001</v>
      </c>
      <c r="F17" s="18">
        <v>60.582067599999903</v>
      </c>
      <c r="G17" s="16">
        <v>2775014</v>
      </c>
      <c r="H17" s="17">
        <v>3.4719673519107049E-2</v>
      </c>
      <c r="I17" s="3">
        <v>0.69</v>
      </c>
      <c r="J17" s="4">
        <v>0.85699999999999998</v>
      </c>
      <c r="K17" s="10">
        <v>1220171</v>
      </c>
      <c r="L17" s="4">
        <v>0.43969904295978329</v>
      </c>
      <c r="M17" s="10">
        <v>631688</v>
      </c>
      <c r="N17" s="4">
        <v>0.22763416689068955</v>
      </c>
      <c r="O17" s="10">
        <v>554522</v>
      </c>
      <c r="P17" s="4">
        <v>0.19982673961284519</v>
      </c>
      <c r="Q17" s="10">
        <v>233052</v>
      </c>
      <c r="R17" s="4">
        <v>8.3982279008322114E-2</v>
      </c>
      <c r="S17" s="10">
        <v>135581</v>
      </c>
      <c r="T17" s="4">
        <v>4.8857771528359857E-2</v>
      </c>
      <c r="U17" s="10">
        <v>1345642</v>
      </c>
      <c r="V17" s="11">
        <v>0.48491358962513342</v>
      </c>
      <c r="W17" s="10">
        <v>96217</v>
      </c>
      <c r="X17" s="5">
        <v>3.4672617867873816</v>
      </c>
      <c r="Y17" s="6">
        <v>1741</v>
      </c>
      <c r="Z17" s="15">
        <f t="shared" si="2"/>
        <v>0.62738422220572587</v>
      </c>
      <c r="AA17" s="6">
        <v>2120631</v>
      </c>
      <c r="AB17" s="5">
        <v>76.418749599101119</v>
      </c>
      <c r="AC17" s="6">
        <v>6010000</v>
      </c>
      <c r="AD17" s="5">
        <v>2.1657548394350443</v>
      </c>
      <c r="AE17" s="6">
        <v>27</v>
      </c>
      <c r="AF17" s="15">
        <v>9.7296806430526121E-3</v>
      </c>
      <c r="AG17" s="6">
        <v>173769</v>
      </c>
      <c r="AH17" s="15">
        <v>62.6191435430596</v>
      </c>
      <c r="AI17" s="6">
        <v>21387</v>
      </c>
      <c r="AJ17" s="5">
        <v>7.706988144924674</v>
      </c>
      <c r="AK17" s="6">
        <v>10964</v>
      </c>
      <c r="AL17" s="5">
        <v>3.9509710581640309</v>
      </c>
      <c r="AM17" s="6">
        <v>3140</v>
      </c>
      <c r="AN17" s="5">
        <v>1.1315258229327854</v>
      </c>
      <c r="AO17" s="6">
        <v>116</v>
      </c>
      <c r="AP17" s="15">
        <v>4.1801590910892701E-2</v>
      </c>
      <c r="AQ17" s="6">
        <v>201</v>
      </c>
      <c r="AR17" s="5">
        <v>7.2432067009391661</v>
      </c>
      <c r="AS17" s="2">
        <v>13.6</v>
      </c>
      <c r="AT17" s="2">
        <v>42.8</v>
      </c>
      <c r="AU17" s="29">
        <v>7</v>
      </c>
      <c r="AV17" s="29" t="s">
        <v>245</v>
      </c>
      <c r="AW17" s="13">
        <v>0</v>
      </c>
      <c r="AX17" s="42">
        <v>0.6</v>
      </c>
      <c r="AY17" s="87">
        <f>LOOKUP(2,1/(NOT(ISBLANK(ProvinceDead!17:17))),ProvinceDead!17:17)</f>
        <v>131</v>
      </c>
      <c r="AZ17" s="88">
        <f t="shared" si="3"/>
        <v>4.7206969045921934</v>
      </c>
      <c r="BA17" s="89">
        <f>((LOOKUP(2,1/(NOT(ISBLANK(ProvinceDead!17:17))),ProvinceDead!17:17))-(INDEX(ProvinceDead!17:17,LOOKUP(2,1/(ProvinceDead!17:17&lt;&gt;""),COLUMN(ProvinceDead!17:17))-1)))/(INDEX(ProvinceDead!17:17,LOOKUP(2,1/(ProvinceDead!17:17&lt;&gt;""),COLUMN(ProvinceDead!17:17))-1))</f>
        <v>0</v>
      </c>
      <c r="BB17" s="92">
        <f>LOOKUP(2,1/(NOT(ISBLANK(ProvinceDiagnosed!17:17))),ProvinceDiagnosed!17:17)</f>
        <v>601</v>
      </c>
      <c r="BC17" s="93">
        <f t="shared" si="4"/>
        <v>21.657548394350442</v>
      </c>
      <c r="BD17" s="94">
        <f>((LOOKUP(2,1/(NOT(ISBLANK(ProvinceDiagnosed!17:17))),ProvinceDiagnosed!17:17))-(INDEX(ProvinceDiagnosed!17:17,LOOKUP(2,1/(ProvinceDiagnosed!17:17&lt;&gt;""),COLUMN(ProvinceDiagnosed!17:17))-1)))/(INDEX(ProvinceDiagnosed!17:17,LOOKUP(2,1/(ProvinceDiagnosed!17:17&lt;&gt;""),COLUMN(ProvinceDiagnosed!17:17))-1))</f>
        <v>3.2646048109965638E-2</v>
      </c>
      <c r="BE17" s="92">
        <f ca="1">Calculation!BU17</f>
        <v>173</v>
      </c>
      <c r="BF17" s="94">
        <f t="shared" ca="1" si="5"/>
        <v>2.4739884393063583</v>
      </c>
      <c r="BG17" s="92">
        <f ca="1">Calculation!BV17</f>
        <v>220.64489704481565</v>
      </c>
      <c r="BH17" s="94">
        <f t="shared" ca="1" si="0"/>
        <v>1.7238336714305684</v>
      </c>
      <c r="BI17" s="94">
        <f t="shared" si="1"/>
        <v>0.21797004991680533</v>
      </c>
      <c r="BJ17" s="92">
        <f>AY17/LOOKUP(2,1/(NOT(ISBLANK(Daily!M:M))),Daily!M:M)</f>
        <v>2075.8338003502631</v>
      </c>
      <c r="BK17" s="99">
        <f>LOOKUP(2,1/(NOT(ISBLANK(ProvinceDiagnosed_Daily!17:17))),ProvinceDiagnosed_Daily!17:17)</f>
        <v>19</v>
      </c>
      <c r="BL17" s="100">
        <f>IF((INDEX(ProvinceDiagnosed_Daily!17:17,LOOKUP(2,1/(ProvinceDiagnosed_Daily!17:17&lt;&gt;""),COLUMN(ProvinceDiagnosed_Daily!17:17))-1))=0, LOOKUP(2,1/(NOT(ISBLANK(ProvinceDiagnosed_Daily!17:17))),ProvinceDiagnosed_Daily!17:17), ((LOOKUP(2,1/(NOT(ISBLANK(ProvinceDiagnosed_Daily!17:17))),ProvinceDiagnosed_Daily!17:17))-(INDEX(ProvinceDiagnosed_Daily!17:17,LOOKUP(2,1/(ProvinceDiagnosed_Daily!17:17&lt;&gt;""),COLUMN(ProvinceDiagnosed_Daily!17:17))-1)))/(INDEX(ProvinceDiagnosed_Daily!17:17,LOOKUP(2,1/(ProvinceDiagnosed_Daily!17:17&lt;&gt;""),COLUMN(ProvinceDiagnosed_Daily!17:17))-1)))</f>
        <v>-0.59619291151743359</v>
      </c>
      <c r="BM17" s="99">
        <f>Calculation!BW51</f>
        <v>10</v>
      </c>
      <c r="BN17" s="100">
        <f t="shared" si="6"/>
        <v>0.9</v>
      </c>
      <c r="BO17" s="99">
        <f>Calculation!BX51</f>
        <v>10.543859649122806</v>
      </c>
      <c r="BP17" s="100">
        <f t="shared" si="7"/>
        <v>0.80199667221297843</v>
      </c>
      <c r="BQ17" s="136">
        <f>LOOKUP(2,1/(NOT(ISBLANK(ProvinceDiagnosed_Slope!17:17))),ProvinceDiagnosed_Slope!17:17)</f>
        <v>-0.59619291151743359</v>
      </c>
      <c r="BR17" s="13">
        <f>Calculation!AJ17</f>
        <v>134</v>
      </c>
      <c r="BS17" s="13">
        <f>Calculation!CA17</f>
        <v>0</v>
      </c>
      <c r="BT17" s="13">
        <f>Calculation!CC17</f>
        <v>3257.7933840798928</v>
      </c>
      <c r="BU17" s="13">
        <f>Calculation!CH17</f>
        <v>6079.7381731627493</v>
      </c>
      <c r="BV17" s="118">
        <f>Calculation!CI17</f>
        <v>1121.5943466294439</v>
      </c>
    </row>
    <row r="18" spans="1:74" x14ac:dyDescent="0.3">
      <c r="A18" s="7" t="s">
        <v>65</v>
      </c>
      <c r="B18" s="8" t="s">
        <v>173</v>
      </c>
      <c r="C18" s="8" t="s">
        <v>5</v>
      </c>
      <c r="D18" s="8" t="s">
        <v>96</v>
      </c>
      <c r="E18" s="18">
        <v>29.1043813</v>
      </c>
      <c r="F18" s="18">
        <v>53.045893</v>
      </c>
      <c r="G18" s="16">
        <v>4851274</v>
      </c>
      <c r="H18" s="17">
        <v>6.0696864747973353E-2</v>
      </c>
      <c r="I18" s="3">
        <v>0.80800000000000005</v>
      </c>
      <c r="J18" s="4">
        <v>0.86299999999999999</v>
      </c>
      <c r="K18" s="10">
        <v>1304480</v>
      </c>
      <c r="L18" s="4">
        <v>0.26889431518401147</v>
      </c>
      <c r="M18" s="10">
        <v>1032242</v>
      </c>
      <c r="N18" s="4">
        <v>0.21277750957789646</v>
      </c>
      <c r="O18" s="10">
        <v>1316941</v>
      </c>
      <c r="P18" s="4">
        <v>0.27146291881266654</v>
      </c>
      <c r="Q18" s="10">
        <v>738855</v>
      </c>
      <c r="R18" s="4">
        <v>0.15230123056335304</v>
      </c>
      <c r="S18" s="10">
        <v>458756</v>
      </c>
      <c r="T18" s="4">
        <v>9.456402586207252E-2</v>
      </c>
      <c r="U18" s="10">
        <v>3401675</v>
      </c>
      <c r="V18" s="11">
        <v>0.70119209923001669</v>
      </c>
      <c r="W18" s="10">
        <v>209156</v>
      </c>
      <c r="X18" s="5">
        <v>4.3113623349248051</v>
      </c>
      <c r="Y18" s="6">
        <v>1840</v>
      </c>
      <c r="Z18" s="15">
        <f t="shared" si="2"/>
        <v>0.3792818133958214</v>
      </c>
      <c r="AA18" s="6">
        <v>2824403</v>
      </c>
      <c r="AB18" s="5">
        <v>58.219820195684676</v>
      </c>
      <c r="AC18" s="6">
        <v>720458</v>
      </c>
      <c r="AD18" s="5">
        <v>0.1485090308236558</v>
      </c>
      <c r="AE18" s="6">
        <v>4570</v>
      </c>
      <c r="AF18" s="15">
        <v>0.94202059087983903</v>
      </c>
      <c r="AG18" s="6">
        <v>29576</v>
      </c>
      <c r="AH18" s="15">
        <v>6.0965428874971819</v>
      </c>
      <c r="AI18" s="6">
        <v>6687</v>
      </c>
      <c r="AJ18" s="5">
        <v>1.3784008077053573</v>
      </c>
      <c r="AK18" s="6">
        <v>23853</v>
      </c>
      <c r="AL18" s="5">
        <v>4.9168527689839827</v>
      </c>
      <c r="AM18" s="6">
        <v>13151</v>
      </c>
      <c r="AN18" s="5">
        <v>2.7108343086785038</v>
      </c>
      <c r="AO18" s="6">
        <v>474</v>
      </c>
      <c r="AP18" s="15">
        <v>9.770629323348877E-2</v>
      </c>
      <c r="AQ18" s="6">
        <v>714</v>
      </c>
      <c r="AR18" s="5">
        <v>14.717783411120461</v>
      </c>
      <c r="AS18" s="2">
        <v>7</v>
      </c>
      <c r="AT18" s="2">
        <v>34.200000000000003</v>
      </c>
      <c r="AU18" s="29">
        <v>6</v>
      </c>
      <c r="AV18" s="29" t="s">
        <v>247</v>
      </c>
      <c r="AW18" s="13">
        <v>0</v>
      </c>
      <c r="AX18" s="42">
        <v>0.44</v>
      </c>
      <c r="AY18" s="87">
        <f>LOOKUP(2,1/(NOT(ISBLANK(ProvinceDead!18:18))),ProvinceDead!18:18)</f>
        <v>212</v>
      </c>
      <c r="AZ18" s="88">
        <f t="shared" si="3"/>
        <v>4.3699861108648985</v>
      </c>
      <c r="BA18" s="89">
        <f>((LOOKUP(2,1/(NOT(ISBLANK(ProvinceDead!18:18))),ProvinceDead!18:18))-(INDEX(ProvinceDead!18:18,LOOKUP(2,1/(ProvinceDead!18:18&lt;&gt;""),COLUMN(ProvinceDead!18:18))-1)))/(INDEX(ProvinceDead!18:18,LOOKUP(2,1/(ProvinceDead!18:18&lt;&gt;""),COLUMN(ProvinceDead!18:18))-1))</f>
        <v>0</v>
      </c>
      <c r="BB18" s="92">
        <f>LOOKUP(2,1/(NOT(ISBLANK(ProvinceDiagnosed!18:18))),ProvinceDiagnosed!18:18)</f>
        <v>3361</v>
      </c>
      <c r="BC18" s="93">
        <f t="shared" si="4"/>
        <v>69.280770370834546</v>
      </c>
      <c r="BD18" s="94">
        <f>((LOOKUP(2,1/(NOT(ISBLANK(ProvinceDiagnosed!18:18))),ProvinceDiagnosed!18:18))-(INDEX(ProvinceDiagnosed!18:18,LOOKUP(2,1/(ProvinceDiagnosed!18:18&lt;&gt;""),COLUMN(ProvinceDiagnosed!18:18))-1)))/(INDEX(ProvinceDiagnosed!18:18,LOOKUP(2,1/(ProvinceDiagnosed!18:18&lt;&gt;""),COLUMN(ProvinceDiagnosed!18:18))-1))</f>
        <v>2.4382810118866199E-2</v>
      </c>
      <c r="BE18" s="92">
        <f ca="1">Calculation!BU18</f>
        <v>636.5</v>
      </c>
      <c r="BF18" s="94">
        <f t="shared" ca="1" si="5"/>
        <v>4.2804399057344851</v>
      </c>
      <c r="BG18" s="92">
        <f ca="1">Calculation!BV18</f>
        <v>1045.8358169705471</v>
      </c>
      <c r="BH18" s="94">
        <f t="shared" ca="1" si="0"/>
        <v>2.2136975474178588</v>
      </c>
      <c r="BI18" s="94">
        <f t="shared" si="1"/>
        <v>6.3076465337697118E-2</v>
      </c>
      <c r="BJ18" s="92">
        <f>AY18/LOOKUP(2,1/(NOT(ISBLANK(Daily!M:M))),Daily!M:M)</f>
        <v>3359.3646234676012</v>
      </c>
      <c r="BK18" s="99">
        <f>LOOKUP(2,1/(NOT(ISBLANK(ProvinceDiagnosed_Daily!18:18))),ProvinceDiagnosed_Daily!18:18)</f>
        <v>80</v>
      </c>
      <c r="BL18" s="100">
        <f>IF((INDEX(ProvinceDiagnosed_Daily!18:18,LOOKUP(2,1/(ProvinceDiagnosed_Daily!18:18&lt;&gt;""),COLUMN(ProvinceDiagnosed_Daily!18:18))-1))=0, LOOKUP(2,1/(NOT(ISBLANK(ProvinceDiagnosed_Daily!18:18))),ProvinceDiagnosed_Daily!18:18), ((LOOKUP(2,1/(NOT(ISBLANK(ProvinceDiagnosed_Daily!18:18))),ProvinceDiagnosed_Daily!18:18))-(INDEX(ProvinceDiagnosed_Daily!18:18,LOOKUP(2,1/(ProvinceDiagnosed_Daily!18:18&lt;&gt;""),COLUMN(ProvinceDiagnosed_Daily!18:18))-1)))/(INDEX(ProvinceDiagnosed_Daily!18:18,LOOKUP(2,1/(ProvinceDiagnosed_Daily!18:18&lt;&gt;""),COLUMN(ProvinceDiagnosed_Daily!18:18))-1)))</f>
        <v>-0.23809523809523808</v>
      </c>
      <c r="BM18" s="99">
        <f>Calculation!BW52</f>
        <v>43.5</v>
      </c>
      <c r="BN18" s="100">
        <f t="shared" si="6"/>
        <v>0.83908045977011492</v>
      </c>
      <c r="BO18" s="99">
        <f>Calculation!BX52</f>
        <v>56.016666666666666</v>
      </c>
      <c r="BP18" s="100">
        <f t="shared" si="7"/>
        <v>0.428146385004463</v>
      </c>
      <c r="BQ18" s="136">
        <f>LOOKUP(2,1/(NOT(ISBLANK(ProvinceDiagnosed_Slope!18:18))),ProvinceDiagnosed_Slope!18:18)</f>
        <v>-0.23809523809523808</v>
      </c>
      <c r="BR18" s="13">
        <f>Calculation!AJ18</f>
        <v>505</v>
      </c>
      <c r="BS18" s="13">
        <f>Calculation!CA18</f>
        <v>34000</v>
      </c>
      <c r="BT18" s="13">
        <f>Calculation!CC18</f>
        <v>34000</v>
      </c>
      <c r="BU18" s="13">
        <f>Calculation!CH18</f>
        <v>34000</v>
      </c>
      <c r="BV18" s="118">
        <f>Calculation!CI18</f>
        <v>3361</v>
      </c>
    </row>
    <row r="19" spans="1:74" x14ac:dyDescent="0.3">
      <c r="A19" s="7" t="s">
        <v>66</v>
      </c>
      <c r="B19" s="8" t="s">
        <v>174</v>
      </c>
      <c r="C19" s="8" t="s">
        <v>6</v>
      </c>
      <c r="D19" s="8" t="s">
        <v>97</v>
      </c>
      <c r="E19" s="18">
        <v>36.273658900000001</v>
      </c>
      <c r="F19" s="18">
        <v>49.998235999999999</v>
      </c>
      <c r="G19" s="16">
        <v>1273761</v>
      </c>
      <c r="H19" s="17">
        <v>1.5936700161286146E-2</v>
      </c>
      <c r="I19" s="3">
        <v>0.79500000000000004</v>
      </c>
      <c r="J19" s="4">
        <v>0.86899999999999999</v>
      </c>
      <c r="K19" s="10">
        <v>345757</v>
      </c>
      <c r="L19" s="4">
        <v>0.2714457421761225</v>
      </c>
      <c r="M19" s="10">
        <v>267144</v>
      </c>
      <c r="N19" s="4">
        <v>0.20972851264876222</v>
      </c>
      <c r="O19" s="10">
        <v>355469</v>
      </c>
      <c r="P19" s="4">
        <v>0.27907040645772635</v>
      </c>
      <c r="Q19" s="10">
        <v>191712</v>
      </c>
      <c r="R19" s="4">
        <v>0.15050861189815043</v>
      </c>
      <c r="S19" s="10">
        <v>113679</v>
      </c>
      <c r="T19" s="4">
        <v>8.9246726819238453E-2</v>
      </c>
      <c r="U19" s="10">
        <v>952149</v>
      </c>
      <c r="V19" s="11">
        <v>0.74750993318212755</v>
      </c>
      <c r="W19" s="10">
        <v>89219</v>
      </c>
      <c r="X19" s="5">
        <v>7.0043752320882806</v>
      </c>
      <c r="Y19" s="6">
        <v>326</v>
      </c>
      <c r="Z19" s="15">
        <f t="shared" si="2"/>
        <v>0.25593498309337465</v>
      </c>
      <c r="AA19" s="6">
        <v>524490</v>
      </c>
      <c r="AB19" s="5">
        <v>41.17648444252886</v>
      </c>
      <c r="AC19" s="6">
        <v>571825</v>
      </c>
      <c r="AD19" s="5">
        <v>0.44892644695511952</v>
      </c>
      <c r="AE19" s="6">
        <v>75</v>
      </c>
      <c r="AF19" s="15">
        <v>5.8880747644181282E-2</v>
      </c>
      <c r="AG19" s="6">
        <v>1258</v>
      </c>
      <c r="AH19" s="15">
        <v>0.98762640715173411</v>
      </c>
      <c r="AI19" s="6">
        <v>340</v>
      </c>
      <c r="AJ19" s="5">
        <v>0.26692605598695518</v>
      </c>
      <c r="AK19" s="6">
        <v>4821</v>
      </c>
      <c r="AL19" s="5">
        <v>3.7848544585679731</v>
      </c>
      <c r="AM19" s="6">
        <v>2301</v>
      </c>
      <c r="AN19" s="5">
        <v>1.8064613377234819</v>
      </c>
      <c r="AO19" s="6">
        <v>85</v>
      </c>
      <c r="AP19" s="15">
        <v>6.6731513996738795E-2</v>
      </c>
      <c r="AQ19" s="6">
        <v>188</v>
      </c>
      <c r="AR19" s="5">
        <v>14.75944074280811</v>
      </c>
      <c r="AS19" s="2">
        <v>10.6</v>
      </c>
      <c r="AT19" s="2">
        <v>37.200000000000003</v>
      </c>
      <c r="AU19" s="29">
        <v>9</v>
      </c>
      <c r="AV19" s="29" t="s">
        <v>255</v>
      </c>
      <c r="AW19" s="13">
        <v>0</v>
      </c>
      <c r="AX19" s="42">
        <v>0.42</v>
      </c>
      <c r="AY19" s="87">
        <f>LOOKUP(2,1/(NOT(ISBLANK(ProvinceDead!19:19))),ProvinceDead!19:19)</f>
        <v>426</v>
      </c>
      <c r="AZ19" s="88">
        <f t="shared" si="3"/>
        <v>33.444264661894969</v>
      </c>
      <c r="BA19" s="89">
        <f>((LOOKUP(2,1/(NOT(ISBLANK(ProvinceDead!19:19))),ProvinceDead!19:19))-(INDEX(ProvinceDead!19:19,LOOKUP(2,1/(ProvinceDead!19:19&lt;&gt;""),COLUMN(ProvinceDead!19:19))-1)))/(INDEX(ProvinceDead!19:19,LOOKUP(2,1/(ProvinceDead!19:19&lt;&gt;""),COLUMN(ProvinceDead!19:19))-1))</f>
        <v>0</v>
      </c>
      <c r="BB19" s="92">
        <f>LOOKUP(2,1/(NOT(ISBLANK(ProvinceDiagnosed!19:19))),ProvinceDiagnosed!19:19)</f>
        <v>1240</v>
      </c>
      <c r="BC19" s="93">
        <f t="shared" si="4"/>
        <v>97.349502771713063</v>
      </c>
      <c r="BD19" s="94">
        <f>((LOOKUP(2,1/(NOT(ISBLANK(ProvinceDiagnosed!19:19))),ProvinceDiagnosed!19:19))-(INDEX(ProvinceDiagnosed!19:19,LOOKUP(2,1/(ProvinceDiagnosed!19:19&lt;&gt;""),COLUMN(ProvinceDiagnosed!19:19))-1)))/(INDEX(ProvinceDiagnosed!19:19,LOOKUP(2,1/(ProvinceDiagnosed!19:19&lt;&gt;""),COLUMN(ProvinceDiagnosed!19:19))-1))</f>
        <v>8.0710250201775622E-4</v>
      </c>
      <c r="BE19" s="92">
        <f ca="1">Calculation!BU19</f>
        <v>873</v>
      </c>
      <c r="BF19" s="94">
        <f t="shared" ca="1" si="5"/>
        <v>0.42038946162657503</v>
      </c>
      <c r="BG19" s="92">
        <f ca="1">Calculation!BV19</f>
        <v>761.17339057770903</v>
      </c>
      <c r="BH19" s="94">
        <f t="shared" ca="1" si="0"/>
        <v>0.62906377883083264</v>
      </c>
      <c r="BI19" s="94">
        <f t="shared" si="1"/>
        <v>0.34354838709677421</v>
      </c>
      <c r="BJ19" s="92">
        <f>AY19/LOOKUP(2,1/(NOT(ISBLANK(Daily!M:M))),Daily!M:M)</f>
        <v>6750.4213660245186</v>
      </c>
      <c r="BK19" s="99">
        <f>LOOKUP(2,1/(NOT(ISBLANK(ProvinceDiagnosed_Daily!19:19))),ProvinceDiagnosed_Daily!19:19)</f>
        <v>1</v>
      </c>
      <c r="BL19" s="100">
        <f>IF((INDEX(ProvinceDiagnosed_Daily!19:19,LOOKUP(2,1/(ProvinceDiagnosed_Daily!19:19&lt;&gt;""),COLUMN(ProvinceDiagnosed_Daily!19:19))-1))=0, LOOKUP(2,1/(NOT(ISBLANK(ProvinceDiagnosed_Daily!19:19))),ProvinceDiagnosed_Daily!19:19), ((LOOKUP(2,1/(NOT(ISBLANK(ProvinceDiagnosed_Daily!19:19))),ProvinceDiagnosed_Daily!19:19))-(INDEX(ProvinceDiagnosed_Daily!19:19,LOOKUP(2,1/(ProvinceDiagnosed_Daily!19:19&lt;&gt;""),COLUMN(ProvinceDiagnosed_Daily!19:19))-1)))/(INDEX(ProvinceDiagnosed_Daily!19:19,LOOKUP(2,1/(ProvinceDiagnosed_Daily!19:19&lt;&gt;""),COLUMN(ProvinceDiagnosed_Daily!19:19))-1)))</f>
        <v>1</v>
      </c>
      <c r="BM19" s="99">
        <f>Calculation!BW53</f>
        <v>20.5</v>
      </c>
      <c r="BN19" s="100">
        <f t="shared" si="6"/>
        <v>-0.95121951219512191</v>
      </c>
      <c r="BO19" s="99">
        <f>Calculation!BX53</f>
        <v>22.142857142857142</v>
      </c>
      <c r="BP19" s="100">
        <f t="shared" si="7"/>
        <v>-0.95483870967741935</v>
      </c>
      <c r="BQ19" s="136">
        <f>LOOKUP(2,1/(NOT(ISBLANK(ProvinceDiagnosed_Slope!19:19))),ProvinceDiagnosed_Slope!19:19)</f>
        <v>1</v>
      </c>
      <c r="BR19" s="13">
        <f>Calculation!AJ19</f>
        <v>669</v>
      </c>
      <c r="BS19" s="13">
        <f>Calculation!CA19</f>
        <v>0</v>
      </c>
      <c r="BT19" s="13">
        <f>Calculation!CC19</f>
        <v>7542.7942263896712</v>
      </c>
      <c r="BU19" s="13">
        <f>Calculation!CH19</f>
        <v>12543.8857482892</v>
      </c>
      <c r="BV19" s="118">
        <f>Calculation!CI19</f>
        <v>2062.1559943209095</v>
      </c>
    </row>
    <row r="20" spans="1:74" x14ac:dyDescent="0.3">
      <c r="A20" s="7" t="s">
        <v>67</v>
      </c>
      <c r="B20" s="8" t="s">
        <v>175</v>
      </c>
      <c r="C20" s="8" t="s">
        <v>7</v>
      </c>
      <c r="D20" s="8" t="s">
        <v>98</v>
      </c>
      <c r="E20" s="18">
        <v>34.639944300000003</v>
      </c>
      <c r="F20" s="18">
        <v>50.875941900000001</v>
      </c>
      <c r="G20" s="16">
        <v>1292283</v>
      </c>
      <c r="H20" s="17">
        <v>1.6168438737351312E-2</v>
      </c>
      <c r="I20" s="3">
        <v>0.81499999999999995</v>
      </c>
      <c r="J20" s="4">
        <v>0.878</v>
      </c>
      <c r="K20" s="10">
        <v>388837</v>
      </c>
      <c r="L20" s="4">
        <v>0.30089152298683802</v>
      </c>
      <c r="M20" s="10">
        <v>281638</v>
      </c>
      <c r="N20" s="4">
        <v>0.21793833084548817</v>
      </c>
      <c r="O20" s="10">
        <v>342759</v>
      </c>
      <c r="P20" s="4">
        <v>0.2652352464591734</v>
      </c>
      <c r="Q20" s="10">
        <v>179595</v>
      </c>
      <c r="R20" s="4">
        <v>0.13897497684330753</v>
      </c>
      <c r="S20" s="10">
        <v>99454</v>
      </c>
      <c r="T20" s="4">
        <v>7.6959922865192834E-2</v>
      </c>
      <c r="U20" s="10">
        <v>1229964</v>
      </c>
      <c r="V20" s="11">
        <v>0.95177604286367612</v>
      </c>
      <c r="W20" s="10">
        <v>66735</v>
      </c>
      <c r="X20" s="5">
        <v>5.164116528655101</v>
      </c>
      <c r="Y20" s="6">
        <v>257</v>
      </c>
      <c r="Z20" s="15">
        <f t="shared" si="2"/>
        <v>0.19887284751095541</v>
      </c>
      <c r="AA20" s="6">
        <v>412383</v>
      </c>
      <c r="AB20" s="5">
        <v>31.911199017552654</v>
      </c>
      <c r="AC20" s="6">
        <v>10162600</v>
      </c>
      <c r="AD20" s="5">
        <v>7.8640669265168697</v>
      </c>
      <c r="AE20" s="6">
        <v>114</v>
      </c>
      <c r="AF20" s="15">
        <v>8.8215971269451035E-2</v>
      </c>
      <c r="AG20" s="6">
        <v>3750</v>
      </c>
      <c r="AH20" s="15">
        <v>2.9018411601793104</v>
      </c>
      <c r="AI20" s="6">
        <v>2836</v>
      </c>
      <c r="AJ20" s="5">
        <v>2.19456574140494</v>
      </c>
      <c r="AK20" s="6">
        <v>3347</v>
      </c>
      <c r="AL20" s="5">
        <v>2.5899899634987076</v>
      </c>
      <c r="AM20" s="6">
        <v>2260</v>
      </c>
      <c r="AN20" s="5">
        <v>1.7488429392013978</v>
      </c>
      <c r="AO20" s="6">
        <v>53</v>
      </c>
      <c r="AP20" s="15">
        <v>4.1012688397200923E-2</v>
      </c>
      <c r="AQ20" s="6">
        <v>177</v>
      </c>
      <c r="AR20" s="5">
        <v>13.696690276046345</v>
      </c>
      <c r="AS20" s="2">
        <v>10.199999999999999</v>
      </c>
      <c r="AT20" s="2">
        <v>31.4</v>
      </c>
      <c r="AU20" s="29">
        <v>1</v>
      </c>
      <c r="AV20" s="29" t="s">
        <v>251</v>
      </c>
      <c r="AW20" s="13">
        <v>1</v>
      </c>
      <c r="AX20" s="42">
        <v>0.43</v>
      </c>
      <c r="AY20" s="87">
        <f>LOOKUP(2,1/(NOT(ISBLANK(ProvinceDead!20:20))),ProvinceDead!20:20)</f>
        <v>996</v>
      </c>
      <c r="AZ20" s="88">
        <f t="shared" si="3"/>
        <v>77.072901214362489</v>
      </c>
      <c r="BA20" s="89">
        <f>((LOOKUP(2,1/(NOT(ISBLANK(ProvinceDead!20:20))),ProvinceDead!20:20))-(INDEX(ProvinceDead!20:20,LOOKUP(2,1/(ProvinceDead!20:20&lt;&gt;""),COLUMN(ProvinceDead!20:20))-1)))/(INDEX(ProvinceDead!20:20,LOOKUP(2,1/(ProvinceDead!20:20&lt;&gt;""),COLUMN(ProvinceDead!20:20))-1))</f>
        <v>0</v>
      </c>
      <c r="BB20" s="92">
        <f>LOOKUP(2,1/(NOT(ISBLANK(ProvinceDiagnosed!20:20))),ProvinceDiagnosed!20:20)</f>
        <v>4784.4402670023019</v>
      </c>
      <c r="BC20" s="93">
        <f t="shared" si="4"/>
        <v>370.23161853884187</v>
      </c>
      <c r="BD20" s="94">
        <f>((LOOKUP(2,1/(NOT(ISBLANK(ProvinceDiagnosed!20:20))),ProvinceDiagnosed!20:20))-(INDEX(ProvinceDiagnosed!20:20,LOOKUP(2,1/(ProvinceDiagnosed!20:20&lt;&gt;""),COLUMN(ProvinceDiagnosed!20:20))-1)))/(INDEX(ProvinceDiagnosed!20:20,LOOKUP(2,1/(ProvinceDiagnosed!20:20&lt;&gt;""),COLUMN(ProvinceDiagnosed!20:20))-1))</f>
        <v>3.4480425759861326E-3</v>
      </c>
      <c r="BE20" s="92">
        <f ca="1">Calculation!BU20</f>
        <v>1287.4696586114931</v>
      </c>
      <c r="BF20" s="94">
        <f t="shared" ca="1" si="5"/>
        <v>2.716157685737008</v>
      </c>
      <c r="BG20" s="92">
        <f ca="1">Calculation!BV20</f>
        <v>2082.6112853358181</v>
      </c>
      <c r="BH20" s="94">
        <f t="shared" ca="1" si="0"/>
        <v>1.2973275429220665</v>
      </c>
      <c r="BI20" s="94">
        <f t="shared" si="1"/>
        <v>0.20817482180084679</v>
      </c>
      <c r="BJ20" s="92">
        <f>AY20/LOOKUP(2,1/(NOT(ISBLANK(Daily!M:M))),Daily!M:M)</f>
        <v>15782.675306479861</v>
      </c>
      <c r="BK20" s="99">
        <f>LOOKUP(2,1/(NOT(ISBLANK(ProvinceDiagnosed_Daily!20:20))),ProvinceDiagnosed_Daily!20:20)</f>
        <v>16.44026700230188</v>
      </c>
      <c r="BL20" s="100">
        <f>IF((INDEX(ProvinceDiagnosed_Daily!20:20,LOOKUP(2,1/(ProvinceDiagnosed_Daily!20:20&lt;&gt;""),COLUMN(ProvinceDiagnosed_Daily!20:20))-1))=0, LOOKUP(2,1/(NOT(ISBLANK(ProvinceDiagnosed_Daily!20:20))),ProvinceDiagnosed_Daily!20:20), ((LOOKUP(2,1/(NOT(ISBLANK(ProvinceDiagnosed_Daily!20:20))),ProvinceDiagnosed_Daily!20:20))-(INDEX(ProvinceDiagnosed_Daily!20:20,LOOKUP(2,1/(ProvinceDiagnosed_Daily!20:20&lt;&gt;""),COLUMN(ProvinceDiagnosed_Daily!20:20))-1)))/(INDEX(ProvinceDiagnosed_Daily!20:20,LOOKUP(2,1/(ProvinceDiagnosed_Daily!20:20&lt;&gt;""),COLUMN(ProvinceDiagnosed_Daily!20:20))-1)))</f>
        <v>-0.47013076734740655</v>
      </c>
      <c r="BM20" s="99">
        <f>Calculation!BW54</f>
        <v>52</v>
      </c>
      <c r="BN20" s="100">
        <f t="shared" si="6"/>
        <v>-0.68384101918650231</v>
      </c>
      <c r="BO20" s="99">
        <f>Calculation!BX54</f>
        <v>71.409556223914947</v>
      </c>
      <c r="BP20" s="100">
        <f t="shared" si="7"/>
        <v>-0.769774973103725</v>
      </c>
      <c r="BQ20" s="136">
        <f>LOOKUP(2,1/(NOT(ISBLANK(ProvinceDiagnosed_Slope!20:20))),ProvinceDiagnosed_Slope!20:20)</f>
        <v>-0.47013076734740655</v>
      </c>
      <c r="BR20" s="13">
        <f>Calculation!AJ20</f>
        <v>1178</v>
      </c>
      <c r="BS20" s="13">
        <f>Calculation!CA20</f>
        <v>0</v>
      </c>
      <c r="BT20" s="13">
        <f>Calculation!CC20</f>
        <v>13024.81007437225</v>
      </c>
      <c r="BU20" s="13">
        <f>Calculation!CH20</f>
        <v>48399.57425708964</v>
      </c>
      <c r="BV20" s="118">
        <f>Calculation!CI20</f>
        <v>17778.752293441663</v>
      </c>
    </row>
    <row r="21" spans="1:74" x14ac:dyDescent="0.3">
      <c r="A21" s="7" t="s">
        <v>68</v>
      </c>
      <c r="B21" s="8" t="s">
        <v>176</v>
      </c>
      <c r="C21" s="8" t="s">
        <v>30</v>
      </c>
      <c r="D21" s="8" t="s">
        <v>99</v>
      </c>
      <c r="E21" s="18">
        <v>35.955357900000003</v>
      </c>
      <c r="F21" s="18">
        <v>47.136212499999999</v>
      </c>
      <c r="G21" s="16">
        <v>1603011</v>
      </c>
      <c r="H21" s="17">
        <v>2.0056121723183128E-2</v>
      </c>
      <c r="I21" s="3">
        <v>0.747</v>
      </c>
      <c r="J21" s="4">
        <v>0.82299999999999995</v>
      </c>
      <c r="K21" s="10">
        <v>446016</v>
      </c>
      <c r="L21" s="4">
        <v>0.27823639388625532</v>
      </c>
      <c r="M21" s="10">
        <v>362331</v>
      </c>
      <c r="N21" s="4">
        <v>0.226031511948452</v>
      </c>
      <c r="O21" s="10">
        <v>416377</v>
      </c>
      <c r="P21" s="4">
        <v>0.25974681396447064</v>
      </c>
      <c r="Q21" s="10">
        <v>229142</v>
      </c>
      <c r="R21" s="4">
        <v>0.1429447458563915</v>
      </c>
      <c r="S21" s="10">
        <v>149145</v>
      </c>
      <c r="T21" s="4">
        <v>9.3040534344430575E-2</v>
      </c>
      <c r="U21" s="10">
        <v>1134229</v>
      </c>
      <c r="V21" s="11">
        <v>0.70756158254684465</v>
      </c>
      <c r="W21" s="10">
        <v>54747</v>
      </c>
      <c r="X21" s="5">
        <v>3.4152604068219121</v>
      </c>
      <c r="Y21" s="6">
        <v>566</v>
      </c>
      <c r="Z21" s="15">
        <f t="shared" si="2"/>
        <v>0.35308553715476693</v>
      </c>
      <c r="AA21" s="6">
        <v>1079642</v>
      </c>
      <c r="AB21" s="5">
        <v>67.350879064460571</v>
      </c>
      <c r="AC21" s="6">
        <v>163868</v>
      </c>
      <c r="AD21" s="5">
        <v>0.10222512509271614</v>
      </c>
      <c r="AE21" s="6">
        <v>149</v>
      </c>
      <c r="AF21" s="15">
        <v>9.2950079569011065E-2</v>
      </c>
      <c r="AG21" s="6">
        <v>2079</v>
      </c>
      <c r="AH21" s="15">
        <v>1.2969343317045234</v>
      </c>
      <c r="AI21" s="6">
        <v>276</v>
      </c>
      <c r="AJ21" s="5">
        <v>0.17217598631575204</v>
      </c>
      <c r="AK21" s="6">
        <v>7084</v>
      </c>
      <c r="AL21" s="5">
        <v>4.4191836487709697</v>
      </c>
      <c r="AM21" s="6">
        <v>2816</v>
      </c>
      <c r="AN21" s="5">
        <v>1.7566941212505716</v>
      </c>
      <c r="AO21" s="6">
        <v>56</v>
      </c>
      <c r="AP21" s="15">
        <v>3.4934258093051139E-2</v>
      </c>
      <c r="AQ21" s="6">
        <v>179</v>
      </c>
      <c r="AR21" s="5">
        <v>11.166486069028847</v>
      </c>
      <c r="AS21" s="2">
        <v>12.5</v>
      </c>
      <c r="AT21" s="2">
        <v>45.1</v>
      </c>
      <c r="AU21" s="29">
        <v>8</v>
      </c>
      <c r="AV21" s="29" t="s">
        <v>244</v>
      </c>
      <c r="AW21" s="13">
        <v>0</v>
      </c>
      <c r="AX21" s="42">
        <v>0.31</v>
      </c>
      <c r="AY21" s="87">
        <f>LOOKUP(2,1/(NOT(ISBLANK(ProvinceDead!21:21))),ProvinceDead!21:21)</f>
        <v>216</v>
      </c>
      <c r="AZ21" s="88">
        <f t="shared" si="3"/>
        <v>13.474642407319726</v>
      </c>
      <c r="BA21" s="89">
        <f>((LOOKUP(2,1/(NOT(ISBLANK(ProvinceDead!21:21))),ProvinceDead!21:21))-(INDEX(ProvinceDead!21:21,LOOKUP(2,1/(ProvinceDead!21:21&lt;&gt;""),COLUMN(ProvinceDead!21:21))-1)))/(INDEX(ProvinceDead!21:21,LOOKUP(2,1/(ProvinceDead!21:21&lt;&gt;""),COLUMN(ProvinceDead!21:21))-1))</f>
        <v>0</v>
      </c>
      <c r="BB21" s="92">
        <f>LOOKUP(2,1/(NOT(ISBLANK(ProvinceDiagnosed!21:21))),ProvinceDiagnosed!21:21)</f>
        <v>1113</v>
      </c>
      <c r="BC21" s="93">
        <f t="shared" si="4"/>
        <v>69.431837959939145</v>
      </c>
      <c r="BD21" s="94">
        <f>((LOOKUP(2,1/(NOT(ISBLANK(ProvinceDiagnosed!21:21))),ProvinceDiagnosed!21:21))-(INDEX(ProvinceDiagnosed!21:21,LOOKUP(2,1/(ProvinceDiagnosed!21:21&lt;&gt;""),COLUMN(ProvinceDiagnosed!21:21))-1)))/(INDEX(ProvinceDiagnosed!21:21,LOOKUP(2,1/(ProvinceDiagnosed!21:21&lt;&gt;""),COLUMN(ProvinceDiagnosed!21:21))-1))</f>
        <v>1.8298261665141813E-2</v>
      </c>
      <c r="BE21" s="92">
        <f ca="1">Calculation!BU21</f>
        <v>355.5</v>
      </c>
      <c r="BF21" s="94">
        <f t="shared" ca="1" si="5"/>
        <v>2.130801687763713</v>
      </c>
      <c r="BG21" s="92">
        <f ca="1">Calculation!BV21</f>
        <v>449.96509102207409</v>
      </c>
      <c r="BH21" s="94">
        <f t="shared" ca="1" si="0"/>
        <v>1.4735252183049887</v>
      </c>
      <c r="BI21" s="94">
        <f t="shared" si="1"/>
        <v>0.19407008086253369</v>
      </c>
      <c r="BJ21" s="92">
        <f>AY21/LOOKUP(2,1/(NOT(ISBLANK(Daily!M:M))),Daily!M:M)</f>
        <v>3422.7488616462351</v>
      </c>
      <c r="BK21" s="99">
        <f>LOOKUP(2,1/(NOT(ISBLANK(ProvinceDiagnosed_Daily!21:21))),ProvinceDiagnosed_Daily!21:21)</f>
        <v>20</v>
      </c>
      <c r="BL21" s="100">
        <f>IF((INDEX(ProvinceDiagnosed_Daily!21:21,LOOKUP(2,1/(ProvinceDiagnosed_Daily!21:21&lt;&gt;""),COLUMN(ProvinceDiagnosed_Daily!21:21))-1))=0, LOOKUP(2,1/(NOT(ISBLANK(ProvinceDiagnosed_Daily!21:21))),ProvinceDiagnosed_Daily!21:21), ((LOOKUP(2,1/(NOT(ISBLANK(ProvinceDiagnosed_Daily!21:21))),ProvinceDiagnosed_Daily!21:21))-(INDEX(ProvinceDiagnosed_Daily!21:21,LOOKUP(2,1/(ProvinceDiagnosed_Daily!21:21&lt;&gt;""),COLUMN(ProvinceDiagnosed_Daily!21:21))-1)))/(INDEX(ProvinceDiagnosed_Daily!21:21,LOOKUP(2,1/(ProvinceDiagnosed_Daily!21:21&lt;&gt;""),COLUMN(ProvinceDiagnosed_Daily!21:21))-1)))</f>
        <v>1</v>
      </c>
      <c r="BM21" s="99">
        <f>Calculation!BW55</f>
        <v>19</v>
      </c>
      <c r="BN21" s="100">
        <f t="shared" si="6"/>
        <v>5.2631578947368418E-2</v>
      </c>
      <c r="BO21" s="99">
        <f>Calculation!BX55</f>
        <v>19.526315789473685</v>
      </c>
      <c r="BP21" s="100">
        <f t="shared" si="7"/>
        <v>2.4258760107816673E-2</v>
      </c>
      <c r="BQ21" s="136">
        <f>LOOKUP(2,1/(NOT(ISBLANK(ProvinceDiagnosed_Slope!21:21))),ProvinceDiagnosed_Slope!21:21)</f>
        <v>1</v>
      </c>
      <c r="BR21" s="13">
        <f>Calculation!AJ21</f>
        <v>238</v>
      </c>
      <c r="BS21" s="13">
        <f>Calculation!CA21</f>
        <v>2645</v>
      </c>
      <c r="BT21" s="13">
        <f>Calculation!CC21</f>
        <v>3789.8447438661219</v>
      </c>
      <c r="BU21" s="13">
        <f>Calculation!CH21</f>
        <v>11259.149062778935</v>
      </c>
      <c r="BV21" s="118">
        <f>Calculation!CI21</f>
        <v>3306.5821303511516</v>
      </c>
    </row>
    <row r="22" spans="1:74" x14ac:dyDescent="0.3">
      <c r="A22" s="7" t="s">
        <v>69</v>
      </c>
      <c r="B22" s="8" t="s">
        <v>177</v>
      </c>
      <c r="C22" s="8" t="s">
        <v>8</v>
      </c>
      <c r="D22" s="8" t="s">
        <v>100</v>
      </c>
      <c r="E22" s="18">
        <v>30.283937900000002</v>
      </c>
      <c r="F22" s="18">
        <v>57.083362800000003</v>
      </c>
      <c r="G22" s="16">
        <v>3164718</v>
      </c>
      <c r="H22" s="17">
        <v>3.9595467172432793E-2</v>
      </c>
      <c r="I22" s="3">
        <v>0.77800000000000002</v>
      </c>
      <c r="J22" s="4">
        <v>0.86599999999999999</v>
      </c>
      <c r="K22" s="10">
        <v>1000884</v>
      </c>
      <c r="L22" s="4">
        <v>0.31626324999573424</v>
      </c>
      <c r="M22" s="10">
        <v>710703</v>
      </c>
      <c r="N22" s="4">
        <v>0.22457072004519835</v>
      </c>
      <c r="O22" s="10">
        <v>794415</v>
      </c>
      <c r="P22" s="4">
        <v>0.25102236597384031</v>
      </c>
      <c r="Q22" s="10">
        <v>411510</v>
      </c>
      <c r="R22" s="4">
        <v>0.13003054300572753</v>
      </c>
      <c r="S22" s="10">
        <v>247206</v>
      </c>
      <c r="T22" s="4">
        <v>7.8113120979499601E-2</v>
      </c>
      <c r="U22" s="10">
        <v>1858587</v>
      </c>
      <c r="V22" s="11">
        <v>0.58728360631184195</v>
      </c>
      <c r="W22" s="10">
        <v>143033</v>
      </c>
      <c r="X22" s="5">
        <v>4.519612805943531</v>
      </c>
      <c r="Y22" s="6">
        <v>1084</v>
      </c>
      <c r="Z22" s="15">
        <f t="shared" si="2"/>
        <v>0.34252656950793087</v>
      </c>
      <c r="AA22" s="6">
        <v>1743243</v>
      </c>
      <c r="AB22" s="5">
        <v>55.083675701910884</v>
      </c>
      <c r="AC22" s="6">
        <v>349060</v>
      </c>
      <c r="AD22" s="5">
        <v>0.11029734718859627</v>
      </c>
      <c r="AE22" s="6">
        <v>589</v>
      </c>
      <c r="AF22" s="15">
        <v>0.18611452900384806</v>
      </c>
      <c r="AG22" s="6">
        <v>80451</v>
      </c>
      <c r="AH22" s="15">
        <v>25.421222364836296</v>
      </c>
      <c r="AI22" s="6">
        <v>10975</v>
      </c>
      <c r="AJ22" s="5">
        <v>3.4679235243076949</v>
      </c>
      <c r="AK22" s="6">
        <v>13893</v>
      </c>
      <c r="AL22" s="5">
        <v>4.3899646034812578</v>
      </c>
      <c r="AM22" s="6">
        <v>4819</v>
      </c>
      <c r="AN22" s="5">
        <v>1.5227265114932831</v>
      </c>
      <c r="AO22" s="6">
        <v>195</v>
      </c>
      <c r="AP22" s="15">
        <v>6.1616864441002325E-2</v>
      </c>
      <c r="AQ22" s="6">
        <v>449</v>
      </c>
      <c r="AR22" s="5">
        <v>14.18767801744105</v>
      </c>
      <c r="AS22" s="2">
        <v>12.2</v>
      </c>
      <c r="AT22" s="2">
        <v>32.200000000000003</v>
      </c>
      <c r="AU22" s="29">
        <v>11</v>
      </c>
      <c r="AV22" s="29" t="s">
        <v>256</v>
      </c>
      <c r="AW22" s="13">
        <v>0</v>
      </c>
      <c r="AX22" s="42">
        <v>0.51</v>
      </c>
      <c r="AY22" s="87">
        <f>LOOKUP(2,1/(NOT(ISBLANK(ProvinceDead!22:22))),ProvinceDead!22:22)</f>
        <v>261</v>
      </c>
      <c r="AZ22" s="88">
        <f t="shared" si="3"/>
        <v>8.2471803174880041</v>
      </c>
      <c r="BA22" s="89">
        <f>((LOOKUP(2,1/(NOT(ISBLANK(ProvinceDead!22:22))),ProvinceDead!22:22))-(INDEX(ProvinceDead!22:22,LOOKUP(2,1/(ProvinceDead!22:22&lt;&gt;""),COLUMN(ProvinceDead!22:22))-1)))/(INDEX(ProvinceDead!22:22,LOOKUP(2,1/(ProvinceDead!22:22&lt;&gt;""),COLUMN(ProvinceDead!22:22))-1))</f>
        <v>0</v>
      </c>
      <c r="BB22" s="92">
        <f>LOOKUP(2,1/(NOT(ISBLANK(ProvinceDiagnosed!22:22))),ProvinceDiagnosed!22:22)</f>
        <v>631</v>
      </c>
      <c r="BC22" s="93">
        <f t="shared" si="4"/>
        <v>19.938585365267929</v>
      </c>
      <c r="BD22" s="94">
        <f>((LOOKUP(2,1/(NOT(ISBLANK(ProvinceDiagnosed!22:22))),ProvinceDiagnosed!22:22))-(INDEX(ProvinceDiagnosed!22:22,LOOKUP(2,1/(ProvinceDiagnosed!22:22&lt;&gt;""),COLUMN(ProvinceDiagnosed!22:22))-1)))/(INDEX(ProvinceDiagnosed!22:22,LOOKUP(2,1/(ProvinceDiagnosed!22:22&lt;&gt;""),COLUMN(ProvinceDiagnosed!22:22))-1))</f>
        <v>1.1217948717948718E-2</v>
      </c>
      <c r="BE22" s="92">
        <f ca="1">Calculation!BU22</f>
        <v>234</v>
      </c>
      <c r="BF22" s="94">
        <f t="shared" ca="1" si="5"/>
        <v>1.6965811965811965</v>
      </c>
      <c r="BG22" s="92">
        <f ca="1">Calculation!BV22</f>
        <v>276.5576000194244</v>
      </c>
      <c r="BH22" s="94">
        <f t="shared" ca="1" si="0"/>
        <v>1.2816223454198361</v>
      </c>
      <c r="BI22" s="94">
        <f t="shared" si="1"/>
        <v>0.41362916006339145</v>
      </c>
      <c r="BJ22" s="92">
        <f>AY22/LOOKUP(2,1/(NOT(ISBLANK(Daily!M:M))),Daily!M:M)</f>
        <v>4135.8215411558676</v>
      </c>
      <c r="BK22" s="99">
        <f>LOOKUP(2,1/(NOT(ISBLANK(ProvinceDiagnosed_Daily!22:22))),ProvinceDiagnosed_Daily!22:22)</f>
        <v>7</v>
      </c>
      <c r="BL22" s="100">
        <f>IF((INDEX(ProvinceDiagnosed_Daily!22:22,LOOKUP(2,1/(ProvinceDiagnosed_Daily!22:22&lt;&gt;""),COLUMN(ProvinceDiagnosed_Daily!22:22))-1))=0, LOOKUP(2,1/(NOT(ISBLANK(ProvinceDiagnosed_Daily!22:22))),ProvinceDiagnosed_Daily!22:22), ((LOOKUP(2,1/(NOT(ISBLANK(ProvinceDiagnosed_Daily!22:22))),ProvinceDiagnosed_Daily!22:22))-(INDEX(ProvinceDiagnosed_Daily!22:22,LOOKUP(2,1/(ProvinceDiagnosed_Daily!22:22&lt;&gt;""),COLUMN(ProvinceDiagnosed_Daily!22:22))-1)))/(INDEX(ProvinceDiagnosed_Daily!22:22,LOOKUP(2,1/(ProvinceDiagnosed_Daily!22:22&lt;&gt;""),COLUMN(ProvinceDiagnosed_Daily!22:22))-1)))</f>
        <v>-0.53333333333333333</v>
      </c>
      <c r="BM22" s="99">
        <f>Calculation!BW56</f>
        <v>12</v>
      </c>
      <c r="BN22" s="100">
        <f t="shared" si="6"/>
        <v>-0.41666666666666669</v>
      </c>
      <c r="BO22" s="99">
        <f>Calculation!BX56</f>
        <v>11.90566037735849</v>
      </c>
      <c r="BP22" s="100">
        <f t="shared" si="7"/>
        <v>-0.41204437400950872</v>
      </c>
      <c r="BQ22" s="136">
        <f>LOOKUP(2,1/(NOT(ISBLANK(ProvinceDiagnosed_Slope!22:22))),ProvinceDiagnosed_Slope!22:22)</f>
        <v>-0.53333333333333333</v>
      </c>
      <c r="BR22" s="13">
        <f>Calculation!AJ22</f>
        <v>169</v>
      </c>
      <c r="BS22" s="13">
        <f>Calculation!CA22</f>
        <v>0</v>
      </c>
      <c r="BT22" s="13">
        <f>Calculation!CC22</f>
        <v>3420.4120222203205</v>
      </c>
      <c r="BU22" s="13">
        <f>Calculation!CH22</f>
        <v>6383.2192799761979</v>
      </c>
      <c r="BV22" s="118">
        <f>Calculation!CI22</f>
        <v>1177.5807532831598</v>
      </c>
    </row>
    <row r="23" spans="1:74" x14ac:dyDescent="0.3">
      <c r="A23" s="7" t="s">
        <v>70</v>
      </c>
      <c r="B23" s="8" t="s">
        <v>178</v>
      </c>
      <c r="C23" s="8" t="s">
        <v>9</v>
      </c>
      <c r="D23" s="8" t="s">
        <v>101</v>
      </c>
      <c r="E23" s="18">
        <v>34.327692399999997</v>
      </c>
      <c r="F23" s="18">
        <v>47.077768499999998</v>
      </c>
      <c r="G23" s="16">
        <v>1952434</v>
      </c>
      <c r="H23" s="17">
        <v>2.4427938398726725E-2</v>
      </c>
      <c r="I23" s="3">
        <v>0.79500000000000004</v>
      </c>
      <c r="J23" s="4">
        <v>0.872</v>
      </c>
      <c r="K23" s="10">
        <v>499752</v>
      </c>
      <c r="L23" s="4">
        <v>0.25596358186755608</v>
      </c>
      <c r="M23" s="10">
        <v>434987</v>
      </c>
      <c r="N23" s="4">
        <v>0.2227921660860239</v>
      </c>
      <c r="O23" s="10">
        <v>507240</v>
      </c>
      <c r="P23" s="4">
        <v>0.25979879473518697</v>
      </c>
      <c r="Q23" s="10">
        <v>314754</v>
      </c>
      <c r="R23" s="4">
        <v>0.16121108319154451</v>
      </c>
      <c r="S23" s="10">
        <v>195701</v>
      </c>
      <c r="T23" s="4">
        <v>0.10023437411968855</v>
      </c>
      <c r="U23" s="10">
        <v>1468615</v>
      </c>
      <c r="V23" s="11">
        <v>0.75219700128147737</v>
      </c>
      <c r="W23" s="10">
        <v>81518</v>
      </c>
      <c r="X23" s="5">
        <v>4.1751987519168381</v>
      </c>
      <c r="Y23" s="6">
        <v>533</v>
      </c>
      <c r="Z23" s="15">
        <f t="shared" si="2"/>
        <v>0.27299258259178033</v>
      </c>
      <c r="AA23" s="6">
        <v>1121610</v>
      </c>
      <c r="AB23" s="5">
        <v>57.446756202770487</v>
      </c>
      <c r="AC23" s="6">
        <v>1003940</v>
      </c>
      <c r="AD23" s="5">
        <v>0.51419919956321192</v>
      </c>
      <c r="AE23" s="6">
        <v>528</v>
      </c>
      <c r="AF23" s="15">
        <v>0.27043167656371486</v>
      </c>
      <c r="AG23" s="6">
        <v>1600</v>
      </c>
      <c r="AH23" s="15">
        <v>0.81948992898095407</v>
      </c>
      <c r="AI23" s="6">
        <v>1181</v>
      </c>
      <c r="AJ23" s="5">
        <v>0.60488600382906677</v>
      </c>
      <c r="AK23" s="6">
        <v>9476</v>
      </c>
      <c r="AL23" s="5">
        <v>4.8534291043897007</v>
      </c>
      <c r="AM23" s="6">
        <v>3454</v>
      </c>
      <c r="AN23" s="5">
        <v>1.7690738841876346</v>
      </c>
      <c r="AO23" s="6">
        <v>134</v>
      </c>
      <c r="AP23" s="15">
        <v>6.8632281552154895E-2</v>
      </c>
      <c r="AQ23" s="6">
        <v>279</v>
      </c>
      <c r="AR23" s="5">
        <v>14.289855636605386</v>
      </c>
      <c r="AS23" s="2">
        <v>14.7</v>
      </c>
      <c r="AT23" s="2">
        <v>37</v>
      </c>
      <c r="AU23" s="29">
        <v>6</v>
      </c>
      <c r="AV23" s="29" t="s">
        <v>247</v>
      </c>
      <c r="AW23" s="13">
        <v>0</v>
      </c>
      <c r="AX23" s="42">
        <v>0.43</v>
      </c>
      <c r="AY23" s="87">
        <f>LOOKUP(2,1/(NOT(ISBLANK(ProvinceDead!23:23))),ProvinceDead!23:23)</f>
        <v>284</v>
      </c>
      <c r="AZ23" s="88">
        <f t="shared" si="3"/>
        <v>14.545946239411935</v>
      </c>
      <c r="BA23" s="89">
        <f>((LOOKUP(2,1/(NOT(ISBLANK(ProvinceDead!23:23))),ProvinceDead!23:23))-(INDEX(ProvinceDead!23:23,LOOKUP(2,1/(ProvinceDead!23:23&lt;&gt;""),COLUMN(ProvinceDead!23:23))-1)))/(INDEX(ProvinceDead!23:23,LOOKUP(2,1/(ProvinceDead!23:23&lt;&gt;""),COLUMN(ProvinceDead!23:23))-1))</f>
        <v>0</v>
      </c>
      <c r="BB23" s="92">
        <f>LOOKUP(2,1/(NOT(ISBLANK(ProvinceDiagnosed!23:23))),ProvinceDiagnosed!23:23)</f>
        <v>1107</v>
      </c>
      <c r="BC23" s="93">
        <f t="shared" si="4"/>
        <v>56.698459461369758</v>
      </c>
      <c r="BD23" s="94">
        <f>((LOOKUP(2,1/(NOT(ISBLANK(ProvinceDiagnosed!23:23))),ProvinceDiagnosed!23:23))-(INDEX(ProvinceDiagnosed!23:23,LOOKUP(2,1/(ProvinceDiagnosed!23:23&lt;&gt;""),COLUMN(ProvinceDiagnosed!23:23))-1)))/(INDEX(ProvinceDiagnosed!23:23,LOOKUP(2,1/(ProvinceDiagnosed!23:23&lt;&gt;""),COLUMN(ProvinceDiagnosed!23:23))-1))</f>
        <v>4.9289099526066353E-2</v>
      </c>
      <c r="BE23" s="92">
        <f ca="1">Calculation!BU23</f>
        <v>196.5</v>
      </c>
      <c r="BF23" s="94">
        <f t="shared" ca="1" si="5"/>
        <v>4.6335877862595423</v>
      </c>
      <c r="BG23" s="92">
        <f ca="1">Calculation!BV23</f>
        <v>318.82142857142861</v>
      </c>
      <c r="BH23" s="94">
        <f t="shared" ca="1" si="0"/>
        <v>2.4721631007057234</v>
      </c>
      <c r="BI23" s="94">
        <f t="shared" si="1"/>
        <v>0.25654923215898828</v>
      </c>
      <c r="BJ23" s="92">
        <f>AY23/LOOKUP(2,1/(NOT(ISBLANK(Daily!M:M))),Daily!M:M)</f>
        <v>4500.2809106830127</v>
      </c>
      <c r="BK23" s="99">
        <f>LOOKUP(2,1/(NOT(ISBLANK(ProvinceDiagnosed_Daily!23:23))),ProvinceDiagnosed_Daily!23:23)</f>
        <v>52</v>
      </c>
      <c r="BL23" s="100">
        <f>IF((INDEX(ProvinceDiagnosed_Daily!23:23,LOOKUP(2,1/(ProvinceDiagnosed_Daily!23:23&lt;&gt;""),COLUMN(ProvinceDiagnosed_Daily!23:23))-1))=0, LOOKUP(2,1/(NOT(ISBLANK(ProvinceDiagnosed_Daily!23:23))),ProvinceDiagnosed_Daily!23:23), ((LOOKUP(2,1/(NOT(ISBLANK(ProvinceDiagnosed_Daily!23:23))),ProvinceDiagnosed_Daily!23:23))-(INDEX(ProvinceDiagnosed_Daily!23:23,LOOKUP(2,1/(ProvinceDiagnosed_Daily!23:23&lt;&gt;""),COLUMN(ProvinceDiagnosed_Daily!23:23))-1)))/(INDEX(ProvinceDiagnosed_Daily!23:23,LOOKUP(2,1/(ProvinceDiagnosed_Daily!23:23&lt;&gt;""),COLUMN(ProvinceDiagnosed_Daily!23:23))-1)))</f>
        <v>1.3636363636363635</v>
      </c>
      <c r="BM23" s="99">
        <f>Calculation!BW57</f>
        <v>9.0357142857142918</v>
      </c>
      <c r="BN23" s="100">
        <f t="shared" si="6"/>
        <v>4.7549407114624467</v>
      </c>
      <c r="BO23" s="99">
        <f>Calculation!BX57</f>
        <v>19.086206896551722</v>
      </c>
      <c r="BP23" s="100">
        <f t="shared" si="7"/>
        <v>1.724480578139115</v>
      </c>
      <c r="BQ23" s="136">
        <f>LOOKUP(2,1/(NOT(ISBLANK(ProvinceDiagnosed_Slope!23:23))),ProvinceDiagnosed_Slope!23:23)</f>
        <v>1.3636363636363635</v>
      </c>
      <c r="BR23" s="13">
        <f>Calculation!AJ23</f>
        <v>175</v>
      </c>
      <c r="BS23" s="13">
        <f>Calculation!CA23</f>
        <v>0</v>
      </c>
      <c r="BT23" s="13">
        <f>Calculation!CC23</f>
        <v>3769.4143139800517</v>
      </c>
      <c r="BU23" s="13">
        <f>Calculation!CH23</f>
        <v>11198.452841416245</v>
      </c>
      <c r="BV23" s="118">
        <f>Calculation!CI23</f>
        <v>3288.756889756266</v>
      </c>
    </row>
    <row r="24" spans="1:74" x14ac:dyDescent="0.3">
      <c r="A24" s="7" t="s">
        <v>71</v>
      </c>
      <c r="B24" s="8" t="s">
        <v>179</v>
      </c>
      <c r="C24" s="8" t="s">
        <v>31</v>
      </c>
      <c r="D24" s="8" t="s">
        <v>102</v>
      </c>
      <c r="E24" s="18">
        <v>30.724585999999999</v>
      </c>
      <c r="F24" s="18">
        <v>50.845632299999998</v>
      </c>
      <c r="G24" s="16">
        <v>713052</v>
      </c>
      <c r="H24" s="17">
        <v>8.9213721596166067E-3</v>
      </c>
      <c r="I24" s="3">
        <v>0.79300000000000004</v>
      </c>
      <c r="J24" s="4">
        <v>0.86</v>
      </c>
      <c r="K24" s="10">
        <v>225492</v>
      </c>
      <c r="L24" s="4">
        <v>0.31623500109388936</v>
      </c>
      <c r="M24" s="10">
        <v>167408</v>
      </c>
      <c r="N24" s="4">
        <v>0.23477670632716829</v>
      </c>
      <c r="O24" s="10">
        <v>180281</v>
      </c>
      <c r="P24" s="4">
        <v>0.25283008812821506</v>
      </c>
      <c r="Q24" s="10">
        <v>88969</v>
      </c>
      <c r="R24" s="4">
        <v>0.12477210638214324</v>
      </c>
      <c r="S24" s="10">
        <v>50902</v>
      </c>
      <c r="T24" s="4">
        <v>7.1386098068584064E-2</v>
      </c>
      <c r="U24" s="10">
        <v>397461</v>
      </c>
      <c r="V24" s="11">
        <v>0.55740815536594801</v>
      </c>
      <c r="W24" s="10">
        <v>41209</v>
      </c>
      <c r="X24" s="5">
        <v>5.7792419066211158</v>
      </c>
      <c r="Y24" s="6">
        <v>506</v>
      </c>
      <c r="Z24" s="15">
        <f t="shared" si="2"/>
        <v>0.70962566544936412</v>
      </c>
      <c r="AA24" s="6">
        <v>471937</v>
      </c>
      <c r="AB24" s="5">
        <v>66.18549558797956</v>
      </c>
      <c r="AC24" s="6">
        <v>7621451</v>
      </c>
      <c r="AD24" s="5">
        <v>10.688492564357158</v>
      </c>
      <c r="AE24" s="6">
        <v>4</v>
      </c>
      <c r="AF24" s="15">
        <v>5.6096890549356855E-3</v>
      </c>
      <c r="AG24" s="6">
        <v>3400</v>
      </c>
      <c r="AH24" s="15">
        <v>4.7682356966953323</v>
      </c>
      <c r="AI24" s="6">
        <v>1244</v>
      </c>
      <c r="AJ24" s="5">
        <v>1.744613296084998</v>
      </c>
      <c r="AK24" s="6">
        <v>3632</v>
      </c>
      <c r="AL24" s="5">
        <v>5.0935976618816019</v>
      </c>
      <c r="AM24" s="6">
        <v>775</v>
      </c>
      <c r="AN24" s="5">
        <v>1.086877254393789</v>
      </c>
      <c r="AO24" s="6">
        <v>66</v>
      </c>
      <c r="AP24" s="15">
        <v>9.2559869406438802E-2</v>
      </c>
      <c r="AQ24" s="6">
        <v>64</v>
      </c>
      <c r="AR24" s="5">
        <v>8.9755024878970957</v>
      </c>
      <c r="AS24" s="2">
        <v>11.3</v>
      </c>
      <c r="AT24" s="2">
        <v>42.8</v>
      </c>
      <c r="AU24" s="29">
        <v>7</v>
      </c>
      <c r="AV24" s="29" t="s">
        <v>245</v>
      </c>
      <c r="AW24" s="13">
        <v>0</v>
      </c>
      <c r="AX24" s="42">
        <v>0.69</v>
      </c>
      <c r="AY24" s="87">
        <f>LOOKUP(2,1/(NOT(ISBLANK(ProvinceDead!24:24))),ProvinceDead!24:24)</f>
        <v>42</v>
      </c>
      <c r="AZ24" s="88">
        <f t="shared" si="3"/>
        <v>5.8901735076824693</v>
      </c>
      <c r="BA24" s="89">
        <f>((LOOKUP(2,1/(NOT(ISBLANK(ProvinceDead!24:24))),ProvinceDead!24:24))-(INDEX(ProvinceDead!24:24,LOOKUP(2,1/(ProvinceDead!24:24&lt;&gt;""),COLUMN(ProvinceDead!24:24))-1)))/(INDEX(ProvinceDead!24:24,LOOKUP(2,1/(ProvinceDead!24:24&lt;&gt;""),COLUMN(ProvinceDead!24:24))-1))</f>
        <v>0</v>
      </c>
      <c r="BB24" s="92">
        <f>LOOKUP(2,1/(NOT(ISBLANK(ProvinceDiagnosed!24:24))),ProvinceDiagnosed!24:24)</f>
        <v>467</v>
      </c>
      <c r="BC24" s="93">
        <f t="shared" si="4"/>
        <v>65.493119716374125</v>
      </c>
      <c r="BD24" s="94">
        <f>((LOOKUP(2,1/(NOT(ISBLANK(ProvinceDiagnosed!24:24))),ProvinceDiagnosed!24:24))-(INDEX(ProvinceDiagnosed!24:24,LOOKUP(2,1/(ProvinceDiagnosed!24:24&lt;&gt;""),COLUMN(ProvinceDiagnosed!24:24))-1)))/(INDEX(ProvinceDiagnosed!24:24,LOOKUP(2,1/(ProvinceDiagnosed!24:24&lt;&gt;""),COLUMN(ProvinceDiagnosed!24:24))-1))</f>
        <v>2.8634361233480177E-2</v>
      </c>
      <c r="BE24" s="92">
        <f ca="1">Calculation!BU24</f>
        <v>113</v>
      </c>
      <c r="BF24" s="94">
        <f t="shared" ca="1" si="5"/>
        <v>3.1327433628318584</v>
      </c>
      <c r="BG24" s="92">
        <f ca="1">Calculation!BV24</f>
        <v>151.10943196833568</v>
      </c>
      <c r="BH24" s="94">
        <f t="shared" ca="1" si="0"/>
        <v>2.090475517754959</v>
      </c>
      <c r="BI24" s="94">
        <f t="shared" si="1"/>
        <v>8.9935760171306209E-2</v>
      </c>
      <c r="BJ24" s="92">
        <f>AY24/LOOKUP(2,1/(NOT(ISBLANK(Daily!M:M))),Daily!M:M)</f>
        <v>665.53450087565682</v>
      </c>
      <c r="BK24" s="99">
        <f>LOOKUP(2,1/(NOT(ISBLANK(ProvinceDiagnosed_Daily!24:24))),ProvinceDiagnosed_Daily!24:24)</f>
        <v>13</v>
      </c>
      <c r="BL24" s="100">
        <f>IF((INDEX(ProvinceDiagnosed_Daily!24:24,LOOKUP(2,1/(ProvinceDiagnosed_Daily!24:24&lt;&gt;""),COLUMN(ProvinceDiagnosed_Daily!24:24))-1))=0, LOOKUP(2,1/(NOT(ISBLANK(ProvinceDiagnosed_Daily!24:24))),ProvinceDiagnosed_Daily!24:24), ((LOOKUP(2,1/(NOT(ISBLANK(ProvinceDiagnosed_Daily!24:24))),ProvinceDiagnosed_Daily!24:24))-(INDEX(ProvinceDiagnosed_Daily!24:24,LOOKUP(2,1/(ProvinceDiagnosed_Daily!24:24&lt;&gt;""),COLUMN(ProvinceDiagnosed_Daily!24:24))-1)))/(INDEX(ProvinceDiagnosed_Daily!24:24,LOOKUP(2,1/(ProvinceDiagnosed_Daily!24:24&lt;&gt;""),COLUMN(ProvinceDiagnosed_Daily!24:24))-1)))</f>
        <v>-0.25674046876115064</v>
      </c>
      <c r="BM24" s="99">
        <f>Calculation!BW58</f>
        <v>7</v>
      </c>
      <c r="BN24" s="100">
        <f t="shared" si="6"/>
        <v>0.8571428571428571</v>
      </c>
      <c r="BO24" s="99">
        <f>Calculation!BX58</f>
        <v>10.377777777777778</v>
      </c>
      <c r="BP24" s="100">
        <f t="shared" si="7"/>
        <v>0.25267665952890789</v>
      </c>
      <c r="BQ24" s="136">
        <f>LOOKUP(2,1/(NOT(ISBLANK(ProvinceDiagnosed_Slope!24:24))),ProvinceDiagnosed_Slope!24:24)</f>
        <v>-0.25674046876115064</v>
      </c>
      <c r="BR24" s="13">
        <f>Calculation!AJ24</f>
        <v>73</v>
      </c>
      <c r="BS24" s="13">
        <f>Calculation!CA24</f>
        <v>5200</v>
      </c>
      <c r="BT24" s="13">
        <f>Calculation!CC24</f>
        <v>5200</v>
      </c>
      <c r="BU24" s="13">
        <f>Calculation!CH24</f>
        <v>4724.1892293960127</v>
      </c>
      <c r="BV24" s="118">
        <f>Calculation!CI24</f>
        <v>424.26853271691118</v>
      </c>
    </row>
    <row r="25" spans="1:74" x14ac:dyDescent="0.3">
      <c r="A25" s="7" t="s">
        <v>72</v>
      </c>
      <c r="B25" s="8" t="s">
        <v>180</v>
      </c>
      <c r="C25" s="8" t="s">
        <v>10</v>
      </c>
      <c r="D25" s="8" t="s">
        <v>103</v>
      </c>
      <c r="E25" s="18">
        <v>37.289812300000001</v>
      </c>
      <c r="F25" s="18">
        <v>55.137583399999997</v>
      </c>
      <c r="G25" s="16">
        <v>1868819</v>
      </c>
      <c r="H25" s="17">
        <v>2.3381786739203519E-2</v>
      </c>
      <c r="I25" s="3">
        <v>0.77600000000000002</v>
      </c>
      <c r="J25" s="4">
        <v>0.875</v>
      </c>
      <c r="K25" s="10">
        <v>578981</v>
      </c>
      <c r="L25" s="4">
        <v>0.30981116951400856</v>
      </c>
      <c r="M25" s="10">
        <v>394236</v>
      </c>
      <c r="N25" s="4">
        <v>0.21095461893313372</v>
      </c>
      <c r="O25" s="10">
        <v>480404</v>
      </c>
      <c r="P25" s="4">
        <v>0.25706288302933566</v>
      </c>
      <c r="Q25" s="10">
        <v>269504</v>
      </c>
      <c r="R25" s="4">
        <v>0.14421086258219765</v>
      </c>
      <c r="S25" s="10">
        <v>145694</v>
      </c>
      <c r="T25" s="4">
        <v>7.7960465941324442E-2</v>
      </c>
      <c r="U25" s="10">
        <v>995615</v>
      </c>
      <c r="V25" s="11">
        <v>0.53275089775949414</v>
      </c>
      <c r="W25" s="10">
        <v>75704</v>
      </c>
      <c r="X25" s="5">
        <v>4.0509005955097841</v>
      </c>
      <c r="Y25" s="6">
        <v>644</v>
      </c>
      <c r="Z25" s="15">
        <f t="shared" si="2"/>
        <v>0.34460266082483104</v>
      </c>
      <c r="AA25" s="6">
        <v>1247365</v>
      </c>
      <c r="AB25" s="5">
        <v>66.746164288783447</v>
      </c>
      <c r="AC25" s="6">
        <v>161469</v>
      </c>
      <c r="AD25" s="5">
        <v>8.6401625839634552E-2</v>
      </c>
      <c r="AE25" s="6">
        <v>103</v>
      </c>
      <c r="AF25" s="15">
        <v>5.5115021839996274E-2</v>
      </c>
      <c r="AG25" s="6">
        <v>3460</v>
      </c>
      <c r="AH25" s="15">
        <v>1.8514366559843409</v>
      </c>
      <c r="AI25" s="6">
        <v>1077</v>
      </c>
      <c r="AJ25" s="5">
        <v>0.57629979147258237</v>
      </c>
      <c r="AK25" s="6">
        <v>9364</v>
      </c>
      <c r="AL25" s="5">
        <v>5.0106511117449042</v>
      </c>
      <c r="AM25" s="6">
        <v>3141</v>
      </c>
      <c r="AN25" s="5">
        <v>1.6807406174701776</v>
      </c>
      <c r="AO25" s="6">
        <v>116</v>
      </c>
      <c r="AP25" s="15">
        <v>6.2071286732422987E-2</v>
      </c>
      <c r="AQ25" s="6">
        <v>325</v>
      </c>
      <c r="AR25" s="5">
        <v>17.390662231066784</v>
      </c>
      <c r="AS25" s="2">
        <v>11</v>
      </c>
      <c r="AT25" s="2">
        <v>38.200000000000003</v>
      </c>
      <c r="AU25" s="29">
        <v>9</v>
      </c>
      <c r="AV25" s="29" t="s">
        <v>255</v>
      </c>
      <c r="AW25" s="13">
        <v>0</v>
      </c>
      <c r="AX25" s="42">
        <v>0.56999999999999995</v>
      </c>
      <c r="AY25" s="87">
        <f>LOOKUP(2,1/(NOT(ISBLANK(ProvinceDead!25:25))),ProvinceDead!25:25)</f>
        <v>406</v>
      </c>
      <c r="AZ25" s="88">
        <f t="shared" si="3"/>
        <v>21.724950356348046</v>
      </c>
      <c r="BA25" s="89">
        <f>((LOOKUP(2,1/(NOT(ISBLANK(ProvinceDead!25:25))),ProvinceDead!25:25))-(INDEX(ProvinceDead!25:25,LOOKUP(2,1/(ProvinceDead!25:25&lt;&gt;""),COLUMN(ProvinceDead!25:25))-1)))/(INDEX(ProvinceDead!25:25,LOOKUP(2,1/(ProvinceDead!25:25&lt;&gt;""),COLUMN(ProvinceDead!25:25))-1))</f>
        <v>0</v>
      </c>
      <c r="BB25" s="92">
        <f>LOOKUP(2,1/(NOT(ISBLANK(ProvinceDiagnosed!25:25))),ProvinceDiagnosed!25:25)</f>
        <v>811</v>
      </c>
      <c r="BC25" s="93">
        <f t="shared" si="4"/>
        <v>43.396390982754347</v>
      </c>
      <c r="BD25" s="94">
        <f>((LOOKUP(2,1/(NOT(ISBLANK(ProvinceDiagnosed!25:25))),ProvinceDiagnosed!25:25))-(INDEX(ProvinceDiagnosed!25:25,LOOKUP(2,1/(ProvinceDiagnosed!25:25&lt;&gt;""),COLUMN(ProvinceDiagnosed!25:25))-1)))/(INDEX(ProvinceDiagnosed!25:25,LOOKUP(2,1/(ProvinceDiagnosed!25:25&lt;&gt;""),COLUMN(ProvinceDiagnosed!25:25))-1))</f>
        <v>6.2034739454094297E-3</v>
      </c>
      <c r="BE25" s="92">
        <f ca="1">Calculation!BU25</f>
        <v>493</v>
      </c>
      <c r="BF25" s="94">
        <f t="shared" ca="1" si="5"/>
        <v>0.64503042596348881</v>
      </c>
      <c r="BG25" s="92">
        <f ca="1">Calculation!BV25</f>
        <v>475.05120193297353</v>
      </c>
      <c r="BH25" s="94">
        <f t="shared" ca="1" si="0"/>
        <v>0.70718439759768581</v>
      </c>
      <c r="BI25" s="94">
        <f t="shared" si="1"/>
        <v>0.50061652281134406</v>
      </c>
      <c r="BJ25" s="92">
        <f>AY25/LOOKUP(2,1/(NOT(ISBLANK(Daily!M:M))),Daily!M:M)</f>
        <v>6433.5001751313494</v>
      </c>
      <c r="BK25" s="99">
        <f>LOOKUP(2,1/(NOT(ISBLANK(ProvinceDiagnosed_Daily!25:25))),ProvinceDiagnosed_Daily!25:25)</f>
        <v>5</v>
      </c>
      <c r="BL25" s="100">
        <f>IF((INDEX(ProvinceDiagnosed_Daily!25:25,LOOKUP(2,1/(ProvinceDiagnosed_Daily!25:25&lt;&gt;""),COLUMN(ProvinceDiagnosed_Daily!25:25))-1))=0, LOOKUP(2,1/(NOT(ISBLANK(ProvinceDiagnosed_Daily!25:25))),ProvinceDiagnosed_Daily!25:25), ((LOOKUP(2,1/(NOT(ISBLANK(ProvinceDiagnosed_Daily!25:25))),ProvinceDiagnosed_Daily!25:25))-(INDEX(ProvinceDiagnosed_Daily!25:25,LOOKUP(2,1/(ProvinceDiagnosed_Daily!25:25&lt;&gt;""),COLUMN(ProvinceDiagnosed_Daily!25:25))-1)))/(INDEX(ProvinceDiagnosed_Daily!25:25,LOOKUP(2,1/(ProvinceDiagnosed_Daily!25:25&lt;&gt;""),COLUMN(ProvinceDiagnosed_Daily!25:25))-1)))</f>
        <v>-0.84086268624161209</v>
      </c>
      <c r="BM25" s="99">
        <f>Calculation!BW59</f>
        <v>10</v>
      </c>
      <c r="BN25" s="100">
        <f t="shared" si="6"/>
        <v>-0.5</v>
      </c>
      <c r="BO25" s="99">
        <f>Calculation!BX59</f>
        <v>15.30188679245283</v>
      </c>
      <c r="BP25" s="100">
        <f t="shared" si="7"/>
        <v>-0.67324290998766956</v>
      </c>
      <c r="BQ25" s="136">
        <f>LOOKUP(2,1/(NOT(ISBLANK(ProvinceDiagnosed_Slope!25:25))),ProvinceDiagnosed_Slope!25:25)</f>
        <v>-0.84086268624161209</v>
      </c>
      <c r="BR25" s="13">
        <f>Calculation!AJ25</f>
        <v>391</v>
      </c>
      <c r="BS25" s="13">
        <f>Calculation!CA25</f>
        <v>0</v>
      </c>
      <c r="BT25" s="13">
        <f>Calculation!CC25</f>
        <v>4396.1238510628837</v>
      </c>
      <c r="BU25" s="13">
        <f>Calculation!CH25</f>
        <v>8204.1059208568877</v>
      </c>
      <c r="BV25" s="118">
        <f>Calculation!CI25</f>
        <v>1513.4991932054559</v>
      </c>
    </row>
    <row r="26" spans="1:74" x14ac:dyDescent="0.3">
      <c r="A26" s="7" t="s">
        <v>73</v>
      </c>
      <c r="B26" s="8" t="s">
        <v>181</v>
      </c>
      <c r="C26" s="8" t="s">
        <v>11</v>
      </c>
      <c r="D26" s="8" t="s">
        <v>104</v>
      </c>
      <c r="E26" s="18">
        <v>37.280945500000001</v>
      </c>
      <c r="F26" s="18">
        <v>49.592413399999998</v>
      </c>
      <c r="G26" s="16">
        <v>2530696</v>
      </c>
      <c r="H26" s="17">
        <v>3.166288130298086E-2</v>
      </c>
      <c r="I26" s="3">
        <v>0.80300000000000005</v>
      </c>
      <c r="J26" s="4">
        <v>0.88200000000000001</v>
      </c>
      <c r="K26" s="10">
        <v>546804</v>
      </c>
      <c r="L26" s="4">
        <v>0.21606862301912202</v>
      </c>
      <c r="M26" s="10">
        <v>479957</v>
      </c>
      <c r="N26" s="4">
        <v>0.18965415047876158</v>
      </c>
      <c r="O26" s="10">
        <v>665989</v>
      </c>
      <c r="P26" s="4">
        <v>0.26316436268915744</v>
      </c>
      <c r="Q26" s="10">
        <v>502633</v>
      </c>
      <c r="R26" s="4">
        <v>0.19861453133841442</v>
      </c>
      <c r="S26" s="10">
        <v>335313</v>
      </c>
      <c r="T26" s="4">
        <v>0.13249833247454454</v>
      </c>
      <c r="U26" s="10">
        <v>1603026</v>
      </c>
      <c r="V26" s="11">
        <v>0.63343285799637727</v>
      </c>
      <c r="W26" s="10">
        <v>123058</v>
      </c>
      <c r="X26" s="5">
        <v>4.8626148695852844</v>
      </c>
      <c r="Y26" s="6">
        <v>904</v>
      </c>
      <c r="Z26" s="15">
        <f t="shared" si="2"/>
        <v>0.35721398382105157</v>
      </c>
      <c r="AA26" s="6">
        <v>1494071</v>
      </c>
      <c r="AB26" s="5">
        <v>59.037948453706015</v>
      </c>
      <c r="AC26" s="6">
        <v>2642880</v>
      </c>
      <c r="AD26" s="5">
        <v>1.0443293070364832</v>
      </c>
      <c r="AE26" s="6">
        <v>245</v>
      </c>
      <c r="AF26" s="15">
        <v>9.6811311986900045E-2</v>
      </c>
      <c r="AG26" s="6">
        <v>1316</v>
      </c>
      <c r="AH26" s="15">
        <v>0.52001504724392023</v>
      </c>
      <c r="AI26" s="6">
        <v>1029</v>
      </c>
      <c r="AJ26" s="5">
        <v>0.40660751034498022</v>
      </c>
      <c r="AK26" s="6">
        <v>10961</v>
      </c>
      <c r="AL26" s="5">
        <v>4.3312195538302509</v>
      </c>
      <c r="AM26" s="6">
        <v>5154</v>
      </c>
      <c r="AN26" s="5">
        <v>2.0365938856346242</v>
      </c>
      <c r="AO26" s="6">
        <v>195</v>
      </c>
      <c r="AP26" s="15">
        <v>7.7053901377328607E-2</v>
      </c>
      <c r="AQ26" s="6">
        <v>327</v>
      </c>
      <c r="AR26" s="5">
        <v>12.921346538659721</v>
      </c>
      <c r="AS26" s="2">
        <v>8.1999999999999993</v>
      </c>
      <c r="AT26" s="2">
        <v>35</v>
      </c>
      <c r="AU26" s="29">
        <v>2</v>
      </c>
      <c r="AV26" s="29" t="s">
        <v>250</v>
      </c>
      <c r="AW26" s="13">
        <v>1</v>
      </c>
      <c r="AX26" s="42">
        <v>0.41</v>
      </c>
      <c r="AY26" s="87">
        <f>LOOKUP(2,1/(NOT(ISBLANK(ProvinceDead!26:26))),ProvinceDead!26:26)</f>
        <v>882</v>
      </c>
      <c r="AZ26" s="88">
        <f t="shared" si="3"/>
        <v>34.852072315284019</v>
      </c>
      <c r="BA26" s="89">
        <f>((LOOKUP(2,1/(NOT(ISBLANK(ProvinceDead!26:26))),ProvinceDead!26:26))-(INDEX(ProvinceDead!26:26,LOOKUP(2,1/(ProvinceDead!26:26&lt;&gt;""),COLUMN(ProvinceDead!26:26))-1)))/(INDEX(ProvinceDead!26:26,LOOKUP(2,1/(ProvinceDead!26:26&lt;&gt;""),COLUMN(ProvinceDead!26:26))-1))</f>
        <v>0</v>
      </c>
      <c r="BB26" s="92">
        <f>LOOKUP(2,1/(NOT(ISBLANK(ProvinceDiagnosed!26:26))),ProvinceDiagnosed!26:26)</f>
        <v>5618</v>
      </c>
      <c r="BC26" s="93">
        <f t="shared" si="4"/>
        <v>221.99426560914466</v>
      </c>
      <c r="BD26" s="94">
        <f>((LOOKUP(2,1/(NOT(ISBLANK(ProvinceDiagnosed!26:26))),ProvinceDiagnosed!26:26))-(INDEX(ProvinceDiagnosed!26:26,LOOKUP(2,1/(ProvinceDiagnosed!26:26&lt;&gt;""),COLUMN(ProvinceDiagnosed!26:26))-1)))/(INDEX(ProvinceDiagnosed!26:26,LOOKUP(2,1/(ProvinceDiagnosed!26:26&lt;&gt;""),COLUMN(ProvinceDiagnosed!26:26))-1))</f>
        <v>6.8100358422939072E-3</v>
      </c>
      <c r="BE26" s="92">
        <f ca="1">Calculation!BU26</f>
        <v>1410.3325234775723</v>
      </c>
      <c r="BF26" s="94">
        <f t="shared" ca="1" si="5"/>
        <v>2.9834577353057403</v>
      </c>
      <c r="BG26" s="92">
        <f ca="1">Calculation!BV26</f>
        <v>2392.2374109035736</v>
      </c>
      <c r="BH26" s="94">
        <f t="shared" ca="1" si="0"/>
        <v>1.3484291209533512</v>
      </c>
      <c r="BI26" s="94">
        <f t="shared" si="1"/>
        <v>0.15699537201851194</v>
      </c>
      <c r="BJ26" s="92">
        <f>AY26/LOOKUP(2,1/(NOT(ISBLANK(Daily!M:M))),Daily!M:M)</f>
        <v>13976.224518388794</v>
      </c>
      <c r="BK26" s="99">
        <f>LOOKUP(2,1/(NOT(ISBLANK(ProvinceDiagnosed_Daily!26:26))),ProvinceDiagnosed_Daily!26:26)</f>
        <v>38</v>
      </c>
      <c r="BL26" s="100">
        <f>IF((INDEX(ProvinceDiagnosed_Daily!26:26,LOOKUP(2,1/(ProvinceDiagnosed_Daily!26:26&lt;&gt;""),COLUMN(ProvinceDiagnosed_Daily!26:26))-1))=0, LOOKUP(2,1/(NOT(ISBLANK(ProvinceDiagnosed_Daily!26:26))),ProvinceDiagnosed_Daily!26:26), ((LOOKUP(2,1/(NOT(ISBLANK(ProvinceDiagnosed_Daily!26:26))),ProvinceDiagnosed_Daily!26:26))-(INDEX(ProvinceDiagnosed_Daily!26:26,LOOKUP(2,1/(ProvinceDiagnosed_Daily!26:26&lt;&gt;""),COLUMN(ProvinceDiagnosed_Daily!26:26))-1)))/(INDEX(ProvinceDiagnosed_Daily!26:26,LOOKUP(2,1/(ProvinceDiagnosed_Daily!26:26&lt;&gt;""),COLUMN(ProvinceDiagnosed_Daily!26:26))-1)))</f>
        <v>-0.70565537471352935</v>
      </c>
      <c r="BM26" s="99">
        <f>Calculation!BW60</f>
        <v>53.122434957162113</v>
      </c>
      <c r="BN26" s="100">
        <f t="shared" si="6"/>
        <v>-0.28467134402549188</v>
      </c>
      <c r="BO26" s="99">
        <f>Calculation!BX60</f>
        <v>89.180429026101336</v>
      </c>
      <c r="BP26" s="100">
        <f t="shared" si="7"/>
        <v>-0.57389754215156152</v>
      </c>
      <c r="BQ26" s="136">
        <f>LOOKUP(2,1/(NOT(ISBLANK(ProvinceDiagnosed_Slope!26:26))),ProvinceDiagnosed_Slope!26:26)</f>
        <v>-0.70565537471352935</v>
      </c>
      <c r="BR26" s="13">
        <f>Calculation!AJ26</f>
        <v>1191</v>
      </c>
      <c r="BS26" s="13">
        <f>Calculation!CA26</f>
        <v>0</v>
      </c>
      <c r="BT26" s="13">
        <f>Calculation!CC26</f>
        <v>34173.724164400948</v>
      </c>
      <c r="BU26" s="13">
        <f>Calculation!CH26</f>
        <v>56831.8952692651</v>
      </c>
      <c r="BV26" s="118">
        <f>Calculation!CI26</f>
        <v>9342.8970774958616</v>
      </c>
    </row>
    <row r="27" spans="1:74" x14ac:dyDescent="0.3">
      <c r="A27" s="7" t="s">
        <v>74</v>
      </c>
      <c r="B27" s="8" t="s">
        <v>182</v>
      </c>
      <c r="C27" s="8" t="s">
        <v>12</v>
      </c>
      <c r="D27" s="8" t="s">
        <v>105</v>
      </c>
      <c r="E27" s="18">
        <v>33.5818394</v>
      </c>
      <c r="F27" s="18">
        <v>48.398818599999998</v>
      </c>
      <c r="G27" s="16">
        <v>1760649</v>
      </c>
      <c r="H27" s="17">
        <v>2.2028414437455922E-2</v>
      </c>
      <c r="I27" s="3">
        <v>0.78100000000000003</v>
      </c>
      <c r="J27" s="4">
        <v>0.86299999999999999</v>
      </c>
      <c r="K27" s="10">
        <v>504428</v>
      </c>
      <c r="L27" s="4">
        <v>0.286501170875058</v>
      </c>
      <c r="M27" s="10">
        <v>392590</v>
      </c>
      <c r="N27" s="4">
        <v>0.22298027602321643</v>
      </c>
      <c r="O27" s="10">
        <v>457826</v>
      </c>
      <c r="P27" s="4">
        <v>0.26003252209838529</v>
      </c>
      <c r="Q27" s="10">
        <v>250334</v>
      </c>
      <c r="R27" s="4">
        <v>0.14218279736619849</v>
      </c>
      <c r="S27" s="10">
        <v>155471</v>
      </c>
      <c r="T27" s="4">
        <v>8.8303233637141765E-2</v>
      </c>
      <c r="U27" s="10">
        <v>1134908</v>
      </c>
      <c r="V27" s="11">
        <v>0.64459639598807028</v>
      </c>
      <c r="W27" s="10">
        <v>84654</v>
      </c>
      <c r="X27" s="5">
        <v>4.8081133718305011</v>
      </c>
      <c r="Y27" s="6">
        <v>496</v>
      </c>
      <c r="Z27" s="15">
        <f t="shared" si="2"/>
        <v>0.28171429967017847</v>
      </c>
      <c r="AA27" s="6">
        <v>1080119</v>
      </c>
      <c r="AB27" s="5">
        <v>61.347775734970455</v>
      </c>
      <c r="AC27" s="6">
        <v>63245</v>
      </c>
      <c r="AD27" s="5">
        <v>3.5921413069839585E-2</v>
      </c>
      <c r="AE27" s="6">
        <v>802</v>
      </c>
      <c r="AF27" s="15">
        <v>0.45551384745057077</v>
      </c>
      <c r="AG27" s="6">
        <v>19333</v>
      </c>
      <c r="AH27" s="15">
        <v>10.980609990974919</v>
      </c>
      <c r="AI27" s="6">
        <v>2183</v>
      </c>
      <c r="AJ27" s="5">
        <v>1.2398837019758056</v>
      </c>
      <c r="AK27" s="6">
        <v>8565</v>
      </c>
      <c r="AL27" s="5">
        <v>4.8646834207158838</v>
      </c>
      <c r="AM27" s="6">
        <v>2817</v>
      </c>
      <c r="AN27" s="5">
        <v>1.5999781898606709</v>
      </c>
      <c r="AO27" s="6">
        <v>88</v>
      </c>
      <c r="AP27" s="15">
        <v>4.9981569296321977E-2</v>
      </c>
      <c r="AQ27" s="6">
        <v>281</v>
      </c>
      <c r="AR27" s="5">
        <v>15.960023832120996</v>
      </c>
      <c r="AS27" s="2">
        <v>16.100000000000001</v>
      </c>
      <c r="AT27" s="2">
        <v>43.3</v>
      </c>
      <c r="AU27" s="29">
        <v>7</v>
      </c>
      <c r="AV27" s="29" t="s">
        <v>245</v>
      </c>
      <c r="AW27" s="13">
        <v>0</v>
      </c>
      <c r="AX27" s="42">
        <v>0.47</v>
      </c>
      <c r="AY27" s="87">
        <f>LOOKUP(2,1/(NOT(ISBLANK(ProvinceDead!27:27))),ProvinceDead!27:27)</f>
        <v>152</v>
      </c>
      <c r="AZ27" s="88">
        <f t="shared" si="3"/>
        <v>8.6331801511828878</v>
      </c>
      <c r="BA27" s="89">
        <f>((LOOKUP(2,1/(NOT(ISBLANK(ProvinceDead!27:27))),ProvinceDead!27:27))-(INDEX(ProvinceDead!27:27,LOOKUP(2,1/(ProvinceDead!27:27&lt;&gt;""),COLUMN(ProvinceDead!27:27))-1)))/(INDEX(ProvinceDead!27:27,LOOKUP(2,1/(ProvinceDead!27:27&lt;&gt;""),COLUMN(ProvinceDead!27:27))-1))</f>
        <v>0</v>
      </c>
      <c r="BB27" s="92">
        <f>LOOKUP(2,1/(NOT(ISBLANK(ProvinceDiagnosed!27:27))),ProvinceDiagnosed!27:27)</f>
        <v>1428.2513673427943</v>
      </c>
      <c r="BC27" s="93">
        <f t="shared" si="4"/>
        <v>81.120732601602839</v>
      </c>
      <c r="BD27" s="94">
        <f>((LOOKUP(2,1/(NOT(ISBLANK(ProvinceDiagnosed!27:27))),ProvinceDiagnosed!27:27))-(INDEX(ProvinceDiagnosed!27:27,LOOKUP(2,1/(ProvinceDiagnosed!27:27&lt;&gt;""),COLUMN(ProvinceDiagnosed!27:27))-1)))/(INDEX(ProvinceDiagnosed!27:27,LOOKUP(2,1/(ProvinceDiagnosed!27:27&lt;&gt;""),COLUMN(ProvinceDiagnosed!27:27))-1))</f>
        <v>6.4451324546734128E-3</v>
      </c>
      <c r="BE27" s="92">
        <f ca="1">Calculation!BU27</f>
        <v>605</v>
      </c>
      <c r="BF27" s="94">
        <f t="shared" ca="1" si="5"/>
        <v>1.3607460617236269</v>
      </c>
      <c r="BG27" s="92">
        <f ca="1">Calculation!BV27</f>
        <v>652.4506730136759</v>
      </c>
      <c r="BH27" s="94">
        <f t="shared" ca="1" si="0"/>
        <v>1.1890564703469269</v>
      </c>
      <c r="BI27" s="94">
        <f t="shared" si="1"/>
        <v>0.10642384350227513</v>
      </c>
      <c r="BJ27" s="92">
        <f>AY27/LOOKUP(2,1/(NOT(ISBLANK(Daily!M:M))),Daily!M:M)</f>
        <v>2408.6010507880915</v>
      </c>
      <c r="BK27" s="99">
        <f>LOOKUP(2,1/(NOT(ISBLANK(ProvinceDiagnosed_Daily!27:27))),ProvinceDiagnosed_Daily!27:27)</f>
        <v>9.146319997237697</v>
      </c>
      <c r="BL27" s="100">
        <f>IF((INDEX(ProvinceDiagnosed_Daily!27:27,LOOKUP(2,1/(ProvinceDiagnosed_Daily!27:27&lt;&gt;""),COLUMN(ProvinceDiagnosed_Daily!27:27))-1))=0, LOOKUP(2,1/(NOT(ISBLANK(ProvinceDiagnosed_Daily!27:27))),ProvinceDiagnosed_Daily!27:27), ((LOOKUP(2,1/(NOT(ISBLANK(ProvinceDiagnosed_Daily!27:27))),ProvinceDiagnosed_Daily!27:27))-(INDEX(ProvinceDiagnosed_Daily!27:27,LOOKUP(2,1/(ProvinceDiagnosed_Daily!27:27&lt;&gt;""),COLUMN(ProvinceDiagnosed_Daily!27:27))-1)))/(INDEX(ProvinceDiagnosed_Daily!27:27,LOOKUP(2,1/(ProvinceDiagnosed_Daily!27:27&lt;&gt;""),COLUMN(ProvinceDiagnosed_Daily!27:27))-1)))</f>
        <v>1.8728993015767033</v>
      </c>
      <c r="BM27" s="99">
        <f>Calculation!BW61</f>
        <v>27</v>
      </c>
      <c r="BN27" s="100">
        <f t="shared" si="6"/>
        <v>-0.66124740750971489</v>
      </c>
      <c r="BO27" s="99">
        <f>Calculation!BX61</f>
        <v>25.057041532329723</v>
      </c>
      <c r="BP27" s="100">
        <f t="shared" si="7"/>
        <v>-0.63498005199709218</v>
      </c>
      <c r="BQ27" s="136">
        <f>LOOKUP(2,1/(NOT(ISBLANK(ProvinceDiagnosed_Slope!27:27))),ProvinceDiagnosed_Slope!27:27)</f>
        <v>1.8728993015767033</v>
      </c>
      <c r="BR27" s="13">
        <f>Calculation!AJ27</f>
        <v>476</v>
      </c>
      <c r="BS27" s="13">
        <f>Calculation!CA27</f>
        <v>3802</v>
      </c>
      <c r="BT27" s="13">
        <f>Calculation!CC27</f>
        <v>4863.2982366969381</v>
      </c>
      <c r="BU27" s="13">
        <f>Calculation!CH27</f>
        <v>14448.243525633741</v>
      </c>
      <c r="BV27" s="118">
        <f>Calculation!CI27</f>
        <v>4243.1540421431082</v>
      </c>
    </row>
    <row r="28" spans="1:74" x14ac:dyDescent="0.3">
      <c r="A28" s="7" t="s">
        <v>75</v>
      </c>
      <c r="B28" s="8" t="s">
        <v>183</v>
      </c>
      <c r="C28" s="8" t="s">
        <v>32</v>
      </c>
      <c r="D28" s="8" t="s">
        <v>106</v>
      </c>
      <c r="E28" s="18">
        <v>36.226239300000003</v>
      </c>
      <c r="F28" s="18">
        <v>52.531860399999999</v>
      </c>
      <c r="G28" s="16">
        <v>3283582</v>
      </c>
      <c r="H28" s="17">
        <v>4.1082637786049571E-2</v>
      </c>
      <c r="I28" s="3">
        <v>0.82299999999999995</v>
      </c>
      <c r="J28" s="4">
        <v>0.88300000000000001</v>
      </c>
      <c r="K28" s="10">
        <v>766075</v>
      </c>
      <c r="L28" s="4">
        <v>0.2333046654537636</v>
      </c>
      <c r="M28" s="10">
        <v>638954</v>
      </c>
      <c r="N28" s="4">
        <v>0.19459054167065112</v>
      </c>
      <c r="O28" s="10">
        <v>902071</v>
      </c>
      <c r="P28" s="4">
        <v>0.27472163021968082</v>
      </c>
      <c r="Q28" s="10">
        <v>601681</v>
      </c>
      <c r="R28" s="4">
        <v>0.18323921863379689</v>
      </c>
      <c r="S28" s="10">
        <v>374801</v>
      </c>
      <c r="T28" s="4">
        <v>0.11414394402210756</v>
      </c>
      <c r="U28" s="10">
        <v>1897238</v>
      </c>
      <c r="V28" s="11">
        <v>0.57779522484896073</v>
      </c>
      <c r="W28" s="10">
        <v>211262</v>
      </c>
      <c r="X28" s="5">
        <v>6.4338883572878647</v>
      </c>
      <c r="Y28" s="6">
        <v>1337</v>
      </c>
      <c r="Z28" s="15">
        <f t="shared" si="2"/>
        <v>0.40717728383210772</v>
      </c>
      <c r="AA28" s="6">
        <v>1676317</v>
      </c>
      <c r="AB28" s="5">
        <v>51.051473665040191</v>
      </c>
      <c r="AC28" s="6">
        <v>42114223</v>
      </c>
      <c r="AD28" s="5">
        <v>12.825695536155333</v>
      </c>
      <c r="AE28" s="6">
        <v>82</v>
      </c>
      <c r="AF28" s="15">
        <v>2.497272795380167E-2</v>
      </c>
      <c r="AG28" s="6">
        <v>1915</v>
      </c>
      <c r="AH28" s="15">
        <v>0.58320456136012444</v>
      </c>
      <c r="AI28" s="6">
        <v>1455</v>
      </c>
      <c r="AJ28" s="5">
        <v>0.44311364844855405</v>
      </c>
      <c r="AK28" s="6">
        <v>16783</v>
      </c>
      <c r="AL28" s="5">
        <v>5.1111865030323589</v>
      </c>
      <c r="AM28" s="6">
        <v>5999</v>
      </c>
      <c r="AN28" s="5">
        <v>1.8269682316445881</v>
      </c>
      <c r="AO28" s="6">
        <v>279</v>
      </c>
      <c r="AP28" s="15">
        <v>8.4968184135495936E-2</v>
      </c>
      <c r="AQ28" s="6">
        <v>670</v>
      </c>
      <c r="AR28" s="5">
        <v>20.404546011033073</v>
      </c>
      <c r="AS28" s="2">
        <v>9.5</v>
      </c>
      <c r="AT28" s="2">
        <v>35.5</v>
      </c>
      <c r="AU28" s="29">
        <v>4</v>
      </c>
      <c r="AV28" s="29" t="s">
        <v>253</v>
      </c>
      <c r="AW28" s="13">
        <v>0</v>
      </c>
      <c r="AX28" s="42">
        <v>0.46</v>
      </c>
      <c r="AY28" s="87">
        <f>LOOKUP(2,1/(NOT(ISBLANK(ProvinceDead!28:28))),ProvinceDead!28:28)</f>
        <v>1234</v>
      </c>
      <c r="AZ28" s="88">
        <f t="shared" si="3"/>
        <v>37.580910115843004</v>
      </c>
      <c r="BA28" s="89">
        <f>((LOOKUP(2,1/(NOT(ISBLANK(ProvinceDead!28:28))),ProvinceDead!28:28))-(INDEX(ProvinceDead!28:28,LOOKUP(2,1/(ProvinceDead!28:28&lt;&gt;""),COLUMN(ProvinceDead!28:28))-1)))/(INDEX(ProvinceDead!28:28,LOOKUP(2,1/(ProvinceDead!28:28&lt;&gt;""),COLUMN(ProvinceDead!28:28))-1))</f>
        <v>0</v>
      </c>
      <c r="BB28" s="92">
        <f>LOOKUP(2,1/(NOT(ISBLANK(ProvinceDiagnosed!28:28))),ProvinceDiagnosed!28:28)</f>
        <v>8300.6575565812927</v>
      </c>
      <c r="BC28" s="93">
        <f t="shared" si="4"/>
        <v>252.79275975386918</v>
      </c>
      <c r="BD28" s="94">
        <f>((LOOKUP(2,1/(NOT(ISBLANK(ProvinceDiagnosed!28:28))),ProvinceDiagnosed!28:28))-(INDEX(ProvinceDiagnosed!28:28,LOOKUP(2,1/(ProvinceDiagnosed!28:28&lt;&gt;""),COLUMN(ProvinceDiagnosed!28:28))-1)))/(INDEX(ProvinceDiagnosed!28:28,LOOKUP(2,1/(ProvinceDiagnosed!28:28&lt;&gt;""),COLUMN(ProvinceDiagnosed!28:28))-1))</f>
        <v>4.5573710010035993E-3</v>
      </c>
      <c r="BE28" s="92">
        <f ca="1">Calculation!BU28</f>
        <v>2255.3425584645174</v>
      </c>
      <c r="BF28" s="94">
        <f t="shared" ca="1" si="5"/>
        <v>2.6804420354806533</v>
      </c>
      <c r="BG28" s="92">
        <f ca="1">Calculation!BV28</f>
        <v>3611.7615543698585</v>
      </c>
      <c r="BH28" s="94">
        <f t="shared" ca="1" si="0"/>
        <v>1.298229667608692</v>
      </c>
      <c r="BI28" s="94">
        <f t="shared" si="1"/>
        <v>0.14866292117081806</v>
      </c>
      <c r="BJ28" s="92">
        <f>AY28/LOOKUP(2,1/(NOT(ISBLANK(Daily!M:M))),Daily!M:M)</f>
        <v>19554.037478108585</v>
      </c>
      <c r="BK28" s="99">
        <f>LOOKUP(2,1/(NOT(ISBLANK(ProvinceDiagnosed_Daily!28:28))),ProvinceDiagnosed_Daily!28:28)</f>
        <v>37.657556581292738</v>
      </c>
      <c r="BL28" s="100">
        <f>IF((INDEX(ProvinceDiagnosed_Daily!28:28,LOOKUP(2,1/(ProvinceDiagnosed_Daily!28:28&lt;&gt;""),COLUMN(ProvinceDiagnosed_Daily!28:28))-1))=0, LOOKUP(2,1/(NOT(ISBLANK(ProvinceDiagnosed_Daily!28:28))),ProvinceDiagnosed_Daily!28:28), ((LOOKUP(2,1/(NOT(ISBLANK(ProvinceDiagnosed_Daily!28:28))),ProvinceDiagnosed_Daily!28:28))-(INDEX(ProvinceDiagnosed_Daily!28:28,LOOKUP(2,1/(ProvinceDiagnosed_Daily!28:28&lt;&gt;""),COLUMN(ProvinceDiagnosed_Daily!28:28))-1)))/(INDEX(ProvinceDiagnosed_Daily!28:28,LOOKUP(2,1/(ProvinceDiagnosed_Daily!28:28&lt;&gt;""),COLUMN(ProvinceDiagnosed_Daily!28:28))-1)))</f>
        <v>-0.45227501057264224</v>
      </c>
      <c r="BM28" s="99">
        <f>Calculation!BW62</f>
        <v>92</v>
      </c>
      <c r="BN28" s="100">
        <f t="shared" si="6"/>
        <v>-0.59067873281203542</v>
      </c>
      <c r="BO28" s="99">
        <f>Calculation!BX62</f>
        <v>131.75646915208401</v>
      </c>
      <c r="BP28" s="100">
        <f t="shared" si="7"/>
        <v>-0.71418817744861296</v>
      </c>
      <c r="BQ28" s="136">
        <f>LOOKUP(2,1/(NOT(ISBLANK(ProvinceDiagnosed_Slope!28:28))),ProvinceDiagnosed_Slope!28:28)</f>
        <v>-0.45227501057264224</v>
      </c>
      <c r="BR28" s="13">
        <f>Calculation!AJ28</f>
        <v>1700</v>
      </c>
      <c r="BS28" s="13">
        <f>Calculation!CA28</f>
        <v>0</v>
      </c>
      <c r="BT28" s="13">
        <f>Calculation!CC28</f>
        <v>50492.057978241268</v>
      </c>
      <c r="BU28" s="13">
        <f>Calculation!CH28</f>
        <v>83969.758085023481</v>
      </c>
      <c r="BV28" s="118">
        <f>Calculation!CI28</f>
        <v>13804.234465410696</v>
      </c>
    </row>
    <row r="29" spans="1:74" x14ac:dyDescent="0.3">
      <c r="A29" s="7" t="s">
        <v>76</v>
      </c>
      <c r="B29" s="8" t="s">
        <v>184</v>
      </c>
      <c r="C29" s="8" t="s">
        <v>13</v>
      </c>
      <c r="D29" s="8" t="s">
        <v>107</v>
      </c>
      <c r="E29" s="18">
        <v>34.612304999999999</v>
      </c>
      <c r="F29" s="18">
        <v>49.854726599999999</v>
      </c>
      <c r="G29" s="16">
        <v>1429475</v>
      </c>
      <c r="H29" s="17">
        <v>1.7884920690030951E-2</v>
      </c>
      <c r="I29" s="3">
        <v>0.79200000000000004</v>
      </c>
      <c r="J29" s="4">
        <v>0.86299999999999999</v>
      </c>
      <c r="K29" s="10">
        <v>366815</v>
      </c>
      <c r="L29" s="4">
        <v>0.25660819531646234</v>
      </c>
      <c r="M29" s="10">
        <v>291457</v>
      </c>
      <c r="N29" s="4">
        <v>0.20389093898109445</v>
      </c>
      <c r="O29" s="10">
        <v>384754</v>
      </c>
      <c r="P29" s="4">
        <v>0.26915755784466328</v>
      </c>
      <c r="Q29" s="10">
        <v>230754</v>
      </c>
      <c r="R29" s="4">
        <v>0.16142569824585951</v>
      </c>
      <c r="S29" s="10">
        <v>155695</v>
      </c>
      <c r="T29" s="4">
        <v>0.10891760961192046</v>
      </c>
      <c r="U29" s="10">
        <v>1099764</v>
      </c>
      <c r="V29" s="11">
        <v>0.76934818727155074</v>
      </c>
      <c r="W29" s="10">
        <v>85571</v>
      </c>
      <c r="X29" s="5">
        <v>5.9861837387852184</v>
      </c>
      <c r="Y29" s="6">
        <v>305</v>
      </c>
      <c r="Z29" s="15">
        <f t="shared" si="2"/>
        <v>0.21336504660802041</v>
      </c>
      <c r="AA29" s="6">
        <v>584000</v>
      </c>
      <c r="AB29" s="5">
        <v>40.854159743961944</v>
      </c>
      <c r="AC29" s="6">
        <v>91454</v>
      </c>
      <c r="AD29" s="5">
        <v>6.3977334336032463E-2</v>
      </c>
      <c r="AE29" s="6">
        <v>32</v>
      </c>
      <c r="AF29" s="15">
        <v>2.2385840955595586E-2</v>
      </c>
      <c r="AG29" s="6">
        <v>5672</v>
      </c>
      <c r="AH29" s="15">
        <v>3.9678903093793174</v>
      </c>
      <c r="AI29" s="6">
        <v>3207</v>
      </c>
      <c r="AJ29" s="5">
        <v>2.2434809982685948</v>
      </c>
      <c r="AK29" s="6">
        <v>5972</v>
      </c>
      <c r="AL29" s="5">
        <v>4.1777575683380261</v>
      </c>
      <c r="AM29" s="6">
        <v>2340</v>
      </c>
      <c r="AN29" s="5">
        <v>1.6369646198779273</v>
      </c>
      <c r="AO29" s="6">
        <v>135</v>
      </c>
      <c r="AP29" s="15">
        <v>9.4440266531418876E-2</v>
      </c>
      <c r="AQ29" s="6">
        <v>204</v>
      </c>
      <c r="AR29" s="5">
        <v>14.270973609192184</v>
      </c>
      <c r="AS29" s="2">
        <v>8.3000000000000007</v>
      </c>
      <c r="AT29" s="2">
        <v>39.799999999999997</v>
      </c>
      <c r="AU29" s="29">
        <v>1</v>
      </c>
      <c r="AV29" s="29" t="s">
        <v>251</v>
      </c>
      <c r="AW29" s="13">
        <v>0</v>
      </c>
      <c r="AX29" s="42">
        <v>0.4</v>
      </c>
      <c r="AY29" s="87">
        <f>LOOKUP(2,1/(NOT(ISBLANK(ProvinceDead!29:29))),ProvinceDead!29:29)</f>
        <v>287</v>
      </c>
      <c r="AZ29" s="88">
        <f t="shared" si="3"/>
        <v>20.077301107049792</v>
      </c>
      <c r="BA29" s="89">
        <f>((LOOKUP(2,1/(NOT(ISBLANK(ProvinceDead!29:29))),ProvinceDead!29:29))-(INDEX(ProvinceDead!29:29,LOOKUP(2,1/(ProvinceDead!29:29&lt;&gt;""),COLUMN(ProvinceDead!29:29))-1)))/(INDEX(ProvinceDead!29:29,LOOKUP(2,1/(ProvinceDead!29:29&lt;&gt;""),COLUMN(ProvinceDead!29:29))-1))</f>
        <v>0</v>
      </c>
      <c r="BB29" s="92">
        <f>LOOKUP(2,1/(NOT(ISBLANK(ProvinceDiagnosed!29:29))),ProvinceDiagnosed!29:29)</f>
        <v>1671.1484419030899</v>
      </c>
      <c r="BC29" s="93">
        <f t="shared" si="4"/>
        <v>116.90644760510605</v>
      </c>
      <c r="BD29" s="94">
        <f>((LOOKUP(2,1/(NOT(ISBLANK(ProvinceDiagnosed!29:29))),ProvinceDiagnosed!29:29))-(INDEX(ProvinceDiagnosed!29:29,LOOKUP(2,1/(ProvinceDiagnosed!29:29&lt;&gt;""),COLUMN(ProvinceDiagnosed!29:29))-1)))/(INDEX(ProvinceDiagnosed!29:29,LOOKUP(2,1/(ProvinceDiagnosed!29:29&lt;&gt;""),COLUMN(ProvinceDiagnosed!29:29))-1))</f>
        <v>1.8875550977756959E-3</v>
      </c>
      <c r="BE29" s="92">
        <f ca="1">Calculation!BU29</f>
        <v>940</v>
      </c>
      <c r="BF29" s="94">
        <f t="shared" ca="1" si="5"/>
        <v>0.77781749138626577</v>
      </c>
      <c r="BG29" s="92">
        <f ca="1">Calculation!BV29</f>
        <v>860.48207138987948</v>
      </c>
      <c r="BH29" s="94">
        <f t="shared" ca="1" si="0"/>
        <v>0.94210721811297582</v>
      </c>
      <c r="BI29" s="94">
        <f t="shared" si="1"/>
        <v>0.17173818483363859</v>
      </c>
      <c r="BJ29" s="92">
        <f>AY29/LOOKUP(2,1/(NOT(ISBLANK(Daily!M:M))),Daily!M:M)</f>
        <v>4547.8190893169885</v>
      </c>
      <c r="BK29" s="99">
        <f>LOOKUP(2,1/(NOT(ISBLANK(ProvinceDiagnosed_Daily!29:29))),ProvinceDiagnosed_Daily!29:29)</f>
        <v>3.1484419030898607</v>
      </c>
      <c r="BL29" s="100">
        <f>IF((INDEX(ProvinceDiagnosed_Daily!29:29,LOOKUP(2,1/(ProvinceDiagnosed_Daily!29:29&lt;&gt;""),COLUMN(ProvinceDiagnosed_Daily!29:29))-1))=0, LOOKUP(2,1/(NOT(ISBLANK(ProvinceDiagnosed_Daily!29:29))),ProvinceDiagnosed_Daily!29:29), ((LOOKUP(2,1/(NOT(ISBLANK(ProvinceDiagnosed_Daily!29:29))),ProvinceDiagnosed_Daily!29:29))-(INDEX(ProvinceDiagnosed_Daily!29:29,LOOKUP(2,1/(ProvinceDiagnosed_Daily!29:29&lt;&gt;""),COLUMN(ProvinceDiagnosed_Daily!29:29))-1)))/(INDEX(ProvinceDiagnosed_Daily!29:29,LOOKUP(2,1/(ProvinceDiagnosed_Daily!29:29&lt;&gt;""),COLUMN(ProvinceDiagnosed_Daily!29:29))-1)))</f>
        <v>-0.93703116193820279</v>
      </c>
      <c r="BM29" s="99">
        <f>Calculation!BW63</f>
        <v>22.5</v>
      </c>
      <c r="BN29" s="100">
        <f t="shared" si="6"/>
        <v>-0.86006924875156177</v>
      </c>
      <c r="BO29" s="99">
        <f>Calculation!BX63</f>
        <v>27.852474031718163</v>
      </c>
      <c r="BP29" s="100">
        <f t="shared" si="7"/>
        <v>-0.88696006324233745</v>
      </c>
      <c r="BQ29" s="136">
        <f>LOOKUP(2,1/(NOT(ISBLANK(ProvinceDiagnosed_Slope!29:29))),ProvinceDiagnosed_Slope!29:29)</f>
        <v>-0.93703116193820279</v>
      </c>
      <c r="BR29" s="13">
        <f>Calculation!AJ29</f>
        <v>882</v>
      </c>
      <c r="BS29" s="13">
        <f>Calculation!CA29</f>
        <v>0</v>
      </c>
      <c r="BT29" s="13">
        <f>Calculation!CC29</f>
        <v>10165.426466957033</v>
      </c>
      <c r="BU29" s="13">
        <f>Calculation!CH29</f>
        <v>16905.399293277314</v>
      </c>
      <c r="BV29" s="118">
        <f>Calculation!CI29</f>
        <v>2779.1683684439558</v>
      </c>
    </row>
    <row r="30" spans="1:74" x14ac:dyDescent="0.3">
      <c r="A30" s="7" t="s">
        <v>77</v>
      </c>
      <c r="B30" s="8" t="s">
        <v>185</v>
      </c>
      <c r="C30" s="8" t="s">
        <v>14</v>
      </c>
      <c r="D30" s="8" t="s">
        <v>108</v>
      </c>
      <c r="E30" s="18">
        <v>27.138722999999999</v>
      </c>
      <c r="F30" s="18">
        <v>55.137583399999997</v>
      </c>
      <c r="G30" s="16">
        <v>1776415</v>
      </c>
      <c r="H30" s="17">
        <v>2.2225671234251267E-2</v>
      </c>
      <c r="I30" s="3">
        <v>0.76800000000000002</v>
      </c>
      <c r="J30" s="4">
        <v>0.86599999999999999</v>
      </c>
      <c r="K30" s="10">
        <v>610110</v>
      </c>
      <c r="L30" s="4">
        <v>0.34345015100638082</v>
      </c>
      <c r="M30" s="10">
        <v>416772</v>
      </c>
      <c r="N30" s="4">
        <v>0.23461409636824729</v>
      </c>
      <c r="O30" s="10">
        <v>447580</v>
      </c>
      <c r="P30" s="4">
        <v>0.25195689070403032</v>
      </c>
      <c r="Q30" s="10">
        <v>194559</v>
      </c>
      <c r="R30" s="4">
        <v>0.10952339402673361</v>
      </c>
      <c r="S30" s="10">
        <v>107394</v>
      </c>
      <c r="T30" s="4">
        <v>6.0455467894607963E-2</v>
      </c>
      <c r="U30" s="10">
        <v>971822</v>
      </c>
      <c r="V30" s="11">
        <v>0.54706923776257232</v>
      </c>
      <c r="W30" s="10">
        <v>69535</v>
      </c>
      <c r="X30" s="5">
        <v>3.9143443395828115</v>
      </c>
      <c r="Y30" s="6">
        <v>658</v>
      </c>
      <c r="Z30" s="15">
        <f t="shared" si="2"/>
        <v>0.37040894160429855</v>
      </c>
      <c r="AA30" s="6">
        <v>1065169</v>
      </c>
      <c r="AB30" s="5">
        <v>59.961720656490733</v>
      </c>
      <c r="AC30" s="6">
        <v>6349463</v>
      </c>
      <c r="AD30" s="5">
        <v>3.5743128717107209</v>
      </c>
      <c r="AE30" s="6">
        <v>16</v>
      </c>
      <c r="AF30" s="15">
        <v>9.0069043551197214E-3</v>
      </c>
      <c r="AG30" s="6">
        <v>83998</v>
      </c>
      <c r="AH30" s="15">
        <v>47.285122001334145</v>
      </c>
      <c r="AI30" s="6">
        <v>16196</v>
      </c>
      <c r="AJ30" s="5">
        <v>9.1172389334699382</v>
      </c>
      <c r="AK30" s="6">
        <v>7130</v>
      </c>
      <c r="AL30" s="5">
        <v>4.0137017532502259</v>
      </c>
      <c r="AM30" s="6">
        <v>2426</v>
      </c>
      <c r="AN30" s="5">
        <v>1.3656718728450277</v>
      </c>
      <c r="AO30" s="6">
        <v>114</v>
      </c>
      <c r="AP30" s="15">
        <v>6.4174193530228019E-2</v>
      </c>
      <c r="AQ30" s="6">
        <v>202</v>
      </c>
      <c r="AR30" s="5">
        <v>11.371216748338648</v>
      </c>
      <c r="AS30" s="2">
        <v>15.9</v>
      </c>
      <c r="AT30" s="2">
        <v>31.8</v>
      </c>
      <c r="AU30" s="29">
        <v>6</v>
      </c>
      <c r="AV30" s="29" t="s">
        <v>247</v>
      </c>
      <c r="AW30" s="13">
        <v>0</v>
      </c>
      <c r="AX30" s="42">
        <v>0.52</v>
      </c>
      <c r="AY30" s="87">
        <f>LOOKUP(2,1/(NOT(ISBLANK(ProvinceDead!30:30))),ProvinceDead!30:30)</f>
        <v>62</v>
      </c>
      <c r="AZ30" s="88">
        <f t="shared" si="3"/>
        <v>3.4901754376088925</v>
      </c>
      <c r="BA30" s="89">
        <f>((LOOKUP(2,1/(NOT(ISBLANK(ProvinceDead!30:30))),ProvinceDead!30:30))-(INDEX(ProvinceDead!30:30,LOOKUP(2,1/(ProvinceDead!30:30&lt;&gt;""),COLUMN(ProvinceDead!30:30))-1)))/(INDEX(ProvinceDead!30:30,LOOKUP(2,1/(ProvinceDead!30:30&lt;&gt;""),COLUMN(ProvinceDead!30:30))-1))</f>
        <v>0</v>
      </c>
      <c r="BB30" s="92">
        <f>LOOKUP(2,1/(NOT(ISBLANK(ProvinceDiagnosed!30:30))),ProvinceDiagnosed!30:30)</f>
        <v>704</v>
      </c>
      <c r="BC30" s="93">
        <f t="shared" si="4"/>
        <v>39.630379162526772</v>
      </c>
      <c r="BD30" s="94">
        <f>((LOOKUP(2,1/(NOT(ISBLANK(ProvinceDiagnosed!30:30))),ProvinceDiagnosed!30:30))-(INDEX(ProvinceDiagnosed!30:30,LOOKUP(2,1/(ProvinceDiagnosed!30:30&lt;&gt;""),COLUMN(ProvinceDiagnosed!30:30))-1)))/(INDEX(ProvinceDiagnosed!30:30,LOOKUP(2,1/(ProvinceDiagnosed!30:30&lt;&gt;""),COLUMN(ProvinceDiagnosed!30:30))-1))</f>
        <v>3.3773861967694566E-2</v>
      </c>
      <c r="BE30" s="92">
        <f ca="1">Calculation!BU30</f>
        <v>170</v>
      </c>
      <c r="BF30" s="94">
        <f t="shared" ca="1" si="5"/>
        <v>3.1411764705882352</v>
      </c>
      <c r="BG30" s="92">
        <f ca="1">Calculation!BV30</f>
        <v>212.32258064516128</v>
      </c>
      <c r="BH30" s="94">
        <f t="shared" ca="1" si="0"/>
        <v>2.3157095107869949</v>
      </c>
      <c r="BI30" s="94">
        <f t="shared" si="1"/>
        <v>8.8068181818181823E-2</v>
      </c>
      <c r="BJ30" s="92">
        <f>AY30/LOOKUP(2,1/(NOT(ISBLANK(Daily!M:M))),Daily!M:M)</f>
        <v>982.45569176882668</v>
      </c>
      <c r="BK30" s="99">
        <f>LOOKUP(2,1/(NOT(ISBLANK(ProvinceDiagnosed_Daily!30:30))),ProvinceDiagnosed_Daily!30:30)</f>
        <v>23</v>
      </c>
      <c r="BL30" s="100">
        <f>IF((INDEX(ProvinceDiagnosed_Daily!30:30,LOOKUP(2,1/(ProvinceDiagnosed_Daily!30:30&lt;&gt;""),COLUMN(ProvinceDiagnosed_Daily!30:30))-1))=0, LOOKUP(2,1/(NOT(ISBLANK(ProvinceDiagnosed_Daily!30:30))),ProvinceDiagnosed_Daily!30:30), ((LOOKUP(2,1/(NOT(ISBLANK(ProvinceDiagnosed_Daily!30:30))),ProvinceDiagnosed_Daily!30:30))-(INDEX(ProvinceDiagnosed_Daily!30:30,LOOKUP(2,1/(ProvinceDiagnosed_Daily!30:30&lt;&gt;""),COLUMN(ProvinceDiagnosed_Daily!30:30))-1)))/(INDEX(ProvinceDiagnosed_Daily!30:30,LOOKUP(2,1/(ProvinceDiagnosed_Daily!30:30&lt;&gt;""),COLUMN(ProvinceDiagnosed_Daily!30:30))-1)))</f>
        <v>-0.57407407407407407</v>
      </c>
      <c r="BM30" s="99">
        <f>Calculation!BW64</f>
        <v>10</v>
      </c>
      <c r="BN30" s="100">
        <f t="shared" si="6"/>
        <v>1.3</v>
      </c>
      <c r="BO30" s="99">
        <f>Calculation!BX64</f>
        <v>13.283018867924529</v>
      </c>
      <c r="BP30" s="100">
        <f t="shared" si="7"/>
        <v>0.73153409090909083</v>
      </c>
      <c r="BQ30" s="136">
        <f>LOOKUP(2,1/(NOT(ISBLANK(ProvinceDiagnosed_Slope!30:30))),ProvinceDiagnosed_Slope!30:30)</f>
        <v>-0.57407407407407407</v>
      </c>
      <c r="BR30" s="13">
        <f>Calculation!AJ30</f>
        <v>148</v>
      </c>
      <c r="BS30" s="13">
        <f>Calculation!CA30</f>
        <v>4771</v>
      </c>
      <c r="BT30" s="13">
        <f>Calculation!CC30</f>
        <v>4771</v>
      </c>
      <c r="BU30" s="13">
        <f>Calculation!CH30</f>
        <v>7121.6899732222555</v>
      </c>
      <c r="BV30" s="118">
        <f>Calculation!CI30</f>
        <v>1050.8634963631246</v>
      </c>
    </row>
    <row r="31" spans="1:74" x14ac:dyDescent="0.3">
      <c r="A31" s="7" t="s">
        <v>78</v>
      </c>
      <c r="B31" s="8" t="s">
        <v>186</v>
      </c>
      <c r="C31" s="8" t="s">
        <v>15</v>
      </c>
      <c r="D31" s="8" t="s">
        <v>109</v>
      </c>
      <c r="E31" s="18">
        <v>34.798857499999997</v>
      </c>
      <c r="F31" s="18">
        <v>48.515022500000001</v>
      </c>
      <c r="G31" s="16">
        <v>1738234</v>
      </c>
      <c r="H31" s="17">
        <v>2.1747968471442492E-2</v>
      </c>
      <c r="I31" s="3">
        <v>0.77400000000000002</v>
      </c>
      <c r="J31" s="4">
        <v>0.86599999999999999</v>
      </c>
      <c r="K31" s="10">
        <v>460160</v>
      </c>
      <c r="L31" s="4">
        <v>0.26472845428175951</v>
      </c>
      <c r="M31" s="10">
        <v>363009</v>
      </c>
      <c r="N31" s="4">
        <v>0.20883782045455329</v>
      </c>
      <c r="O31" s="10">
        <v>454910</v>
      </c>
      <c r="P31" s="4">
        <v>0.26170814746461063</v>
      </c>
      <c r="Q31" s="10">
        <v>272406</v>
      </c>
      <c r="R31" s="4">
        <v>0.1567142283490025</v>
      </c>
      <c r="S31" s="10">
        <v>187749</v>
      </c>
      <c r="T31" s="4">
        <v>0.10801134945007404</v>
      </c>
      <c r="U31" s="10">
        <v>1097217</v>
      </c>
      <c r="V31" s="11">
        <v>0.63122513999841223</v>
      </c>
      <c r="W31" s="10">
        <v>81467</v>
      </c>
      <c r="X31" s="5">
        <v>4.6867682947175124</v>
      </c>
      <c r="Y31" s="6">
        <v>545</v>
      </c>
      <c r="Z31" s="15">
        <f t="shared" si="2"/>
        <v>0.31353661244688574</v>
      </c>
      <c r="AA31" s="6">
        <v>1098512</v>
      </c>
      <c r="AB31" s="5">
        <v>63.197014901330895</v>
      </c>
      <c r="AC31" s="6">
        <v>964985</v>
      </c>
      <c r="AD31" s="5">
        <v>0.55515252837074869</v>
      </c>
      <c r="AE31" s="6">
        <v>578</v>
      </c>
      <c r="AF31" s="15">
        <v>0.33252139815467885</v>
      </c>
      <c r="AG31" s="6">
        <v>3967</v>
      </c>
      <c r="AH31" s="15">
        <v>2.2822013606913685</v>
      </c>
      <c r="AI31" s="6">
        <v>1035</v>
      </c>
      <c r="AJ31" s="5">
        <v>0.59543191538078299</v>
      </c>
      <c r="AK31" s="6">
        <v>9094</v>
      </c>
      <c r="AL31" s="5">
        <v>5.2317467038384935</v>
      </c>
      <c r="AM31" s="6">
        <v>3115</v>
      </c>
      <c r="AN31" s="5">
        <v>1.792048711508347</v>
      </c>
      <c r="AO31" s="6">
        <v>125</v>
      </c>
      <c r="AP31" s="15">
        <v>7.1912067074973801E-2</v>
      </c>
      <c r="AQ31" s="6">
        <v>221</v>
      </c>
      <c r="AR31" s="5">
        <v>12.714053458855366</v>
      </c>
      <c r="AS31" s="2">
        <v>6.1</v>
      </c>
      <c r="AT31" s="2">
        <v>38.200000000000003</v>
      </c>
      <c r="AU31" s="29">
        <v>5</v>
      </c>
      <c r="AV31" s="29" t="s">
        <v>246</v>
      </c>
      <c r="AW31" s="13">
        <v>0</v>
      </c>
      <c r="AX31" s="42">
        <v>0.45</v>
      </c>
      <c r="AY31" s="87">
        <f>LOOKUP(2,1/(NOT(ISBLANK(ProvinceDead!31:31))),ProvinceDead!31:31)</f>
        <v>273</v>
      </c>
      <c r="AZ31" s="88">
        <f t="shared" si="3"/>
        <v>15.705595449174277</v>
      </c>
      <c r="BA31" s="89">
        <f>((LOOKUP(2,1/(NOT(ISBLANK(ProvinceDead!31:31))),ProvinceDead!31:31))-(INDEX(ProvinceDead!31:31,LOOKUP(2,1/(ProvinceDead!31:31&lt;&gt;""),COLUMN(ProvinceDead!31:31))-1)))/(INDEX(ProvinceDead!31:31,LOOKUP(2,1/(ProvinceDead!31:31&lt;&gt;""),COLUMN(ProvinceDead!31:31))-1))</f>
        <v>0</v>
      </c>
      <c r="BB31" s="92">
        <f>LOOKUP(2,1/(NOT(ISBLANK(ProvinceDiagnosed!31:31))),ProvinceDiagnosed!31:31)</f>
        <v>793.89167126122777</v>
      </c>
      <c r="BC31" s="93">
        <f t="shared" si="4"/>
        <v>45.672312891200363</v>
      </c>
      <c r="BD31" s="94">
        <f>((LOOKUP(2,1/(NOT(ISBLANK(ProvinceDiagnosed!31:31))),ProvinceDiagnosed!31:31))-(INDEX(ProvinceDiagnosed!31:31,LOOKUP(2,1/(ProvinceDiagnosed!31:31&lt;&gt;""),COLUMN(ProvinceDiagnosed!31:31))-1)))/(INDEX(ProvinceDiagnosed!31:31,LOOKUP(2,1/(ProvinceDiagnosed!31:31&lt;&gt;""),COLUMN(ProvinceDiagnosed!31:31))-1))</f>
        <v>1.7998471415037964E-2</v>
      </c>
      <c r="BE31" s="92">
        <f ca="1">Calculation!BU31</f>
        <v>335</v>
      </c>
      <c r="BF31" s="94">
        <f t="shared" ca="1" si="5"/>
        <v>1.369825884361874</v>
      </c>
      <c r="BG31" s="92">
        <f ca="1">Calculation!BV31</f>
        <v>341.89405030365441</v>
      </c>
      <c r="BH31" s="94">
        <f t="shared" ca="1" si="0"/>
        <v>1.3220400312790763</v>
      </c>
      <c r="BI31" s="94">
        <f t="shared" si="1"/>
        <v>0.34387563175501579</v>
      </c>
      <c r="BJ31" s="92">
        <f>AY31/LOOKUP(2,1/(NOT(ISBLANK(Daily!M:M))),Daily!M:M)</f>
        <v>4325.974255691769</v>
      </c>
      <c r="BK31" s="99">
        <f>LOOKUP(2,1/(NOT(ISBLANK(ProvinceDiagnosed_Daily!31:31))),ProvinceDiagnosed_Daily!31:31)</f>
        <v>14.036206294072485</v>
      </c>
      <c r="BL31" s="100">
        <f>IF((INDEX(ProvinceDiagnosed_Daily!31:31,LOOKUP(2,1/(ProvinceDiagnosed_Daily!31:31&lt;&gt;""),COLUMN(ProvinceDiagnosed_Daily!31:31))-1))=0, LOOKUP(2,1/(NOT(ISBLANK(ProvinceDiagnosed_Daily!31:31))),ProvinceDiagnosed_Daily!31:31), ((LOOKUP(2,1/(NOT(ISBLANK(ProvinceDiagnosed_Daily!31:31))),ProvinceDiagnosed_Daily!31:31))-(INDEX(ProvinceDiagnosed_Daily!31:31,LOOKUP(2,1/(ProvinceDiagnosed_Daily!31:31&lt;&gt;""),COLUMN(ProvinceDiagnosed_Daily!31:31))-1)))/(INDEX(ProvinceDiagnosed_Daily!31:31,LOOKUP(2,1/(ProvinceDiagnosed_Daily!31:31&lt;&gt;""),COLUMN(ProvinceDiagnosed_Daily!31:31))-1)))</f>
        <v>0.93242337313917056</v>
      </c>
      <c r="BM31" s="99">
        <f>Calculation!BW65</f>
        <v>12.094571044283953</v>
      </c>
      <c r="BN31" s="100">
        <f t="shared" si="6"/>
        <v>0.16053775224266215</v>
      </c>
      <c r="BO31" s="99">
        <f>Calculation!BX65</f>
        <v>14.434394022931414</v>
      </c>
      <c r="BP31" s="100">
        <f t="shared" si="7"/>
        <v>-2.7586037087967946E-2</v>
      </c>
      <c r="BQ31" s="136">
        <f>LOOKUP(2,1/(NOT(ISBLANK(ProvinceDiagnosed_Slope!31:31))),ProvinceDiagnosed_Slope!31:31)</f>
        <v>0.93242337313917056</v>
      </c>
      <c r="BR31" s="13">
        <f>Calculation!AJ31</f>
        <v>243</v>
      </c>
      <c r="BS31" s="13">
        <f>Calculation!CA31</f>
        <v>0</v>
      </c>
      <c r="BT31" s="13">
        <f>Calculation!CC31</f>
        <v>4829.1625115871257</v>
      </c>
      <c r="BU31" s="13">
        <f>Calculation!CH31</f>
        <v>8031.0374361445238</v>
      </c>
      <c r="BV31" s="118">
        <f>Calculation!CI31</f>
        <v>1320.2648941393431</v>
      </c>
    </row>
    <row r="32" spans="1:74" ht="14.65" thickBot="1" x14ac:dyDescent="0.35">
      <c r="A32" s="31" t="s">
        <v>79</v>
      </c>
      <c r="B32" s="32" t="s">
        <v>187</v>
      </c>
      <c r="C32" s="32" t="s">
        <v>16</v>
      </c>
      <c r="D32" s="32" t="s">
        <v>110</v>
      </c>
      <c r="E32" s="33">
        <v>31.897423199999999</v>
      </c>
      <c r="F32" s="33">
        <v>54.356856200000003</v>
      </c>
      <c r="G32" s="34">
        <v>1138533</v>
      </c>
      <c r="H32" s="34">
        <v>1.4244790855372082E-2</v>
      </c>
      <c r="I32" s="35">
        <v>0.82199999999999995</v>
      </c>
      <c r="J32" s="12">
        <v>0.88200000000000001</v>
      </c>
      <c r="K32" s="12">
        <v>353688</v>
      </c>
      <c r="L32" s="12">
        <v>0.31065239215727608</v>
      </c>
      <c r="M32" s="12">
        <v>231559</v>
      </c>
      <c r="N32" s="12">
        <v>0.2033836524720847</v>
      </c>
      <c r="O32" s="12">
        <v>296520</v>
      </c>
      <c r="P32" s="12">
        <v>0.26044040884190445</v>
      </c>
      <c r="Q32" s="12">
        <v>156716</v>
      </c>
      <c r="R32" s="12">
        <v>0.1376473057873597</v>
      </c>
      <c r="S32" s="12">
        <v>100050</v>
      </c>
      <c r="T32" s="12">
        <v>8.7876240741375081E-2</v>
      </c>
      <c r="U32" s="12">
        <v>971355</v>
      </c>
      <c r="V32" s="12">
        <v>0.85316367641517632</v>
      </c>
      <c r="W32" s="12">
        <v>81367</v>
      </c>
      <c r="X32" s="9">
        <v>7.1466527540264533</v>
      </c>
      <c r="Y32" s="9">
        <v>673</v>
      </c>
      <c r="Z32" s="9">
        <f t="shared" si="2"/>
        <v>0.59111154441724567</v>
      </c>
      <c r="AA32" s="9">
        <v>329894</v>
      </c>
      <c r="AB32" s="9">
        <v>28.975356884692843</v>
      </c>
      <c r="AC32" s="9">
        <v>448781</v>
      </c>
      <c r="AD32" s="9">
        <v>0.39417478456926591</v>
      </c>
      <c r="AE32" s="9">
        <v>42</v>
      </c>
      <c r="AF32" s="9">
        <v>3.6889576323215927E-2</v>
      </c>
      <c r="AG32" s="9">
        <v>27215</v>
      </c>
      <c r="AH32" s="9">
        <v>23.903567134198131</v>
      </c>
      <c r="AI32" s="9">
        <v>5501</v>
      </c>
      <c r="AJ32" s="9">
        <v>4.8316561750954952</v>
      </c>
      <c r="AK32" s="9">
        <v>5251</v>
      </c>
      <c r="AL32" s="9">
        <v>4.612075363647782</v>
      </c>
      <c r="AM32" s="9">
        <v>3166</v>
      </c>
      <c r="AN32" s="9">
        <v>2.7807713961738481</v>
      </c>
      <c r="AO32" s="9">
        <v>135</v>
      </c>
      <c r="AP32" s="9">
        <v>0.11857363818176549</v>
      </c>
      <c r="AQ32" s="116">
        <v>225</v>
      </c>
      <c r="AR32" s="9">
        <v>19.762273030294246</v>
      </c>
      <c r="AS32" s="36">
        <v>12.8</v>
      </c>
      <c r="AT32" s="36">
        <v>36.299999999999997</v>
      </c>
      <c r="AU32" s="30">
        <v>8</v>
      </c>
      <c r="AV32" s="38" t="s">
        <v>244</v>
      </c>
      <c r="AW32" s="14">
        <v>0</v>
      </c>
      <c r="AX32" s="37">
        <v>0.48</v>
      </c>
      <c r="AY32" s="103">
        <f>LOOKUP(2,1/(NOT(ISBLANK(ProvinceDead!32:32))),ProvinceDead!32:32)</f>
        <v>268</v>
      </c>
      <c r="AZ32" s="90">
        <f t="shared" si="3"/>
        <v>23.539062987194924</v>
      </c>
      <c r="BA32" s="104">
        <f>((LOOKUP(2,1/(NOT(ISBLANK(ProvinceDead!32:32))),ProvinceDead!32:32))-(INDEX(ProvinceDead!32:32,LOOKUP(2,1/(ProvinceDead!32:32&lt;&gt;""),COLUMN(ProvinceDead!32:32))-1)))/(INDEX(ProvinceDead!32:32,LOOKUP(2,1/(ProvinceDead!32:32&lt;&gt;""),COLUMN(ProvinceDead!32:32))-1))</f>
        <v>0</v>
      </c>
      <c r="BB32" s="97">
        <f>LOOKUP(2,1/(NOT(ISBLANK(ProvinceDiagnosed!32:32))),ProvinceDiagnosed!32:32)</f>
        <v>1402.9981859695636</v>
      </c>
      <c r="BC32" s="95">
        <f t="shared" si="4"/>
        <v>123.22859205394694</v>
      </c>
      <c r="BD32" s="96">
        <f>((LOOKUP(2,1/(NOT(ISBLANK(ProvinceDiagnosed!32:32))),ProvinceDiagnosed!32:32))-(INDEX(ProvinceDiagnosed!32:32,LOOKUP(2,1/(ProvinceDiagnosed!32:32&lt;&gt;""),COLUMN(ProvinceDiagnosed!32:32))-1)))/(INDEX(ProvinceDiagnosed!32:32,LOOKUP(2,1/(ProvinceDiagnosed!32:32&lt;&gt;""),COLUMN(ProvinceDiagnosed!32:32))-1))</f>
        <v>5.8511229349979387E-3</v>
      </c>
      <c r="BE32" s="97">
        <f ca="1">Calculation!BU32</f>
        <v>990.5</v>
      </c>
      <c r="BF32" s="96">
        <f t="shared" ca="1" si="5"/>
        <v>0.41645450375523835</v>
      </c>
      <c r="BG32" s="97">
        <f ca="1">Calculation!BV32</f>
        <v>797.73549344629851</v>
      </c>
      <c r="BH32" s="96">
        <f t="shared" ca="1" si="0"/>
        <v>0.75872604076881256</v>
      </c>
      <c r="BI32" s="96">
        <f t="shared" si="1"/>
        <v>0.19101949145771308</v>
      </c>
      <c r="BJ32" s="97">
        <f>AY32/LOOKUP(2,1/(NOT(ISBLANK(Daily!M:M))),Daily!M:M)</f>
        <v>4246.7439579684769</v>
      </c>
      <c r="BK32" s="101">
        <f>LOOKUP(2,1/(NOT(ISBLANK(ProvinceDiagnosed_Daily!32:32))),ProvinceDiagnosed_Daily!32:32)</f>
        <v>8.1613617328710006</v>
      </c>
      <c r="BL32" s="102">
        <f>IF((INDEX(ProvinceDiagnosed_Daily!32:32,LOOKUP(2,1/(ProvinceDiagnosed_Daily!32:32&lt;&gt;""),COLUMN(ProvinceDiagnosed_Daily!32:32))-1))=0, LOOKUP(2,1/(NOT(ISBLANK(ProvinceDiagnosed_Daily!32:32))),ProvinceDiagnosed_Daily!32:32), ((LOOKUP(2,1/(NOT(ISBLANK(ProvinceDiagnosed_Daily!32:32))),ProvinceDiagnosed_Daily!32:32))-(INDEX(ProvinceDiagnosed_Daily!32:32,LOOKUP(2,1/(ProvinceDiagnosed_Daily!32:32&lt;&gt;""),COLUMN(ProvinceDiagnosed_Daily!32:32))-1)))/(INDEX(ProvinceDiagnosed_Daily!32:32,LOOKUP(2,1/(ProvinceDiagnosed_Daily!32:32&lt;&gt;""),COLUMN(ProvinceDiagnosed_Daily!32:32))-1)))</f>
        <v>-0.44992529380463042</v>
      </c>
      <c r="BM32" s="101">
        <f>Calculation!BW66</f>
        <v>21</v>
      </c>
      <c r="BN32" s="102">
        <f t="shared" si="6"/>
        <v>-0.61136372700614283</v>
      </c>
      <c r="BO32" s="101">
        <f>Calculation!BX66</f>
        <v>25.981447888325253</v>
      </c>
      <c r="BP32" s="102">
        <f t="shared" si="7"/>
        <v>-0.68587733185807931</v>
      </c>
      <c r="BQ32" s="137">
        <f>LOOKUP(2,1/(NOT(ISBLANK(ProvinceDiagnosed_Slope!32:32))),ProvinceDiagnosed_Slope!32:32)</f>
        <v>-0.44992529380463042</v>
      </c>
      <c r="BR32" s="14">
        <f>Calculation!AJ32</f>
        <v>725</v>
      </c>
      <c r="BS32" s="14">
        <f>Calculation!CA32</f>
        <v>2784</v>
      </c>
      <c r="BT32" s="14">
        <f>Calculation!CC32</f>
        <v>3819.4195950097687</v>
      </c>
      <c r="BU32" s="14">
        <f>Calculation!CH32</f>
        <v>14192.78141117678</v>
      </c>
      <c r="BV32" s="119">
        <f>Calculation!CI32</f>
        <v>5213.4744765304149</v>
      </c>
    </row>
    <row r="33" ht="14.65" thickTop="1" x14ac:dyDescent="0.45"/>
  </sheetData>
  <autoFilter ref="A1:BJ32" xr:uid="{11DDF9A5-8650-429D-AD46-688E93E5FF9F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C98C-3734-422A-860F-574C9DADC3D0}">
  <dimension ref="A1:DF68"/>
  <sheetViews>
    <sheetView topLeftCell="A44" workbookViewId="0">
      <selection activeCell="K4" sqref="K4"/>
    </sheetView>
  </sheetViews>
  <sheetFormatPr defaultRowHeight="14.25" x14ac:dyDescent="0.45"/>
  <cols>
    <col min="1" max="1" width="13.53125" style="20" customWidth="1"/>
    <col min="2" max="3" width="11.6640625" style="20" customWidth="1"/>
    <col min="4" max="17" width="11.33203125" style="20" customWidth="1"/>
    <col min="18" max="16384" width="9.06640625" style="20"/>
  </cols>
  <sheetData>
    <row r="1" spans="1:110" s="80" customFormat="1" ht="34.9" customHeight="1" x14ac:dyDescent="0.45">
      <c r="A1" s="23" t="s">
        <v>194</v>
      </c>
      <c r="B1" s="23" t="s">
        <v>195</v>
      </c>
      <c r="C1" s="23" t="s">
        <v>217</v>
      </c>
      <c r="D1" s="23" t="s">
        <v>192</v>
      </c>
      <c r="E1" s="23" t="s">
        <v>193</v>
      </c>
      <c r="F1" s="23" t="s">
        <v>688</v>
      </c>
      <c r="G1" s="23" t="s">
        <v>612</v>
      </c>
      <c r="H1" s="23" t="s">
        <v>718</v>
      </c>
      <c r="I1" s="23" t="s">
        <v>719</v>
      </c>
      <c r="J1" s="23" t="s">
        <v>720</v>
      </c>
      <c r="K1" s="23" t="s">
        <v>752</v>
      </c>
      <c r="L1" s="23" t="s">
        <v>721</v>
      </c>
      <c r="M1" s="23" t="s">
        <v>218</v>
      </c>
      <c r="N1" s="23" t="s">
        <v>343</v>
      </c>
      <c r="O1" s="23" t="s">
        <v>344</v>
      </c>
      <c r="P1" s="23" t="s">
        <v>345</v>
      </c>
      <c r="Q1" s="23" t="s">
        <v>346</v>
      </c>
      <c r="R1" s="81" t="s">
        <v>432</v>
      </c>
      <c r="S1" s="81" t="s">
        <v>433</v>
      </c>
      <c r="T1" s="81" t="s">
        <v>434</v>
      </c>
      <c r="U1" s="81" t="s">
        <v>435</v>
      </c>
      <c r="V1" s="81" t="s">
        <v>436</v>
      </c>
      <c r="W1" s="81" t="s">
        <v>437</v>
      </c>
      <c r="X1" s="81" t="s">
        <v>438</v>
      </c>
      <c r="Y1" s="81" t="s">
        <v>439</v>
      </c>
      <c r="Z1" s="81" t="s">
        <v>440</v>
      </c>
      <c r="AA1" s="81" t="s">
        <v>441</v>
      </c>
      <c r="AB1" s="81" t="s">
        <v>442</v>
      </c>
      <c r="AC1" s="81" t="s">
        <v>443</v>
      </c>
      <c r="AD1" s="81" t="s">
        <v>444</v>
      </c>
      <c r="AE1" s="81" t="s">
        <v>445</v>
      </c>
      <c r="AF1" s="81" t="s">
        <v>446</v>
      </c>
      <c r="AG1" s="81" t="s">
        <v>447</v>
      </c>
      <c r="AH1" s="81" t="s">
        <v>448</v>
      </c>
      <c r="AI1" s="81" t="s">
        <v>449</v>
      </c>
      <c r="AJ1" s="81" t="s">
        <v>450</v>
      </c>
      <c r="AK1" s="81" t="s">
        <v>451</v>
      </c>
      <c r="AL1" s="81" t="s">
        <v>452</v>
      </c>
      <c r="AM1" s="81" t="s">
        <v>453</v>
      </c>
      <c r="AN1" s="81" t="s">
        <v>454</v>
      </c>
      <c r="AO1" s="81" t="s">
        <v>455</v>
      </c>
      <c r="AP1" s="81" t="s">
        <v>456</v>
      </c>
      <c r="AQ1" s="81" t="s">
        <v>457</v>
      </c>
      <c r="AR1" s="81" t="s">
        <v>458</v>
      </c>
      <c r="AS1" s="81" t="s">
        <v>459</v>
      </c>
      <c r="AT1" s="81" t="s">
        <v>460</v>
      </c>
      <c r="AU1" s="81" t="s">
        <v>461</v>
      </c>
      <c r="AV1" s="81" t="s">
        <v>462</v>
      </c>
      <c r="AW1" s="82" t="s">
        <v>463</v>
      </c>
      <c r="AX1" s="82" t="s">
        <v>464</v>
      </c>
      <c r="AY1" s="82" t="s">
        <v>465</v>
      </c>
      <c r="AZ1" s="82" t="s">
        <v>466</v>
      </c>
      <c r="BA1" s="82" t="s">
        <v>467</v>
      </c>
      <c r="BB1" s="82" t="s">
        <v>468</v>
      </c>
      <c r="BC1" s="82" t="s">
        <v>469</v>
      </c>
      <c r="BD1" s="82" t="s">
        <v>470</v>
      </c>
      <c r="BE1" s="82" t="s">
        <v>471</v>
      </c>
      <c r="BF1" s="82" t="s">
        <v>472</v>
      </c>
      <c r="BG1" s="82" t="s">
        <v>473</v>
      </c>
      <c r="BH1" s="82" t="s">
        <v>474</v>
      </c>
      <c r="BI1" s="82" t="s">
        <v>475</v>
      </c>
      <c r="BJ1" s="82" t="s">
        <v>476</v>
      </c>
      <c r="BK1" s="82" t="s">
        <v>477</v>
      </c>
      <c r="BL1" s="82" t="s">
        <v>478</v>
      </c>
      <c r="BM1" s="82" t="s">
        <v>479</v>
      </c>
      <c r="BN1" s="82" t="s">
        <v>480</v>
      </c>
      <c r="BO1" s="82" t="s">
        <v>481</v>
      </c>
      <c r="BP1" s="82" t="s">
        <v>482</v>
      </c>
      <c r="BQ1" s="82" t="s">
        <v>483</v>
      </c>
      <c r="BR1" s="82" t="s">
        <v>484</v>
      </c>
      <c r="BS1" s="82" t="s">
        <v>485</v>
      </c>
      <c r="BT1" s="82" t="s">
        <v>486</v>
      </c>
      <c r="BU1" s="82" t="s">
        <v>487</v>
      </c>
      <c r="BV1" s="82" t="s">
        <v>488</v>
      </c>
      <c r="BW1" s="82" t="s">
        <v>489</v>
      </c>
      <c r="BX1" s="82" t="s">
        <v>490</v>
      </c>
      <c r="BY1" s="82" t="s">
        <v>491</v>
      </c>
      <c r="BZ1" s="82" t="s">
        <v>492</v>
      </c>
      <c r="CA1" s="82" t="s">
        <v>493</v>
      </c>
      <c r="CB1" s="105" t="s">
        <v>571</v>
      </c>
      <c r="CC1" s="105" t="s">
        <v>572</v>
      </c>
      <c r="CD1" s="105" t="s">
        <v>573</v>
      </c>
      <c r="CE1" s="105" t="s">
        <v>574</v>
      </c>
      <c r="CF1" s="105" t="s">
        <v>575</v>
      </c>
      <c r="CG1" s="105" t="s">
        <v>576</v>
      </c>
      <c r="CH1" s="105" t="s">
        <v>577</v>
      </c>
      <c r="CI1" s="105" t="s">
        <v>578</v>
      </c>
      <c r="CJ1" s="105" t="s">
        <v>579</v>
      </c>
      <c r="CK1" s="105" t="s">
        <v>580</v>
      </c>
      <c r="CL1" s="105" t="s">
        <v>581</v>
      </c>
      <c r="CM1" s="105" t="s">
        <v>582</v>
      </c>
      <c r="CN1" s="105" t="s">
        <v>583</v>
      </c>
      <c r="CO1" s="105" t="s">
        <v>584</v>
      </c>
      <c r="CP1" s="105" t="s">
        <v>585</v>
      </c>
      <c r="CQ1" s="105" t="s">
        <v>586</v>
      </c>
      <c r="CR1" s="105" t="s">
        <v>587</v>
      </c>
      <c r="CS1" s="105" t="s">
        <v>588</v>
      </c>
      <c r="CT1" s="105" t="s">
        <v>589</v>
      </c>
      <c r="CU1" s="105" t="s">
        <v>590</v>
      </c>
      <c r="CV1" s="105" t="s">
        <v>591</v>
      </c>
      <c r="CW1" s="105" t="s">
        <v>592</v>
      </c>
      <c r="CX1" s="105" t="s">
        <v>593</v>
      </c>
      <c r="CY1" s="105" t="s">
        <v>594</v>
      </c>
      <c r="CZ1" s="105" t="s">
        <v>595</v>
      </c>
      <c r="DA1" s="105" t="s">
        <v>596</v>
      </c>
      <c r="DB1" s="105" t="s">
        <v>597</v>
      </c>
      <c r="DC1" s="105" t="s">
        <v>598</v>
      </c>
      <c r="DD1" s="105" t="s">
        <v>599</v>
      </c>
      <c r="DE1" s="105" t="s">
        <v>600</v>
      </c>
      <c r="DF1" s="105" t="s">
        <v>601</v>
      </c>
    </row>
    <row r="2" spans="1:110" x14ac:dyDescent="0.45">
      <c r="A2" s="21">
        <v>43881</v>
      </c>
      <c r="B2" s="21" t="s">
        <v>196</v>
      </c>
      <c r="C2" s="22">
        <v>1</v>
      </c>
      <c r="D2" s="22">
        <v>5</v>
      </c>
      <c r="E2" s="22">
        <v>2</v>
      </c>
      <c r="F2" s="22">
        <v>0</v>
      </c>
      <c r="G2" s="22"/>
      <c r="H2" s="22">
        <f>D2</f>
        <v>5</v>
      </c>
      <c r="I2" s="22">
        <f>E2</f>
        <v>2</v>
      </c>
      <c r="J2" s="22">
        <f>F2</f>
        <v>0</v>
      </c>
      <c r="K2" s="22"/>
      <c r="L2" s="22">
        <f t="shared" ref="L2:L33" si="0">D2-E2-F2</f>
        <v>3</v>
      </c>
      <c r="M2" s="40">
        <f t="shared" ref="M2:M33" si="1">E2/D2</f>
        <v>0.4</v>
      </c>
      <c r="N2" s="56">
        <v>0</v>
      </c>
      <c r="O2" s="56">
        <v>0</v>
      </c>
      <c r="P2" s="56">
        <v>0</v>
      </c>
      <c r="Q2" s="56">
        <v>0</v>
      </c>
      <c r="R2" s="46">
        <v>0</v>
      </c>
      <c r="S2" s="46">
        <v>0</v>
      </c>
      <c r="T2" s="46">
        <v>0</v>
      </c>
      <c r="U2" s="46">
        <v>0</v>
      </c>
      <c r="V2" s="46">
        <v>0</v>
      </c>
      <c r="W2" s="46">
        <v>0</v>
      </c>
      <c r="X2" s="46">
        <v>0</v>
      </c>
      <c r="Y2" s="46">
        <v>0</v>
      </c>
      <c r="Z2" s="46">
        <v>0</v>
      </c>
      <c r="AA2" s="46">
        <v>0</v>
      </c>
      <c r="AB2" s="46">
        <v>0</v>
      </c>
      <c r="AC2" s="46">
        <v>0</v>
      </c>
      <c r="AD2" s="46">
        <v>0</v>
      </c>
      <c r="AE2" s="46">
        <v>0</v>
      </c>
      <c r="AF2" s="46">
        <v>0</v>
      </c>
      <c r="AG2" s="46">
        <v>0</v>
      </c>
      <c r="AH2" s="46">
        <v>0</v>
      </c>
      <c r="AI2" s="46">
        <v>0</v>
      </c>
      <c r="AJ2" s="46">
        <v>4</v>
      </c>
      <c r="AK2" s="46">
        <v>0</v>
      </c>
      <c r="AL2" s="46">
        <v>0</v>
      </c>
      <c r="AM2" s="46">
        <v>0</v>
      </c>
      <c r="AN2" s="46">
        <v>0</v>
      </c>
      <c r="AO2" s="46">
        <v>0</v>
      </c>
      <c r="AP2" s="46">
        <v>0</v>
      </c>
      <c r="AQ2" s="46">
        <v>0</v>
      </c>
      <c r="AR2" s="46">
        <v>0</v>
      </c>
      <c r="AS2" s="46">
        <v>1</v>
      </c>
      <c r="AT2" s="46">
        <v>0</v>
      </c>
      <c r="AU2" s="46">
        <v>0</v>
      </c>
      <c r="AV2" s="46">
        <v>0</v>
      </c>
      <c r="AW2" s="83">
        <v>0</v>
      </c>
      <c r="AX2" s="83">
        <v>0</v>
      </c>
      <c r="AY2" s="83">
        <v>0</v>
      </c>
      <c r="AZ2" s="83">
        <v>0</v>
      </c>
      <c r="BA2" s="83">
        <v>0</v>
      </c>
      <c r="BB2" s="83">
        <v>0</v>
      </c>
      <c r="BC2" s="83">
        <v>0</v>
      </c>
      <c r="BD2" s="83">
        <v>0</v>
      </c>
      <c r="BE2" s="83">
        <v>0</v>
      </c>
      <c r="BF2" s="83">
        <v>0</v>
      </c>
      <c r="BG2" s="83">
        <v>0</v>
      </c>
      <c r="BH2" s="83">
        <v>0</v>
      </c>
      <c r="BI2" s="83">
        <v>0</v>
      </c>
      <c r="BJ2" s="83">
        <v>0</v>
      </c>
      <c r="BK2" s="83">
        <v>0</v>
      </c>
      <c r="BL2" s="83">
        <v>0</v>
      </c>
      <c r="BM2" s="83">
        <v>0</v>
      </c>
      <c r="BN2" s="83">
        <v>0</v>
      </c>
      <c r="BO2" s="83">
        <v>0</v>
      </c>
      <c r="BP2" s="83">
        <v>0</v>
      </c>
      <c r="BQ2" s="83">
        <v>0</v>
      </c>
      <c r="BR2" s="83">
        <v>0</v>
      </c>
      <c r="BS2" s="83">
        <v>0</v>
      </c>
      <c r="BT2" s="83">
        <v>0</v>
      </c>
      <c r="BU2" s="83">
        <v>0</v>
      </c>
      <c r="BV2" s="83">
        <v>0</v>
      </c>
      <c r="BW2" s="83">
        <v>0</v>
      </c>
      <c r="BX2" s="83">
        <v>0</v>
      </c>
      <c r="BY2" s="83">
        <v>0</v>
      </c>
      <c r="BZ2" s="83">
        <v>0</v>
      </c>
      <c r="CA2" s="83">
        <v>0</v>
      </c>
      <c r="CB2" s="106">
        <f>R2</f>
        <v>0</v>
      </c>
      <c r="CC2" s="106">
        <f t="shared" ref="CC2:DF2" si="2">S2</f>
        <v>0</v>
      </c>
      <c r="CD2" s="106">
        <f t="shared" si="2"/>
        <v>0</v>
      </c>
      <c r="CE2" s="106">
        <f t="shared" si="2"/>
        <v>0</v>
      </c>
      <c r="CF2" s="106">
        <f t="shared" si="2"/>
        <v>0</v>
      </c>
      <c r="CG2" s="106">
        <f t="shared" si="2"/>
        <v>0</v>
      </c>
      <c r="CH2" s="106">
        <f t="shared" si="2"/>
        <v>0</v>
      </c>
      <c r="CI2" s="106">
        <f t="shared" si="2"/>
        <v>0</v>
      </c>
      <c r="CJ2" s="106">
        <f t="shared" si="2"/>
        <v>0</v>
      </c>
      <c r="CK2" s="106">
        <f t="shared" si="2"/>
        <v>0</v>
      </c>
      <c r="CL2" s="106">
        <f t="shared" si="2"/>
        <v>0</v>
      </c>
      <c r="CM2" s="106">
        <f t="shared" si="2"/>
        <v>0</v>
      </c>
      <c r="CN2" s="106">
        <f t="shared" si="2"/>
        <v>0</v>
      </c>
      <c r="CO2" s="106">
        <f t="shared" si="2"/>
        <v>0</v>
      </c>
      <c r="CP2" s="106">
        <f t="shared" si="2"/>
        <v>0</v>
      </c>
      <c r="CQ2" s="106">
        <f t="shared" si="2"/>
        <v>0</v>
      </c>
      <c r="CR2" s="106">
        <f t="shared" si="2"/>
        <v>0</v>
      </c>
      <c r="CS2" s="106">
        <f t="shared" si="2"/>
        <v>0</v>
      </c>
      <c r="CT2" s="106">
        <f t="shared" si="2"/>
        <v>4</v>
      </c>
      <c r="CU2" s="106">
        <f t="shared" si="2"/>
        <v>0</v>
      </c>
      <c r="CV2" s="106">
        <f t="shared" si="2"/>
        <v>0</v>
      </c>
      <c r="CW2" s="106">
        <f t="shared" si="2"/>
        <v>0</v>
      </c>
      <c r="CX2" s="106">
        <f t="shared" si="2"/>
        <v>0</v>
      </c>
      <c r="CY2" s="106">
        <f t="shared" si="2"/>
        <v>0</v>
      </c>
      <c r="CZ2" s="106">
        <f t="shared" si="2"/>
        <v>0</v>
      </c>
      <c r="DA2" s="106">
        <f t="shared" si="2"/>
        <v>0</v>
      </c>
      <c r="DB2" s="106">
        <f t="shared" si="2"/>
        <v>0</v>
      </c>
      <c r="DC2" s="106">
        <f t="shared" si="2"/>
        <v>1</v>
      </c>
      <c r="DD2" s="106">
        <f t="shared" si="2"/>
        <v>0</v>
      </c>
      <c r="DE2" s="106">
        <f t="shared" si="2"/>
        <v>0</v>
      </c>
      <c r="DF2" s="106">
        <f t="shared" si="2"/>
        <v>0</v>
      </c>
    </row>
    <row r="3" spans="1:110" x14ac:dyDescent="0.45">
      <c r="A3" s="21">
        <v>43882</v>
      </c>
      <c r="B3" s="21" t="s">
        <v>197</v>
      </c>
      <c r="C3" s="22">
        <v>2</v>
      </c>
      <c r="D3" s="22">
        <v>18</v>
      </c>
      <c r="E3" s="22">
        <v>4</v>
      </c>
      <c r="F3" s="22">
        <v>0</v>
      </c>
      <c r="G3" s="22"/>
      <c r="H3" s="22">
        <f>D3-D2</f>
        <v>13</v>
      </c>
      <c r="I3" s="22">
        <f>E3-E2</f>
        <v>2</v>
      </c>
      <c r="J3" s="22">
        <f>F3-F2</f>
        <v>0</v>
      </c>
      <c r="K3" s="22"/>
      <c r="L3" s="22">
        <f t="shared" si="0"/>
        <v>14</v>
      </c>
      <c r="M3" s="40">
        <f t="shared" si="1"/>
        <v>0.22222222222222221</v>
      </c>
      <c r="N3" s="56">
        <f t="shared" ref="N3:N34" si="3">D3/D2</f>
        <v>3.6</v>
      </c>
      <c r="O3" s="56">
        <f>(D3-D2)/D2</f>
        <v>2.6</v>
      </c>
      <c r="P3" s="56">
        <f t="shared" ref="P3:P34" si="4">E3/E2</f>
        <v>2</v>
      </c>
      <c r="Q3" s="56">
        <f>(E3-E2)/E2</f>
        <v>1</v>
      </c>
      <c r="R3" s="46">
        <v>0</v>
      </c>
      <c r="S3" s="46">
        <v>0</v>
      </c>
      <c r="T3" s="46">
        <v>0</v>
      </c>
      <c r="U3" s="46">
        <v>0</v>
      </c>
      <c r="V3" s="46">
        <v>0</v>
      </c>
      <c r="W3" s="46">
        <v>0</v>
      </c>
      <c r="X3" s="46">
        <v>0</v>
      </c>
      <c r="Y3" s="46">
        <v>4</v>
      </c>
      <c r="Z3" s="46">
        <v>0</v>
      </c>
      <c r="AA3" s="46">
        <v>0</v>
      </c>
      <c r="AB3" s="46">
        <v>0</v>
      </c>
      <c r="AC3" s="46">
        <v>0</v>
      </c>
      <c r="AD3" s="46">
        <v>0</v>
      </c>
      <c r="AE3" s="46">
        <v>0</v>
      </c>
      <c r="AF3" s="46">
        <v>0</v>
      </c>
      <c r="AG3" s="46">
        <v>0</v>
      </c>
      <c r="AH3" s="46">
        <v>0</v>
      </c>
      <c r="AI3" s="46">
        <v>0</v>
      </c>
      <c r="AJ3" s="46">
        <v>7</v>
      </c>
      <c r="AK3" s="46">
        <v>0</v>
      </c>
      <c r="AL3" s="46">
        <v>0</v>
      </c>
      <c r="AM3" s="46">
        <v>0</v>
      </c>
      <c r="AN3" s="46">
        <v>0</v>
      </c>
      <c r="AO3" s="46">
        <v>0</v>
      </c>
      <c r="AP3" s="46">
        <v>2</v>
      </c>
      <c r="AQ3" s="46">
        <v>0</v>
      </c>
      <c r="AR3" s="46">
        <v>0</v>
      </c>
      <c r="AS3" s="46">
        <v>0</v>
      </c>
      <c r="AT3" s="46">
        <v>0</v>
      </c>
      <c r="AU3" s="46">
        <v>0</v>
      </c>
      <c r="AV3" s="46">
        <v>0</v>
      </c>
      <c r="AW3" s="83">
        <f>IF(R2=0,R3,(R3-R2)/R2)</f>
        <v>0</v>
      </c>
      <c r="AX3" s="83">
        <f t="shared" ref="AX3:CA3" si="5">IF(S2=0,S3,(S3-S2)/S2)</f>
        <v>0</v>
      </c>
      <c r="AY3" s="83">
        <f t="shared" si="5"/>
        <v>0</v>
      </c>
      <c r="AZ3" s="83">
        <f t="shared" si="5"/>
        <v>0</v>
      </c>
      <c r="BA3" s="83">
        <f t="shared" si="5"/>
        <v>0</v>
      </c>
      <c r="BB3" s="83">
        <f t="shared" si="5"/>
        <v>0</v>
      </c>
      <c r="BC3" s="83">
        <f t="shared" si="5"/>
        <v>0</v>
      </c>
      <c r="BD3" s="83">
        <f t="shared" si="5"/>
        <v>4</v>
      </c>
      <c r="BE3" s="83">
        <f t="shared" si="5"/>
        <v>0</v>
      </c>
      <c r="BF3" s="83">
        <f t="shared" si="5"/>
        <v>0</v>
      </c>
      <c r="BG3" s="83">
        <f t="shared" si="5"/>
        <v>0</v>
      </c>
      <c r="BH3" s="83">
        <f t="shared" si="5"/>
        <v>0</v>
      </c>
      <c r="BI3" s="83">
        <f t="shared" si="5"/>
        <v>0</v>
      </c>
      <c r="BJ3" s="83">
        <f t="shared" si="5"/>
        <v>0</v>
      </c>
      <c r="BK3" s="83">
        <f t="shared" si="5"/>
        <v>0</v>
      </c>
      <c r="BL3" s="83">
        <f t="shared" si="5"/>
        <v>0</v>
      </c>
      <c r="BM3" s="83">
        <f t="shared" si="5"/>
        <v>0</v>
      </c>
      <c r="BN3" s="83">
        <f t="shared" si="5"/>
        <v>0</v>
      </c>
      <c r="BO3" s="83">
        <f t="shared" si="5"/>
        <v>0.75</v>
      </c>
      <c r="BP3" s="83">
        <f t="shared" si="5"/>
        <v>0</v>
      </c>
      <c r="BQ3" s="83">
        <f t="shared" si="5"/>
        <v>0</v>
      </c>
      <c r="BR3" s="83">
        <f t="shared" si="5"/>
        <v>0</v>
      </c>
      <c r="BS3" s="83">
        <f t="shared" si="5"/>
        <v>0</v>
      </c>
      <c r="BT3" s="83">
        <f t="shared" si="5"/>
        <v>0</v>
      </c>
      <c r="BU3" s="83">
        <f t="shared" si="5"/>
        <v>2</v>
      </c>
      <c r="BV3" s="83">
        <f t="shared" si="5"/>
        <v>0</v>
      </c>
      <c r="BW3" s="83">
        <f t="shared" si="5"/>
        <v>0</v>
      </c>
      <c r="BX3" s="83">
        <f t="shared" si="5"/>
        <v>-1</v>
      </c>
      <c r="BY3" s="83">
        <f t="shared" si="5"/>
        <v>0</v>
      </c>
      <c r="BZ3" s="83">
        <f t="shared" si="5"/>
        <v>0</v>
      </c>
      <c r="CA3" s="83">
        <f t="shared" si="5"/>
        <v>0</v>
      </c>
      <c r="CB3" s="106">
        <f t="shared" ref="CB3:CB8" si="6">R3+CB2</f>
        <v>0</v>
      </c>
      <c r="CC3" s="106">
        <f t="shared" ref="CC3:CC47" si="7">S3+CC2</f>
        <v>0</v>
      </c>
      <c r="CD3" s="106">
        <f t="shared" ref="CD3:CD47" si="8">T3+CD2</f>
        <v>0</v>
      </c>
      <c r="CE3" s="106">
        <f t="shared" ref="CE3:CE47" si="9">U3+CE2</f>
        <v>0</v>
      </c>
      <c r="CF3" s="106">
        <f t="shared" ref="CF3:CF47" si="10">V3+CF2</f>
        <v>0</v>
      </c>
      <c r="CG3" s="106">
        <f t="shared" ref="CG3:CG47" si="11">W3+CG2</f>
        <v>0</v>
      </c>
      <c r="CH3" s="106">
        <f t="shared" ref="CH3:CH47" si="12">X3+CH2</f>
        <v>0</v>
      </c>
      <c r="CI3" s="106">
        <f t="shared" ref="CI3:CI47" si="13">Y3+CI2</f>
        <v>4</v>
      </c>
      <c r="CJ3" s="106">
        <f t="shared" ref="CJ3:CJ47" si="14">Z3+CJ2</f>
        <v>0</v>
      </c>
      <c r="CK3" s="106">
        <f t="shared" ref="CK3:CK47" si="15">AA3+CK2</f>
        <v>0</v>
      </c>
      <c r="CL3" s="106">
        <f t="shared" ref="CL3:CL47" si="16">AB3+CL2</f>
        <v>0</v>
      </c>
      <c r="CM3" s="106">
        <f t="shared" ref="CM3:CM47" si="17">AC3+CM2</f>
        <v>0</v>
      </c>
      <c r="CN3" s="106">
        <f t="shared" ref="CN3:CN47" si="18">AD3+CN2</f>
        <v>0</v>
      </c>
      <c r="CO3" s="106">
        <f t="shared" ref="CO3:CO47" si="19">AE3+CO2</f>
        <v>0</v>
      </c>
      <c r="CP3" s="106">
        <f t="shared" ref="CP3:CP47" si="20">AF3+CP2</f>
        <v>0</v>
      </c>
      <c r="CQ3" s="106">
        <f t="shared" ref="CQ3:CQ47" si="21">AG3+CQ2</f>
        <v>0</v>
      </c>
      <c r="CR3" s="106">
        <f t="shared" ref="CR3:CR47" si="22">AH3+CR2</f>
        <v>0</v>
      </c>
      <c r="CS3" s="106">
        <f t="shared" ref="CS3:CS47" si="23">AI3+CS2</f>
        <v>0</v>
      </c>
      <c r="CT3" s="106">
        <f t="shared" ref="CT3:CT47" si="24">AJ3+CT2</f>
        <v>11</v>
      </c>
      <c r="CU3" s="106">
        <f t="shared" ref="CU3:CU47" si="25">AK3+CU2</f>
        <v>0</v>
      </c>
      <c r="CV3" s="106">
        <f t="shared" ref="CV3:CV47" si="26">AL3+CV2</f>
        <v>0</v>
      </c>
      <c r="CW3" s="106">
        <f t="shared" ref="CW3:CW47" si="27">AM3+CW2</f>
        <v>0</v>
      </c>
      <c r="CX3" s="106">
        <f t="shared" ref="CX3:CX47" si="28">AN3+CX2</f>
        <v>0</v>
      </c>
      <c r="CY3" s="106">
        <f t="shared" ref="CY3:CY47" si="29">AO3+CY2</f>
        <v>0</v>
      </c>
      <c r="CZ3" s="106">
        <f t="shared" ref="CZ3:CZ47" si="30">AP3+CZ2</f>
        <v>2</v>
      </c>
      <c r="DA3" s="106">
        <f t="shared" ref="DA3:DA47" si="31">AQ3+DA2</f>
        <v>0</v>
      </c>
      <c r="DB3" s="106">
        <f t="shared" ref="DB3:DB47" si="32">AR3+DB2</f>
        <v>0</v>
      </c>
      <c r="DC3" s="106">
        <f t="shared" ref="DC3:DC47" si="33">AS3+DC2</f>
        <v>1</v>
      </c>
      <c r="DD3" s="106">
        <f t="shared" ref="DD3:DD47" si="34">AT3+DD2</f>
        <v>0</v>
      </c>
      <c r="DE3" s="106">
        <f t="shared" ref="DE3:DE47" si="35">AU3+DE2</f>
        <v>0</v>
      </c>
      <c r="DF3" s="106">
        <f t="shared" ref="DF3:DF47" si="36">AV3+DF2</f>
        <v>0</v>
      </c>
    </row>
    <row r="4" spans="1:110" x14ac:dyDescent="0.45">
      <c r="A4" s="21">
        <v>43883</v>
      </c>
      <c r="B4" s="21" t="s">
        <v>198</v>
      </c>
      <c r="C4" s="22">
        <v>3</v>
      </c>
      <c r="D4" s="22">
        <v>29</v>
      </c>
      <c r="E4" s="22">
        <v>6</v>
      </c>
      <c r="F4" s="22">
        <v>0</v>
      </c>
      <c r="G4" s="22"/>
      <c r="H4" s="22">
        <f t="shared" ref="H4:H63" si="37">D4-D3</f>
        <v>11</v>
      </c>
      <c r="I4" s="22">
        <f t="shared" ref="I4:I63" si="38">E4-E3</f>
        <v>2</v>
      </c>
      <c r="J4" s="22">
        <f t="shared" ref="J4:J63" si="39">F4-F3</f>
        <v>0</v>
      </c>
      <c r="K4" s="22"/>
      <c r="L4" s="22">
        <f t="shared" si="0"/>
        <v>23</v>
      </c>
      <c r="M4" s="40">
        <f t="shared" si="1"/>
        <v>0.20689655172413793</v>
      </c>
      <c r="N4" s="56">
        <f t="shared" si="3"/>
        <v>1.6111111111111112</v>
      </c>
      <c r="O4" s="56">
        <f t="shared" ref="O4:O35" si="40">(D4-D3)/(D3-D2)</f>
        <v>0.84615384615384615</v>
      </c>
      <c r="P4" s="56">
        <f t="shared" si="4"/>
        <v>1.5</v>
      </c>
      <c r="Q4" s="56">
        <f t="shared" ref="Q4:Q35" si="41">(E4-E3)/(E3-E2)</f>
        <v>1</v>
      </c>
      <c r="R4" s="46">
        <v>0</v>
      </c>
      <c r="S4" s="46">
        <v>0</v>
      </c>
      <c r="T4" s="46">
        <v>0</v>
      </c>
      <c r="U4" s="46">
        <v>0</v>
      </c>
      <c r="V4" s="46">
        <v>0</v>
      </c>
      <c r="W4" s="46">
        <v>0</v>
      </c>
      <c r="X4" s="46">
        <v>0</v>
      </c>
      <c r="Y4" s="46">
        <v>2</v>
      </c>
      <c r="Z4" s="46">
        <v>0</v>
      </c>
      <c r="AA4" s="46">
        <v>0</v>
      </c>
      <c r="AB4" s="46">
        <v>0</v>
      </c>
      <c r="AC4" s="46">
        <v>0</v>
      </c>
      <c r="AD4" s="46">
        <v>0</v>
      </c>
      <c r="AE4" s="46">
        <v>0</v>
      </c>
      <c r="AF4" s="46">
        <v>0</v>
      </c>
      <c r="AG4" s="46">
        <v>0</v>
      </c>
      <c r="AH4" s="46">
        <v>0</v>
      </c>
      <c r="AI4" s="46">
        <v>0</v>
      </c>
      <c r="AJ4" s="46">
        <v>8</v>
      </c>
      <c r="AK4" s="46">
        <v>0</v>
      </c>
      <c r="AL4" s="46">
        <v>0</v>
      </c>
      <c r="AM4" s="46">
        <v>0</v>
      </c>
      <c r="AN4" s="46">
        <v>0</v>
      </c>
      <c r="AO4" s="46">
        <v>0</v>
      </c>
      <c r="AP4" s="46">
        <v>0</v>
      </c>
      <c r="AQ4" s="46">
        <v>0</v>
      </c>
      <c r="AR4" s="46">
        <v>0</v>
      </c>
      <c r="AS4" s="46">
        <v>0</v>
      </c>
      <c r="AT4" s="46">
        <v>0</v>
      </c>
      <c r="AU4" s="46">
        <v>0</v>
      </c>
      <c r="AV4" s="46">
        <v>0</v>
      </c>
      <c r="AW4" s="83">
        <f t="shared" ref="AW4:AW43" si="42">IF(R3=0,R4,(R4-R3)/R3)</f>
        <v>0</v>
      </c>
      <c r="AX4" s="83">
        <f t="shared" ref="AX4:AX43" si="43">IF(S3=0,S4,(S4-S3)/S3)</f>
        <v>0</v>
      </c>
      <c r="AY4" s="83">
        <f t="shared" ref="AY4:AY43" si="44">IF(T3=0,T4,(T4-T3)/T3)</f>
        <v>0</v>
      </c>
      <c r="AZ4" s="83">
        <f t="shared" ref="AZ4:AZ43" si="45">IF(U3=0,U4,(U4-U3)/U3)</f>
        <v>0</v>
      </c>
      <c r="BA4" s="83">
        <f t="shared" ref="BA4:BA43" si="46">IF(V3=0,V4,(V4-V3)/V3)</f>
        <v>0</v>
      </c>
      <c r="BB4" s="83">
        <f t="shared" ref="BB4:BB43" si="47">IF(W3=0,W4,(W4-W3)/W3)</f>
        <v>0</v>
      </c>
      <c r="BC4" s="83">
        <f t="shared" ref="BC4:BC43" si="48">IF(X3=0,X4,(X4-X3)/X3)</f>
        <v>0</v>
      </c>
      <c r="BD4" s="83">
        <f t="shared" ref="BD4:BD43" si="49">IF(Y3=0,Y4,(Y4-Y3)/Y3)</f>
        <v>-0.5</v>
      </c>
      <c r="BE4" s="83">
        <f t="shared" ref="BE4:BE43" si="50">IF(Z3=0,Z4,(Z4-Z3)/Z3)</f>
        <v>0</v>
      </c>
      <c r="BF4" s="83">
        <f t="shared" ref="BF4:BF43" si="51">IF(AA3=0,AA4,(AA4-AA3)/AA3)</f>
        <v>0</v>
      </c>
      <c r="BG4" s="83">
        <f t="shared" ref="BG4:BG43" si="52">IF(AB3=0,AB4,(AB4-AB3)/AB3)</f>
        <v>0</v>
      </c>
      <c r="BH4" s="83">
        <f t="shared" ref="BH4:BH43" si="53">IF(AC3=0,AC4,(AC4-AC3)/AC3)</f>
        <v>0</v>
      </c>
      <c r="BI4" s="83">
        <f t="shared" ref="BI4:BI43" si="54">IF(AD3=0,AD4,(AD4-AD3)/AD3)</f>
        <v>0</v>
      </c>
      <c r="BJ4" s="83">
        <f t="shared" ref="BJ4:BJ43" si="55">IF(AE3=0,AE4,(AE4-AE3)/AE3)</f>
        <v>0</v>
      </c>
      <c r="BK4" s="83">
        <f t="shared" ref="BK4:BK43" si="56">IF(AF3=0,AF4,(AF4-AF3)/AF3)</f>
        <v>0</v>
      </c>
      <c r="BL4" s="83">
        <f t="shared" ref="BL4:BL43" si="57">IF(AG3=0,AG4,(AG4-AG3)/AG3)</f>
        <v>0</v>
      </c>
      <c r="BM4" s="83">
        <f t="shared" ref="BM4:BM43" si="58">IF(AH3=0,AH4,(AH4-AH3)/AH3)</f>
        <v>0</v>
      </c>
      <c r="BN4" s="83">
        <f t="shared" ref="BN4:BN43" si="59">IF(AI3=0,AI4,(AI4-AI3)/AI3)</f>
        <v>0</v>
      </c>
      <c r="BO4" s="83">
        <f t="shared" ref="BO4:BO43" si="60">IF(AJ3=0,AJ4,(AJ4-AJ3)/AJ3)</f>
        <v>0.14285714285714285</v>
      </c>
      <c r="BP4" s="83">
        <f t="shared" ref="BP4:BP43" si="61">IF(AK3=0,AK4,(AK4-AK3)/AK3)</f>
        <v>0</v>
      </c>
      <c r="BQ4" s="83">
        <f t="shared" ref="BQ4:BQ43" si="62">IF(AL3=0,AL4,(AL4-AL3)/AL3)</f>
        <v>0</v>
      </c>
      <c r="BR4" s="83">
        <f t="shared" ref="BR4:BR43" si="63">IF(AM3=0,AM4,(AM4-AM3)/AM3)</f>
        <v>0</v>
      </c>
      <c r="BS4" s="83">
        <f t="shared" ref="BS4:BS43" si="64">IF(AN3=0,AN4,(AN4-AN3)/AN3)</f>
        <v>0</v>
      </c>
      <c r="BT4" s="83">
        <f t="shared" ref="BT4:BT43" si="65">IF(AO3=0,AO4,(AO4-AO3)/AO3)</f>
        <v>0</v>
      </c>
      <c r="BU4" s="83">
        <f t="shared" ref="BU4:BU43" si="66">IF(AP3=0,AP4,(AP4-AP3)/AP3)</f>
        <v>-1</v>
      </c>
      <c r="BV4" s="83">
        <f t="shared" ref="BV4:BV43" si="67">IF(AQ3=0,AQ4,(AQ4-AQ3)/AQ3)</f>
        <v>0</v>
      </c>
      <c r="BW4" s="83">
        <f t="shared" ref="BW4:BW43" si="68">IF(AR3=0,AR4,(AR4-AR3)/AR3)</f>
        <v>0</v>
      </c>
      <c r="BX4" s="83">
        <f t="shared" ref="BX4:BX43" si="69">IF(AS3=0,AS4,(AS4-AS3)/AS3)</f>
        <v>0</v>
      </c>
      <c r="BY4" s="83">
        <f t="shared" ref="BY4:BY43" si="70">IF(AT3=0,AT4,(AT4-AT3)/AT3)</f>
        <v>0</v>
      </c>
      <c r="BZ4" s="83">
        <f t="shared" ref="BZ4:BZ43" si="71">IF(AU3=0,AU4,(AU4-AU3)/AU3)</f>
        <v>0</v>
      </c>
      <c r="CA4" s="83">
        <f t="shared" ref="CA4:CA43" si="72">IF(AV3=0,AV4,(AV4-AV3)/AV3)</f>
        <v>0</v>
      </c>
      <c r="CB4" s="106">
        <f t="shared" si="6"/>
        <v>0</v>
      </c>
      <c r="CC4" s="106">
        <f t="shared" si="7"/>
        <v>0</v>
      </c>
      <c r="CD4" s="106">
        <f t="shared" si="8"/>
        <v>0</v>
      </c>
      <c r="CE4" s="106">
        <f t="shared" si="9"/>
        <v>0</v>
      </c>
      <c r="CF4" s="106">
        <f t="shared" si="10"/>
        <v>0</v>
      </c>
      <c r="CG4" s="106">
        <f t="shared" si="11"/>
        <v>0</v>
      </c>
      <c r="CH4" s="106">
        <f t="shared" si="12"/>
        <v>0</v>
      </c>
      <c r="CI4" s="106">
        <f t="shared" si="13"/>
        <v>6</v>
      </c>
      <c r="CJ4" s="106">
        <f t="shared" si="14"/>
        <v>0</v>
      </c>
      <c r="CK4" s="106">
        <f t="shared" si="15"/>
        <v>0</v>
      </c>
      <c r="CL4" s="106">
        <f t="shared" si="16"/>
        <v>0</v>
      </c>
      <c r="CM4" s="106">
        <f t="shared" si="17"/>
        <v>0</v>
      </c>
      <c r="CN4" s="106">
        <f t="shared" si="18"/>
        <v>0</v>
      </c>
      <c r="CO4" s="106">
        <f t="shared" si="19"/>
        <v>0</v>
      </c>
      <c r="CP4" s="106">
        <f t="shared" si="20"/>
        <v>0</v>
      </c>
      <c r="CQ4" s="106">
        <f t="shared" si="21"/>
        <v>0</v>
      </c>
      <c r="CR4" s="106">
        <f t="shared" si="22"/>
        <v>0</v>
      </c>
      <c r="CS4" s="106">
        <f t="shared" si="23"/>
        <v>0</v>
      </c>
      <c r="CT4" s="106">
        <f t="shared" si="24"/>
        <v>19</v>
      </c>
      <c r="CU4" s="106">
        <f t="shared" si="25"/>
        <v>0</v>
      </c>
      <c r="CV4" s="106">
        <f t="shared" si="26"/>
        <v>0</v>
      </c>
      <c r="CW4" s="106">
        <f t="shared" si="27"/>
        <v>0</v>
      </c>
      <c r="CX4" s="106">
        <f t="shared" si="28"/>
        <v>0</v>
      </c>
      <c r="CY4" s="106">
        <f t="shared" si="29"/>
        <v>0</v>
      </c>
      <c r="CZ4" s="106">
        <f t="shared" si="30"/>
        <v>2</v>
      </c>
      <c r="DA4" s="106">
        <f t="shared" si="31"/>
        <v>0</v>
      </c>
      <c r="DB4" s="106">
        <f t="shared" si="32"/>
        <v>0</v>
      </c>
      <c r="DC4" s="106">
        <f t="shared" si="33"/>
        <v>1</v>
      </c>
      <c r="DD4" s="106">
        <f t="shared" si="34"/>
        <v>0</v>
      </c>
      <c r="DE4" s="106">
        <f t="shared" si="35"/>
        <v>0</v>
      </c>
      <c r="DF4" s="106">
        <f t="shared" si="36"/>
        <v>0</v>
      </c>
    </row>
    <row r="5" spans="1:110" x14ac:dyDescent="0.45">
      <c r="A5" s="21">
        <v>43884</v>
      </c>
      <c r="B5" s="21" t="s">
        <v>199</v>
      </c>
      <c r="C5" s="22">
        <v>4</v>
      </c>
      <c r="D5" s="22">
        <v>43</v>
      </c>
      <c r="E5" s="22">
        <v>8</v>
      </c>
      <c r="F5" s="22">
        <v>1</v>
      </c>
      <c r="G5" s="22"/>
      <c r="H5" s="22">
        <f t="shared" si="37"/>
        <v>14</v>
      </c>
      <c r="I5" s="22">
        <f t="shared" si="38"/>
        <v>2</v>
      </c>
      <c r="J5" s="22">
        <f t="shared" si="39"/>
        <v>1</v>
      </c>
      <c r="K5" s="22"/>
      <c r="L5" s="22">
        <f t="shared" si="0"/>
        <v>34</v>
      </c>
      <c r="M5" s="40">
        <f t="shared" si="1"/>
        <v>0.18604651162790697</v>
      </c>
      <c r="N5" s="56">
        <f t="shared" si="3"/>
        <v>1.4827586206896552</v>
      </c>
      <c r="O5" s="56">
        <f t="shared" si="40"/>
        <v>1.2727272727272727</v>
      </c>
      <c r="P5" s="56">
        <f t="shared" si="4"/>
        <v>1.3333333333333333</v>
      </c>
      <c r="Q5" s="56">
        <f t="shared" si="41"/>
        <v>1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4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6">
        <v>7</v>
      </c>
      <c r="AK5" s="46">
        <v>0</v>
      </c>
      <c r="AL5" s="46">
        <v>0</v>
      </c>
      <c r="AM5" s="46">
        <v>0</v>
      </c>
      <c r="AN5" s="46">
        <v>0</v>
      </c>
      <c r="AO5" s="46">
        <v>0</v>
      </c>
      <c r="AP5" s="46">
        <v>2</v>
      </c>
      <c r="AQ5" s="46">
        <v>0</v>
      </c>
      <c r="AR5" s="46">
        <v>1</v>
      </c>
      <c r="AS5" s="46">
        <v>1</v>
      </c>
      <c r="AT5" s="46">
        <v>0</v>
      </c>
      <c r="AU5" s="46">
        <v>0</v>
      </c>
      <c r="AV5" s="46">
        <v>0</v>
      </c>
      <c r="AW5" s="83">
        <f t="shared" si="42"/>
        <v>0</v>
      </c>
      <c r="AX5" s="83">
        <f t="shared" si="43"/>
        <v>0</v>
      </c>
      <c r="AY5" s="83">
        <f t="shared" si="44"/>
        <v>0</v>
      </c>
      <c r="AZ5" s="83">
        <f t="shared" si="45"/>
        <v>0</v>
      </c>
      <c r="BA5" s="83">
        <f t="shared" si="46"/>
        <v>0</v>
      </c>
      <c r="BB5" s="83">
        <f t="shared" si="47"/>
        <v>0</v>
      </c>
      <c r="BC5" s="83">
        <f t="shared" si="48"/>
        <v>0</v>
      </c>
      <c r="BD5" s="83">
        <f t="shared" si="49"/>
        <v>1</v>
      </c>
      <c r="BE5" s="83">
        <f t="shared" si="50"/>
        <v>0</v>
      </c>
      <c r="BF5" s="83">
        <f t="shared" si="51"/>
        <v>0</v>
      </c>
      <c r="BG5" s="83">
        <f t="shared" si="52"/>
        <v>0</v>
      </c>
      <c r="BH5" s="83">
        <f t="shared" si="53"/>
        <v>0</v>
      </c>
      <c r="BI5" s="83">
        <f t="shared" si="54"/>
        <v>0</v>
      </c>
      <c r="BJ5" s="83">
        <f t="shared" si="55"/>
        <v>0</v>
      </c>
      <c r="BK5" s="83">
        <f t="shared" si="56"/>
        <v>0</v>
      </c>
      <c r="BL5" s="83">
        <f t="shared" si="57"/>
        <v>0</v>
      </c>
      <c r="BM5" s="83">
        <f t="shared" si="58"/>
        <v>0</v>
      </c>
      <c r="BN5" s="83">
        <f t="shared" si="59"/>
        <v>0</v>
      </c>
      <c r="BO5" s="83">
        <f t="shared" si="60"/>
        <v>-0.125</v>
      </c>
      <c r="BP5" s="83">
        <f t="shared" si="61"/>
        <v>0</v>
      </c>
      <c r="BQ5" s="83">
        <f t="shared" si="62"/>
        <v>0</v>
      </c>
      <c r="BR5" s="83">
        <f t="shared" si="63"/>
        <v>0</v>
      </c>
      <c r="BS5" s="83">
        <f t="shared" si="64"/>
        <v>0</v>
      </c>
      <c r="BT5" s="83">
        <f t="shared" si="65"/>
        <v>0</v>
      </c>
      <c r="BU5" s="83">
        <f t="shared" si="66"/>
        <v>2</v>
      </c>
      <c r="BV5" s="83">
        <f t="shared" si="67"/>
        <v>0</v>
      </c>
      <c r="BW5" s="83">
        <f t="shared" si="68"/>
        <v>1</v>
      </c>
      <c r="BX5" s="83">
        <f t="shared" si="69"/>
        <v>1</v>
      </c>
      <c r="BY5" s="83">
        <f t="shared" si="70"/>
        <v>0</v>
      </c>
      <c r="BZ5" s="83">
        <f t="shared" si="71"/>
        <v>0</v>
      </c>
      <c r="CA5" s="83">
        <f t="shared" si="72"/>
        <v>0</v>
      </c>
      <c r="CB5" s="106">
        <f t="shared" si="6"/>
        <v>0</v>
      </c>
      <c r="CC5" s="106">
        <f t="shared" si="7"/>
        <v>0</v>
      </c>
      <c r="CD5" s="106">
        <f t="shared" si="8"/>
        <v>0</v>
      </c>
      <c r="CE5" s="106">
        <f t="shared" si="9"/>
        <v>0</v>
      </c>
      <c r="CF5" s="106">
        <f t="shared" si="10"/>
        <v>0</v>
      </c>
      <c r="CG5" s="106">
        <f t="shared" si="11"/>
        <v>0</v>
      </c>
      <c r="CH5" s="106">
        <f t="shared" si="12"/>
        <v>0</v>
      </c>
      <c r="CI5" s="106">
        <f t="shared" si="13"/>
        <v>10</v>
      </c>
      <c r="CJ5" s="106">
        <f t="shared" si="14"/>
        <v>0</v>
      </c>
      <c r="CK5" s="106">
        <f t="shared" si="15"/>
        <v>0</v>
      </c>
      <c r="CL5" s="106">
        <f t="shared" si="16"/>
        <v>0</v>
      </c>
      <c r="CM5" s="106">
        <f t="shared" si="17"/>
        <v>0</v>
      </c>
      <c r="CN5" s="106">
        <f t="shared" si="18"/>
        <v>0</v>
      </c>
      <c r="CO5" s="106">
        <f t="shared" si="19"/>
        <v>0</v>
      </c>
      <c r="CP5" s="106">
        <f t="shared" si="20"/>
        <v>0</v>
      </c>
      <c r="CQ5" s="106">
        <f t="shared" si="21"/>
        <v>0</v>
      </c>
      <c r="CR5" s="106">
        <f t="shared" si="22"/>
        <v>0</v>
      </c>
      <c r="CS5" s="106">
        <f t="shared" si="23"/>
        <v>0</v>
      </c>
      <c r="CT5" s="106">
        <f t="shared" si="24"/>
        <v>26</v>
      </c>
      <c r="CU5" s="106">
        <f t="shared" si="25"/>
        <v>0</v>
      </c>
      <c r="CV5" s="106">
        <f t="shared" si="26"/>
        <v>0</v>
      </c>
      <c r="CW5" s="106">
        <f t="shared" si="27"/>
        <v>0</v>
      </c>
      <c r="CX5" s="106">
        <f t="shared" si="28"/>
        <v>0</v>
      </c>
      <c r="CY5" s="106">
        <f t="shared" si="29"/>
        <v>0</v>
      </c>
      <c r="CZ5" s="106">
        <f t="shared" si="30"/>
        <v>4</v>
      </c>
      <c r="DA5" s="106">
        <f t="shared" si="31"/>
        <v>0</v>
      </c>
      <c r="DB5" s="106">
        <f t="shared" si="32"/>
        <v>1</v>
      </c>
      <c r="DC5" s="106">
        <f t="shared" si="33"/>
        <v>2</v>
      </c>
      <c r="DD5" s="106">
        <f t="shared" si="34"/>
        <v>0</v>
      </c>
      <c r="DE5" s="106">
        <f t="shared" si="35"/>
        <v>0</v>
      </c>
      <c r="DF5" s="106">
        <f t="shared" si="36"/>
        <v>0</v>
      </c>
    </row>
    <row r="6" spans="1:110" x14ac:dyDescent="0.45">
      <c r="A6" s="21">
        <v>43885</v>
      </c>
      <c r="B6" s="21" t="s">
        <v>200</v>
      </c>
      <c r="C6" s="22">
        <v>5</v>
      </c>
      <c r="D6" s="22">
        <v>61</v>
      </c>
      <c r="E6" s="22">
        <v>12</v>
      </c>
      <c r="F6" s="22">
        <v>3</v>
      </c>
      <c r="G6" s="22"/>
      <c r="H6" s="22">
        <f t="shared" si="37"/>
        <v>18</v>
      </c>
      <c r="I6" s="22">
        <f t="shared" si="38"/>
        <v>4</v>
      </c>
      <c r="J6" s="22">
        <f t="shared" si="39"/>
        <v>2</v>
      </c>
      <c r="K6" s="22"/>
      <c r="L6" s="22">
        <f t="shared" si="0"/>
        <v>46</v>
      </c>
      <c r="M6" s="40">
        <f t="shared" si="1"/>
        <v>0.19672131147540983</v>
      </c>
      <c r="N6" s="56">
        <f t="shared" si="3"/>
        <v>1.4186046511627908</v>
      </c>
      <c r="O6" s="56">
        <f t="shared" si="40"/>
        <v>1.2857142857142858</v>
      </c>
      <c r="P6" s="56">
        <f t="shared" si="4"/>
        <v>1.5</v>
      </c>
      <c r="Q6" s="56">
        <f t="shared" si="41"/>
        <v>2</v>
      </c>
      <c r="R6" s="46">
        <v>0</v>
      </c>
      <c r="S6" s="46">
        <v>0</v>
      </c>
      <c r="T6" s="46">
        <v>0</v>
      </c>
      <c r="U6" s="46">
        <v>2</v>
      </c>
      <c r="V6" s="46">
        <v>0</v>
      </c>
      <c r="W6" s="46">
        <v>0</v>
      </c>
      <c r="X6" s="46">
        <v>0</v>
      </c>
      <c r="Y6" s="46">
        <v>3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6">
        <v>8</v>
      </c>
      <c r="AK6" s="46">
        <v>0</v>
      </c>
      <c r="AL6" s="46">
        <v>0</v>
      </c>
      <c r="AM6" s="46">
        <v>0</v>
      </c>
      <c r="AN6" s="46">
        <v>0</v>
      </c>
      <c r="AO6" s="46">
        <v>0</v>
      </c>
      <c r="AP6" s="46">
        <v>2</v>
      </c>
      <c r="AQ6" s="46">
        <v>0</v>
      </c>
      <c r="AR6" s="46">
        <v>0</v>
      </c>
      <c r="AS6" s="46">
        <v>2</v>
      </c>
      <c r="AT6" s="46">
        <v>0</v>
      </c>
      <c r="AU6" s="46">
        <v>1</v>
      </c>
      <c r="AV6" s="46">
        <v>0</v>
      </c>
      <c r="AW6" s="83">
        <f t="shared" si="42"/>
        <v>0</v>
      </c>
      <c r="AX6" s="83">
        <f t="shared" si="43"/>
        <v>0</v>
      </c>
      <c r="AY6" s="83">
        <f t="shared" si="44"/>
        <v>0</v>
      </c>
      <c r="AZ6" s="83">
        <f t="shared" si="45"/>
        <v>2</v>
      </c>
      <c r="BA6" s="83">
        <f t="shared" si="46"/>
        <v>0</v>
      </c>
      <c r="BB6" s="83">
        <f t="shared" si="47"/>
        <v>0</v>
      </c>
      <c r="BC6" s="83">
        <f t="shared" si="48"/>
        <v>0</v>
      </c>
      <c r="BD6" s="83">
        <f t="shared" si="49"/>
        <v>-0.25</v>
      </c>
      <c r="BE6" s="83">
        <f t="shared" si="50"/>
        <v>0</v>
      </c>
      <c r="BF6" s="83">
        <f t="shared" si="51"/>
        <v>0</v>
      </c>
      <c r="BG6" s="83">
        <f t="shared" si="52"/>
        <v>0</v>
      </c>
      <c r="BH6" s="83">
        <f t="shared" si="53"/>
        <v>0</v>
      </c>
      <c r="BI6" s="83">
        <f t="shared" si="54"/>
        <v>0</v>
      </c>
      <c r="BJ6" s="83">
        <f t="shared" si="55"/>
        <v>0</v>
      </c>
      <c r="BK6" s="83">
        <f t="shared" si="56"/>
        <v>0</v>
      </c>
      <c r="BL6" s="83">
        <f t="shared" si="57"/>
        <v>0</v>
      </c>
      <c r="BM6" s="83">
        <f t="shared" si="58"/>
        <v>0</v>
      </c>
      <c r="BN6" s="83">
        <f t="shared" si="59"/>
        <v>0</v>
      </c>
      <c r="BO6" s="83">
        <f t="shared" si="60"/>
        <v>0.14285714285714285</v>
      </c>
      <c r="BP6" s="83">
        <f t="shared" si="61"/>
        <v>0</v>
      </c>
      <c r="BQ6" s="83">
        <f t="shared" si="62"/>
        <v>0</v>
      </c>
      <c r="BR6" s="83">
        <f t="shared" si="63"/>
        <v>0</v>
      </c>
      <c r="BS6" s="83">
        <f t="shared" si="64"/>
        <v>0</v>
      </c>
      <c r="BT6" s="83">
        <f t="shared" si="65"/>
        <v>0</v>
      </c>
      <c r="BU6" s="83">
        <f t="shared" si="66"/>
        <v>0</v>
      </c>
      <c r="BV6" s="83">
        <f t="shared" si="67"/>
        <v>0</v>
      </c>
      <c r="BW6" s="83">
        <f t="shared" si="68"/>
        <v>-1</v>
      </c>
      <c r="BX6" s="83">
        <f t="shared" si="69"/>
        <v>1</v>
      </c>
      <c r="BY6" s="83">
        <f t="shared" si="70"/>
        <v>0</v>
      </c>
      <c r="BZ6" s="83">
        <f t="shared" si="71"/>
        <v>1</v>
      </c>
      <c r="CA6" s="83">
        <f t="shared" si="72"/>
        <v>0</v>
      </c>
      <c r="CB6" s="106">
        <f t="shared" si="6"/>
        <v>0</v>
      </c>
      <c r="CC6" s="106">
        <f t="shared" si="7"/>
        <v>0</v>
      </c>
      <c r="CD6" s="106">
        <f t="shared" si="8"/>
        <v>0</v>
      </c>
      <c r="CE6" s="106">
        <f t="shared" si="9"/>
        <v>2</v>
      </c>
      <c r="CF6" s="106">
        <f t="shared" si="10"/>
        <v>0</v>
      </c>
      <c r="CG6" s="106">
        <f t="shared" si="11"/>
        <v>0</v>
      </c>
      <c r="CH6" s="106">
        <f t="shared" si="12"/>
        <v>0</v>
      </c>
      <c r="CI6" s="106">
        <f t="shared" si="13"/>
        <v>13</v>
      </c>
      <c r="CJ6" s="106">
        <f t="shared" si="14"/>
        <v>0</v>
      </c>
      <c r="CK6" s="106">
        <f t="shared" si="15"/>
        <v>0</v>
      </c>
      <c r="CL6" s="106">
        <f t="shared" si="16"/>
        <v>0</v>
      </c>
      <c r="CM6" s="106">
        <f t="shared" si="17"/>
        <v>0</v>
      </c>
      <c r="CN6" s="106">
        <f t="shared" si="18"/>
        <v>0</v>
      </c>
      <c r="CO6" s="106">
        <f t="shared" si="19"/>
        <v>0</v>
      </c>
      <c r="CP6" s="106">
        <f t="shared" si="20"/>
        <v>0</v>
      </c>
      <c r="CQ6" s="106">
        <f t="shared" si="21"/>
        <v>0</v>
      </c>
      <c r="CR6" s="106">
        <f t="shared" si="22"/>
        <v>0</v>
      </c>
      <c r="CS6" s="106">
        <f t="shared" si="23"/>
        <v>0</v>
      </c>
      <c r="CT6" s="106">
        <f t="shared" si="24"/>
        <v>34</v>
      </c>
      <c r="CU6" s="106">
        <f t="shared" si="25"/>
        <v>0</v>
      </c>
      <c r="CV6" s="106">
        <f t="shared" si="26"/>
        <v>0</v>
      </c>
      <c r="CW6" s="106">
        <f t="shared" si="27"/>
        <v>0</v>
      </c>
      <c r="CX6" s="106">
        <f t="shared" si="28"/>
        <v>0</v>
      </c>
      <c r="CY6" s="106">
        <f t="shared" si="29"/>
        <v>0</v>
      </c>
      <c r="CZ6" s="106">
        <f t="shared" si="30"/>
        <v>6</v>
      </c>
      <c r="DA6" s="106">
        <f t="shared" si="31"/>
        <v>0</v>
      </c>
      <c r="DB6" s="106">
        <f t="shared" si="32"/>
        <v>1</v>
      </c>
      <c r="DC6" s="106">
        <f t="shared" si="33"/>
        <v>4</v>
      </c>
      <c r="DD6" s="106">
        <f t="shared" si="34"/>
        <v>0</v>
      </c>
      <c r="DE6" s="106">
        <f t="shared" si="35"/>
        <v>1</v>
      </c>
      <c r="DF6" s="106">
        <f t="shared" si="36"/>
        <v>0</v>
      </c>
    </row>
    <row r="7" spans="1:110" x14ac:dyDescent="0.45">
      <c r="A7" s="21">
        <v>43886</v>
      </c>
      <c r="B7" s="21" t="s">
        <v>201</v>
      </c>
      <c r="C7" s="22">
        <v>6</v>
      </c>
      <c r="D7" s="22">
        <v>95</v>
      </c>
      <c r="E7" s="22">
        <v>16</v>
      </c>
      <c r="F7" s="22">
        <v>25</v>
      </c>
      <c r="G7" s="22"/>
      <c r="H7" s="22">
        <f t="shared" si="37"/>
        <v>34</v>
      </c>
      <c r="I7" s="22">
        <f t="shared" si="38"/>
        <v>4</v>
      </c>
      <c r="J7" s="22">
        <f t="shared" si="39"/>
        <v>22</v>
      </c>
      <c r="K7" s="22"/>
      <c r="L7" s="22">
        <f t="shared" si="0"/>
        <v>54</v>
      </c>
      <c r="M7" s="40">
        <f t="shared" si="1"/>
        <v>0.16842105263157894</v>
      </c>
      <c r="N7" s="56">
        <f t="shared" si="3"/>
        <v>1.5573770491803278</v>
      </c>
      <c r="O7" s="56">
        <f t="shared" si="40"/>
        <v>1.8888888888888888</v>
      </c>
      <c r="P7" s="56">
        <f t="shared" si="4"/>
        <v>1.3333333333333333</v>
      </c>
      <c r="Q7" s="56">
        <f t="shared" si="41"/>
        <v>1</v>
      </c>
      <c r="R7" s="46">
        <v>0</v>
      </c>
      <c r="S7" s="46">
        <v>0</v>
      </c>
      <c r="T7" s="46">
        <v>0</v>
      </c>
      <c r="U7" s="46">
        <v>0</v>
      </c>
      <c r="V7" s="46">
        <v>2</v>
      </c>
      <c r="W7" s="46">
        <v>0</v>
      </c>
      <c r="X7" s="46">
        <v>0</v>
      </c>
      <c r="Y7" s="46">
        <v>9</v>
      </c>
      <c r="Z7" s="46">
        <v>0</v>
      </c>
      <c r="AA7" s="46">
        <v>0</v>
      </c>
      <c r="AB7" s="46">
        <v>1</v>
      </c>
      <c r="AC7" s="46">
        <v>0</v>
      </c>
      <c r="AD7" s="46">
        <v>0</v>
      </c>
      <c r="AE7" s="46">
        <v>0</v>
      </c>
      <c r="AF7" s="46">
        <v>1</v>
      </c>
      <c r="AG7" s="46">
        <v>0</v>
      </c>
      <c r="AH7" s="46">
        <v>1</v>
      </c>
      <c r="AI7" s="46">
        <v>0</v>
      </c>
      <c r="AJ7" s="46">
        <v>14</v>
      </c>
      <c r="AK7" s="46">
        <v>0</v>
      </c>
      <c r="AL7" s="46">
        <v>0</v>
      </c>
      <c r="AM7" s="46">
        <v>1</v>
      </c>
      <c r="AN7" s="46">
        <v>0</v>
      </c>
      <c r="AO7" s="46">
        <v>0</v>
      </c>
      <c r="AP7" s="46">
        <v>2</v>
      </c>
      <c r="AQ7" s="46">
        <v>0</v>
      </c>
      <c r="AR7" s="46">
        <v>2</v>
      </c>
      <c r="AS7" s="46">
        <v>0</v>
      </c>
      <c r="AT7" s="46">
        <v>1</v>
      </c>
      <c r="AU7" s="46">
        <v>0</v>
      </c>
      <c r="AV7" s="46">
        <v>0</v>
      </c>
      <c r="AW7" s="83">
        <f t="shared" si="42"/>
        <v>0</v>
      </c>
      <c r="AX7" s="83">
        <f t="shared" si="43"/>
        <v>0</v>
      </c>
      <c r="AY7" s="83">
        <f t="shared" si="44"/>
        <v>0</v>
      </c>
      <c r="AZ7" s="83">
        <f t="shared" si="45"/>
        <v>-1</v>
      </c>
      <c r="BA7" s="83">
        <f t="shared" si="46"/>
        <v>2</v>
      </c>
      <c r="BB7" s="83">
        <f t="shared" si="47"/>
        <v>0</v>
      </c>
      <c r="BC7" s="83">
        <f t="shared" si="48"/>
        <v>0</v>
      </c>
      <c r="BD7" s="83">
        <f t="shared" si="49"/>
        <v>2</v>
      </c>
      <c r="BE7" s="83">
        <f t="shared" si="50"/>
        <v>0</v>
      </c>
      <c r="BF7" s="83">
        <f t="shared" si="51"/>
        <v>0</v>
      </c>
      <c r="BG7" s="83">
        <f t="shared" si="52"/>
        <v>1</v>
      </c>
      <c r="BH7" s="83">
        <f t="shared" si="53"/>
        <v>0</v>
      </c>
      <c r="BI7" s="83">
        <f t="shared" si="54"/>
        <v>0</v>
      </c>
      <c r="BJ7" s="83">
        <f t="shared" si="55"/>
        <v>0</v>
      </c>
      <c r="BK7" s="83">
        <f t="shared" si="56"/>
        <v>1</v>
      </c>
      <c r="BL7" s="83">
        <f t="shared" si="57"/>
        <v>0</v>
      </c>
      <c r="BM7" s="83">
        <f t="shared" si="58"/>
        <v>1</v>
      </c>
      <c r="BN7" s="83">
        <f t="shared" si="59"/>
        <v>0</v>
      </c>
      <c r="BO7" s="83">
        <f t="shared" si="60"/>
        <v>0.75</v>
      </c>
      <c r="BP7" s="83">
        <f t="shared" si="61"/>
        <v>0</v>
      </c>
      <c r="BQ7" s="83">
        <f t="shared" si="62"/>
        <v>0</v>
      </c>
      <c r="BR7" s="83">
        <f t="shared" si="63"/>
        <v>1</v>
      </c>
      <c r="BS7" s="83">
        <f t="shared" si="64"/>
        <v>0</v>
      </c>
      <c r="BT7" s="83">
        <f t="shared" si="65"/>
        <v>0</v>
      </c>
      <c r="BU7" s="83">
        <f t="shared" si="66"/>
        <v>0</v>
      </c>
      <c r="BV7" s="83">
        <f t="shared" si="67"/>
        <v>0</v>
      </c>
      <c r="BW7" s="83">
        <f t="shared" si="68"/>
        <v>2</v>
      </c>
      <c r="BX7" s="83">
        <f t="shared" si="69"/>
        <v>-1</v>
      </c>
      <c r="BY7" s="83">
        <f t="shared" si="70"/>
        <v>1</v>
      </c>
      <c r="BZ7" s="83">
        <f t="shared" si="71"/>
        <v>-1</v>
      </c>
      <c r="CA7" s="83">
        <f t="shared" si="72"/>
        <v>0</v>
      </c>
      <c r="CB7" s="106">
        <f t="shared" si="6"/>
        <v>0</v>
      </c>
      <c r="CC7" s="106">
        <f t="shared" si="7"/>
        <v>0</v>
      </c>
      <c r="CD7" s="106">
        <f t="shared" si="8"/>
        <v>0</v>
      </c>
      <c r="CE7" s="106">
        <f t="shared" si="9"/>
        <v>2</v>
      </c>
      <c r="CF7" s="106">
        <f t="shared" si="10"/>
        <v>2</v>
      </c>
      <c r="CG7" s="106">
        <f t="shared" si="11"/>
        <v>0</v>
      </c>
      <c r="CH7" s="106">
        <f t="shared" si="12"/>
        <v>0</v>
      </c>
      <c r="CI7" s="106">
        <f t="shared" si="13"/>
        <v>22</v>
      </c>
      <c r="CJ7" s="106">
        <f t="shared" si="14"/>
        <v>0</v>
      </c>
      <c r="CK7" s="106">
        <f t="shared" si="15"/>
        <v>0</v>
      </c>
      <c r="CL7" s="106">
        <f t="shared" si="16"/>
        <v>1</v>
      </c>
      <c r="CM7" s="106">
        <f t="shared" si="17"/>
        <v>0</v>
      </c>
      <c r="CN7" s="106">
        <f t="shared" si="18"/>
        <v>0</v>
      </c>
      <c r="CO7" s="106">
        <f t="shared" si="19"/>
        <v>0</v>
      </c>
      <c r="CP7" s="106">
        <f t="shared" si="20"/>
        <v>1</v>
      </c>
      <c r="CQ7" s="106">
        <f t="shared" si="21"/>
        <v>0</v>
      </c>
      <c r="CR7" s="106">
        <f t="shared" si="22"/>
        <v>1</v>
      </c>
      <c r="CS7" s="106">
        <f t="shared" si="23"/>
        <v>0</v>
      </c>
      <c r="CT7" s="106">
        <f t="shared" si="24"/>
        <v>48</v>
      </c>
      <c r="CU7" s="106">
        <f t="shared" si="25"/>
        <v>0</v>
      </c>
      <c r="CV7" s="106">
        <f t="shared" si="26"/>
        <v>0</v>
      </c>
      <c r="CW7" s="106">
        <f t="shared" si="27"/>
        <v>1</v>
      </c>
      <c r="CX7" s="106">
        <f t="shared" si="28"/>
        <v>0</v>
      </c>
      <c r="CY7" s="106">
        <f t="shared" si="29"/>
        <v>0</v>
      </c>
      <c r="CZ7" s="106">
        <f t="shared" si="30"/>
        <v>8</v>
      </c>
      <c r="DA7" s="106">
        <f t="shared" si="31"/>
        <v>0</v>
      </c>
      <c r="DB7" s="106">
        <f t="shared" si="32"/>
        <v>3</v>
      </c>
      <c r="DC7" s="106">
        <f t="shared" si="33"/>
        <v>4</v>
      </c>
      <c r="DD7" s="106">
        <f t="shared" si="34"/>
        <v>1</v>
      </c>
      <c r="DE7" s="106">
        <f t="shared" si="35"/>
        <v>1</v>
      </c>
      <c r="DF7" s="106">
        <f t="shared" si="36"/>
        <v>0</v>
      </c>
    </row>
    <row r="8" spans="1:110" x14ac:dyDescent="0.45">
      <c r="A8" s="21">
        <v>43887</v>
      </c>
      <c r="B8" s="21" t="s">
        <v>202</v>
      </c>
      <c r="C8" s="22">
        <v>7</v>
      </c>
      <c r="D8" s="22">
        <v>139</v>
      </c>
      <c r="E8" s="22">
        <v>19</v>
      </c>
      <c r="F8" s="22">
        <v>25</v>
      </c>
      <c r="G8" s="22"/>
      <c r="H8" s="22">
        <f t="shared" si="37"/>
        <v>44</v>
      </c>
      <c r="I8" s="22">
        <f t="shared" si="38"/>
        <v>3</v>
      </c>
      <c r="J8" s="22">
        <f t="shared" si="39"/>
        <v>0</v>
      </c>
      <c r="K8" s="22"/>
      <c r="L8" s="22">
        <f t="shared" si="0"/>
        <v>95</v>
      </c>
      <c r="M8" s="40">
        <f t="shared" si="1"/>
        <v>0.1366906474820144</v>
      </c>
      <c r="N8" s="56">
        <f t="shared" si="3"/>
        <v>1.4631578947368422</v>
      </c>
      <c r="O8" s="56">
        <f t="shared" si="40"/>
        <v>1.2941176470588236</v>
      </c>
      <c r="P8" s="56">
        <f t="shared" si="4"/>
        <v>1.1875</v>
      </c>
      <c r="Q8" s="56">
        <f t="shared" si="41"/>
        <v>0.75</v>
      </c>
      <c r="R8" s="46">
        <v>0</v>
      </c>
      <c r="S8" s="46">
        <v>0</v>
      </c>
      <c r="T8" s="46">
        <v>1</v>
      </c>
      <c r="U8" s="46">
        <v>0</v>
      </c>
      <c r="V8" s="46">
        <v>1</v>
      </c>
      <c r="W8" s="46">
        <v>0</v>
      </c>
      <c r="X8" s="46">
        <v>0</v>
      </c>
      <c r="Y8" s="46">
        <v>4</v>
      </c>
      <c r="Z8" s="46">
        <v>0</v>
      </c>
      <c r="AA8" s="46">
        <v>0</v>
      </c>
      <c r="AB8" s="46">
        <v>0</v>
      </c>
      <c r="AC8" s="46">
        <v>0</v>
      </c>
      <c r="AD8" s="46">
        <v>3</v>
      </c>
      <c r="AE8" s="46">
        <v>0</v>
      </c>
      <c r="AF8" s="46">
        <v>1</v>
      </c>
      <c r="AG8" s="46">
        <v>2</v>
      </c>
      <c r="AH8" s="46">
        <v>2</v>
      </c>
      <c r="AI8" s="46">
        <v>0</v>
      </c>
      <c r="AJ8" s="46">
        <v>15</v>
      </c>
      <c r="AK8" s="46">
        <v>0</v>
      </c>
      <c r="AL8" s="46">
        <v>0</v>
      </c>
      <c r="AM8" s="46">
        <v>1</v>
      </c>
      <c r="AN8" s="46">
        <v>1</v>
      </c>
      <c r="AO8" s="46">
        <v>0</v>
      </c>
      <c r="AP8" s="46">
        <v>9</v>
      </c>
      <c r="AQ8" s="46">
        <v>1</v>
      </c>
      <c r="AR8" s="46">
        <v>1</v>
      </c>
      <c r="AS8" s="46">
        <v>1</v>
      </c>
      <c r="AT8" s="46">
        <v>1</v>
      </c>
      <c r="AU8" s="46">
        <v>0</v>
      </c>
      <c r="AV8" s="46">
        <v>0</v>
      </c>
      <c r="AW8" s="83">
        <f t="shared" si="42"/>
        <v>0</v>
      </c>
      <c r="AX8" s="83">
        <f t="shared" si="43"/>
        <v>0</v>
      </c>
      <c r="AY8" s="83">
        <f t="shared" si="44"/>
        <v>1</v>
      </c>
      <c r="AZ8" s="83">
        <f t="shared" si="45"/>
        <v>0</v>
      </c>
      <c r="BA8" s="83">
        <f t="shared" si="46"/>
        <v>-0.5</v>
      </c>
      <c r="BB8" s="83">
        <f t="shared" si="47"/>
        <v>0</v>
      </c>
      <c r="BC8" s="83">
        <f t="shared" si="48"/>
        <v>0</v>
      </c>
      <c r="BD8" s="83">
        <f t="shared" si="49"/>
        <v>-0.55555555555555558</v>
      </c>
      <c r="BE8" s="83">
        <f t="shared" si="50"/>
        <v>0</v>
      </c>
      <c r="BF8" s="83">
        <f t="shared" si="51"/>
        <v>0</v>
      </c>
      <c r="BG8" s="83">
        <f t="shared" si="52"/>
        <v>-1</v>
      </c>
      <c r="BH8" s="83">
        <f t="shared" si="53"/>
        <v>0</v>
      </c>
      <c r="BI8" s="83">
        <f t="shared" si="54"/>
        <v>3</v>
      </c>
      <c r="BJ8" s="83">
        <f t="shared" si="55"/>
        <v>0</v>
      </c>
      <c r="BK8" s="83">
        <f t="shared" si="56"/>
        <v>0</v>
      </c>
      <c r="BL8" s="83">
        <f t="shared" si="57"/>
        <v>2</v>
      </c>
      <c r="BM8" s="83">
        <f t="shared" si="58"/>
        <v>1</v>
      </c>
      <c r="BN8" s="83">
        <f t="shared" si="59"/>
        <v>0</v>
      </c>
      <c r="BO8" s="83">
        <f t="shared" si="60"/>
        <v>7.1428571428571425E-2</v>
      </c>
      <c r="BP8" s="83">
        <f t="shared" si="61"/>
        <v>0</v>
      </c>
      <c r="BQ8" s="83">
        <f t="shared" si="62"/>
        <v>0</v>
      </c>
      <c r="BR8" s="83">
        <f t="shared" si="63"/>
        <v>0</v>
      </c>
      <c r="BS8" s="83">
        <f t="shared" si="64"/>
        <v>1</v>
      </c>
      <c r="BT8" s="83">
        <f t="shared" si="65"/>
        <v>0</v>
      </c>
      <c r="BU8" s="83">
        <f t="shared" si="66"/>
        <v>3.5</v>
      </c>
      <c r="BV8" s="83">
        <f t="shared" si="67"/>
        <v>1</v>
      </c>
      <c r="BW8" s="83">
        <f t="shared" si="68"/>
        <v>-0.5</v>
      </c>
      <c r="BX8" s="83">
        <f t="shared" si="69"/>
        <v>1</v>
      </c>
      <c r="BY8" s="83">
        <f t="shared" si="70"/>
        <v>0</v>
      </c>
      <c r="BZ8" s="83">
        <f t="shared" si="71"/>
        <v>0</v>
      </c>
      <c r="CA8" s="83">
        <f t="shared" si="72"/>
        <v>0</v>
      </c>
      <c r="CB8" s="106">
        <f t="shared" si="6"/>
        <v>0</v>
      </c>
      <c r="CC8" s="106">
        <f t="shared" si="7"/>
        <v>0</v>
      </c>
      <c r="CD8" s="106">
        <f t="shared" si="8"/>
        <v>1</v>
      </c>
      <c r="CE8" s="106">
        <f t="shared" si="9"/>
        <v>2</v>
      </c>
      <c r="CF8" s="106">
        <f t="shared" si="10"/>
        <v>3</v>
      </c>
      <c r="CG8" s="106">
        <f t="shared" si="11"/>
        <v>0</v>
      </c>
      <c r="CH8" s="106">
        <f t="shared" si="12"/>
        <v>0</v>
      </c>
      <c r="CI8" s="106">
        <f t="shared" si="13"/>
        <v>26</v>
      </c>
      <c r="CJ8" s="106">
        <f t="shared" si="14"/>
        <v>0</v>
      </c>
      <c r="CK8" s="106">
        <f t="shared" si="15"/>
        <v>0</v>
      </c>
      <c r="CL8" s="106">
        <f t="shared" si="16"/>
        <v>1</v>
      </c>
      <c r="CM8" s="106">
        <f t="shared" si="17"/>
        <v>0</v>
      </c>
      <c r="CN8" s="106">
        <f t="shared" si="18"/>
        <v>3</v>
      </c>
      <c r="CO8" s="106">
        <f t="shared" si="19"/>
        <v>0</v>
      </c>
      <c r="CP8" s="106">
        <f t="shared" si="20"/>
        <v>2</v>
      </c>
      <c r="CQ8" s="106">
        <f t="shared" si="21"/>
        <v>2</v>
      </c>
      <c r="CR8" s="106">
        <f t="shared" si="22"/>
        <v>3</v>
      </c>
      <c r="CS8" s="106">
        <f t="shared" si="23"/>
        <v>0</v>
      </c>
      <c r="CT8" s="106">
        <f t="shared" si="24"/>
        <v>63</v>
      </c>
      <c r="CU8" s="106">
        <f t="shared" si="25"/>
        <v>0</v>
      </c>
      <c r="CV8" s="106">
        <f t="shared" si="26"/>
        <v>0</v>
      </c>
      <c r="CW8" s="106">
        <f t="shared" si="27"/>
        <v>2</v>
      </c>
      <c r="CX8" s="106">
        <f t="shared" si="28"/>
        <v>1</v>
      </c>
      <c r="CY8" s="106">
        <f t="shared" si="29"/>
        <v>0</v>
      </c>
      <c r="CZ8" s="106">
        <f t="shared" si="30"/>
        <v>17</v>
      </c>
      <c r="DA8" s="106">
        <f t="shared" si="31"/>
        <v>1</v>
      </c>
      <c r="DB8" s="106">
        <f t="shared" si="32"/>
        <v>4</v>
      </c>
      <c r="DC8" s="106">
        <f t="shared" si="33"/>
        <v>5</v>
      </c>
      <c r="DD8" s="106">
        <f t="shared" si="34"/>
        <v>2</v>
      </c>
      <c r="DE8" s="106">
        <f t="shared" si="35"/>
        <v>1</v>
      </c>
      <c r="DF8" s="106">
        <f t="shared" si="36"/>
        <v>0</v>
      </c>
    </row>
    <row r="9" spans="1:110" x14ac:dyDescent="0.45">
      <c r="A9" s="21">
        <v>43888</v>
      </c>
      <c r="B9" s="21" t="s">
        <v>203</v>
      </c>
      <c r="C9" s="22">
        <v>8</v>
      </c>
      <c r="D9" s="22">
        <v>245</v>
      </c>
      <c r="E9" s="22">
        <v>26</v>
      </c>
      <c r="F9" s="22">
        <v>54</v>
      </c>
      <c r="G9" s="22"/>
      <c r="H9" s="22">
        <f t="shared" si="37"/>
        <v>106</v>
      </c>
      <c r="I9" s="22">
        <f t="shared" si="38"/>
        <v>7</v>
      </c>
      <c r="J9" s="22">
        <f t="shared" si="39"/>
        <v>29</v>
      </c>
      <c r="K9" s="22"/>
      <c r="L9" s="22">
        <f t="shared" si="0"/>
        <v>165</v>
      </c>
      <c r="M9" s="40">
        <f t="shared" si="1"/>
        <v>0.10612244897959183</v>
      </c>
      <c r="N9" s="56">
        <f t="shared" si="3"/>
        <v>1.7625899280575539</v>
      </c>
      <c r="O9" s="56">
        <f t="shared" si="40"/>
        <v>2.4090909090909092</v>
      </c>
      <c r="P9" s="56">
        <f t="shared" si="4"/>
        <v>1.368421052631579</v>
      </c>
      <c r="Q9" s="56">
        <f t="shared" si="41"/>
        <v>2.3333333333333335</v>
      </c>
      <c r="R9" s="46">
        <v>2</v>
      </c>
      <c r="S9" s="46">
        <v>1</v>
      </c>
      <c r="T9" s="46">
        <v>5</v>
      </c>
      <c r="U9" s="46">
        <v>8</v>
      </c>
      <c r="V9" s="46">
        <v>2</v>
      </c>
      <c r="W9" s="46">
        <v>0</v>
      </c>
      <c r="X9" s="46">
        <v>0</v>
      </c>
      <c r="Y9" s="46">
        <v>38</v>
      </c>
      <c r="Z9" s="46">
        <v>0</v>
      </c>
      <c r="AA9" s="46">
        <v>0</v>
      </c>
      <c r="AB9" s="46">
        <v>1</v>
      </c>
      <c r="AC9" s="46">
        <v>0</v>
      </c>
      <c r="AD9" s="46">
        <v>0</v>
      </c>
      <c r="AE9" s="46">
        <v>0</v>
      </c>
      <c r="AF9" s="46">
        <v>2</v>
      </c>
      <c r="AG9" s="46">
        <v>0</v>
      </c>
      <c r="AH9" s="46">
        <v>0</v>
      </c>
      <c r="AI9" s="46">
        <v>0</v>
      </c>
      <c r="AJ9" s="46">
        <v>9</v>
      </c>
      <c r="AK9" s="46">
        <v>1</v>
      </c>
      <c r="AL9" s="46">
        <v>0</v>
      </c>
      <c r="AM9" s="46">
        <v>1</v>
      </c>
      <c r="AN9" s="46">
        <v>1</v>
      </c>
      <c r="AO9" s="46">
        <v>0</v>
      </c>
      <c r="AP9" s="46">
        <v>23</v>
      </c>
      <c r="AQ9" s="46">
        <v>3</v>
      </c>
      <c r="AR9" s="46">
        <v>7</v>
      </c>
      <c r="AS9" s="46">
        <v>0</v>
      </c>
      <c r="AT9" s="46">
        <v>0</v>
      </c>
      <c r="AU9" s="46">
        <v>1</v>
      </c>
      <c r="AV9" s="46">
        <v>1</v>
      </c>
      <c r="AW9" s="83">
        <f t="shared" si="42"/>
        <v>2</v>
      </c>
      <c r="AX9" s="83">
        <f t="shared" si="43"/>
        <v>1</v>
      </c>
      <c r="AY9" s="83">
        <f t="shared" si="44"/>
        <v>4</v>
      </c>
      <c r="AZ9" s="83">
        <f t="shared" si="45"/>
        <v>8</v>
      </c>
      <c r="BA9" s="83">
        <f t="shared" si="46"/>
        <v>1</v>
      </c>
      <c r="BB9" s="83">
        <f t="shared" si="47"/>
        <v>0</v>
      </c>
      <c r="BC9" s="83">
        <f t="shared" si="48"/>
        <v>0</v>
      </c>
      <c r="BD9" s="83">
        <f t="shared" si="49"/>
        <v>8.5</v>
      </c>
      <c r="BE9" s="83">
        <f t="shared" si="50"/>
        <v>0</v>
      </c>
      <c r="BF9" s="83">
        <f t="shared" si="51"/>
        <v>0</v>
      </c>
      <c r="BG9" s="83">
        <f t="shared" si="52"/>
        <v>1</v>
      </c>
      <c r="BH9" s="83">
        <f t="shared" si="53"/>
        <v>0</v>
      </c>
      <c r="BI9" s="83">
        <f t="shared" si="54"/>
        <v>-1</v>
      </c>
      <c r="BJ9" s="83">
        <f t="shared" si="55"/>
        <v>0</v>
      </c>
      <c r="BK9" s="83">
        <f t="shared" si="56"/>
        <v>1</v>
      </c>
      <c r="BL9" s="83">
        <f t="shared" si="57"/>
        <v>-1</v>
      </c>
      <c r="BM9" s="83">
        <f t="shared" si="58"/>
        <v>-1</v>
      </c>
      <c r="BN9" s="83">
        <f t="shared" si="59"/>
        <v>0</v>
      </c>
      <c r="BO9" s="83">
        <f t="shared" si="60"/>
        <v>-0.4</v>
      </c>
      <c r="BP9" s="83">
        <f t="shared" si="61"/>
        <v>1</v>
      </c>
      <c r="BQ9" s="83">
        <f t="shared" si="62"/>
        <v>0</v>
      </c>
      <c r="BR9" s="83">
        <f t="shared" si="63"/>
        <v>0</v>
      </c>
      <c r="BS9" s="83">
        <f t="shared" si="64"/>
        <v>0</v>
      </c>
      <c r="BT9" s="83">
        <f t="shared" si="65"/>
        <v>0</v>
      </c>
      <c r="BU9" s="83">
        <f t="shared" si="66"/>
        <v>1.5555555555555556</v>
      </c>
      <c r="BV9" s="83">
        <f t="shared" si="67"/>
        <v>2</v>
      </c>
      <c r="BW9" s="83">
        <f t="shared" si="68"/>
        <v>6</v>
      </c>
      <c r="BX9" s="83">
        <f t="shared" si="69"/>
        <v>-1</v>
      </c>
      <c r="BY9" s="83">
        <f t="shared" si="70"/>
        <v>-1</v>
      </c>
      <c r="BZ9" s="83">
        <f t="shared" si="71"/>
        <v>1</v>
      </c>
      <c r="CA9" s="83">
        <f t="shared" si="72"/>
        <v>1</v>
      </c>
      <c r="CB9" s="106">
        <f>R9+CB8</f>
        <v>2</v>
      </c>
      <c r="CC9" s="106">
        <f t="shared" si="7"/>
        <v>1</v>
      </c>
      <c r="CD9" s="106">
        <f t="shared" si="8"/>
        <v>6</v>
      </c>
      <c r="CE9" s="106">
        <f t="shared" si="9"/>
        <v>10</v>
      </c>
      <c r="CF9" s="106">
        <f t="shared" si="10"/>
        <v>5</v>
      </c>
      <c r="CG9" s="106">
        <f t="shared" si="11"/>
        <v>0</v>
      </c>
      <c r="CH9" s="106">
        <f t="shared" si="12"/>
        <v>0</v>
      </c>
      <c r="CI9" s="106">
        <f t="shared" si="13"/>
        <v>64</v>
      </c>
      <c r="CJ9" s="106">
        <f t="shared" si="14"/>
        <v>0</v>
      </c>
      <c r="CK9" s="106">
        <f t="shared" si="15"/>
        <v>0</v>
      </c>
      <c r="CL9" s="106">
        <f t="shared" si="16"/>
        <v>2</v>
      </c>
      <c r="CM9" s="106">
        <f t="shared" si="17"/>
        <v>0</v>
      </c>
      <c r="CN9" s="106">
        <f t="shared" si="18"/>
        <v>3</v>
      </c>
      <c r="CO9" s="106">
        <f t="shared" si="19"/>
        <v>0</v>
      </c>
      <c r="CP9" s="106">
        <f t="shared" si="20"/>
        <v>4</v>
      </c>
      <c r="CQ9" s="106">
        <f t="shared" si="21"/>
        <v>2</v>
      </c>
      <c r="CR9" s="106">
        <f t="shared" si="22"/>
        <v>3</v>
      </c>
      <c r="CS9" s="106">
        <f t="shared" si="23"/>
        <v>0</v>
      </c>
      <c r="CT9" s="106">
        <f t="shared" si="24"/>
        <v>72</v>
      </c>
      <c r="CU9" s="106">
        <f t="shared" si="25"/>
        <v>1</v>
      </c>
      <c r="CV9" s="106">
        <f t="shared" si="26"/>
        <v>0</v>
      </c>
      <c r="CW9" s="106">
        <f t="shared" si="27"/>
        <v>3</v>
      </c>
      <c r="CX9" s="106">
        <f t="shared" si="28"/>
        <v>2</v>
      </c>
      <c r="CY9" s="106">
        <f t="shared" si="29"/>
        <v>0</v>
      </c>
      <c r="CZ9" s="106">
        <f t="shared" si="30"/>
        <v>40</v>
      </c>
      <c r="DA9" s="106">
        <f t="shared" si="31"/>
        <v>4</v>
      </c>
      <c r="DB9" s="106">
        <f t="shared" si="32"/>
        <v>11</v>
      </c>
      <c r="DC9" s="106">
        <f t="shared" si="33"/>
        <v>5</v>
      </c>
      <c r="DD9" s="106">
        <f t="shared" si="34"/>
        <v>2</v>
      </c>
      <c r="DE9" s="106">
        <f t="shared" si="35"/>
        <v>2</v>
      </c>
      <c r="DF9" s="106">
        <f t="shared" si="36"/>
        <v>1</v>
      </c>
    </row>
    <row r="10" spans="1:110" x14ac:dyDescent="0.45">
      <c r="A10" s="21">
        <v>43889</v>
      </c>
      <c r="B10" s="21" t="s">
        <v>204</v>
      </c>
      <c r="C10" s="22">
        <v>9</v>
      </c>
      <c r="D10" s="22">
        <v>388</v>
      </c>
      <c r="E10" s="22">
        <v>34</v>
      </c>
      <c r="F10" s="22">
        <v>73</v>
      </c>
      <c r="G10" s="22"/>
      <c r="H10" s="22">
        <f t="shared" si="37"/>
        <v>143</v>
      </c>
      <c r="I10" s="22">
        <f t="shared" si="38"/>
        <v>8</v>
      </c>
      <c r="J10" s="22">
        <f t="shared" si="39"/>
        <v>19</v>
      </c>
      <c r="K10" s="22"/>
      <c r="L10" s="22">
        <f t="shared" si="0"/>
        <v>281</v>
      </c>
      <c r="M10" s="40">
        <f t="shared" si="1"/>
        <v>8.7628865979381437E-2</v>
      </c>
      <c r="N10" s="56">
        <f t="shared" si="3"/>
        <v>1.583673469387755</v>
      </c>
      <c r="O10" s="56">
        <f t="shared" si="40"/>
        <v>1.3490566037735849</v>
      </c>
      <c r="P10" s="56">
        <f t="shared" si="4"/>
        <v>1.3076923076923077</v>
      </c>
      <c r="Q10" s="56">
        <f t="shared" si="41"/>
        <v>1.1428571428571428</v>
      </c>
      <c r="R10" s="46">
        <v>4</v>
      </c>
      <c r="S10" s="46">
        <v>0</v>
      </c>
      <c r="T10" s="46">
        <v>1</v>
      </c>
      <c r="U10" s="46">
        <v>10</v>
      </c>
      <c r="V10" s="46">
        <v>3</v>
      </c>
      <c r="W10" s="46">
        <v>0</v>
      </c>
      <c r="X10" s="46">
        <v>0</v>
      </c>
      <c r="Y10" s="46">
        <v>64</v>
      </c>
      <c r="Z10" s="46">
        <v>0</v>
      </c>
      <c r="AA10" s="46">
        <v>0</v>
      </c>
      <c r="AB10" s="46">
        <v>0</v>
      </c>
      <c r="AC10" s="46">
        <v>0</v>
      </c>
      <c r="AD10" s="46">
        <v>3</v>
      </c>
      <c r="AE10" s="46">
        <v>0</v>
      </c>
      <c r="AF10" s="46">
        <v>2</v>
      </c>
      <c r="AG10" s="46">
        <v>0</v>
      </c>
      <c r="AH10" s="46">
        <v>0</v>
      </c>
      <c r="AI10" s="46">
        <v>2</v>
      </c>
      <c r="AJ10" s="46">
        <v>16</v>
      </c>
      <c r="AK10" s="46">
        <v>2</v>
      </c>
      <c r="AL10" s="46">
        <v>0</v>
      </c>
      <c r="AM10" s="46">
        <v>0</v>
      </c>
      <c r="AN10" s="46">
        <v>0</v>
      </c>
      <c r="AO10" s="46">
        <v>2</v>
      </c>
      <c r="AP10" s="46">
        <v>25</v>
      </c>
      <c r="AQ10" s="46">
        <v>0</v>
      </c>
      <c r="AR10" s="46">
        <v>9</v>
      </c>
      <c r="AS10" s="46">
        <v>0</v>
      </c>
      <c r="AT10" s="46">
        <v>0</v>
      </c>
      <c r="AU10" s="46">
        <v>0</v>
      </c>
      <c r="AV10" s="46">
        <v>0</v>
      </c>
      <c r="AW10" s="83">
        <f t="shared" si="42"/>
        <v>1</v>
      </c>
      <c r="AX10" s="83">
        <f t="shared" si="43"/>
        <v>-1</v>
      </c>
      <c r="AY10" s="83">
        <f t="shared" si="44"/>
        <v>-0.8</v>
      </c>
      <c r="AZ10" s="83">
        <f t="shared" si="45"/>
        <v>0.25</v>
      </c>
      <c r="BA10" s="83">
        <f t="shared" si="46"/>
        <v>0.5</v>
      </c>
      <c r="BB10" s="83">
        <f t="shared" si="47"/>
        <v>0</v>
      </c>
      <c r="BC10" s="83">
        <f t="shared" si="48"/>
        <v>0</v>
      </c>
      <c r="BD10" s="83">
        <f t="shared" si="49"/>
        <v>0.68421052631578949</v>
      </c>
      <c r="BE10" s="83">
        <f t="shared" si="50"/>
        <v>0</v>
      </c>
      <c r="BF10" s="83">
        <f t="shared" si="51"/>
        <v>0</v>
      </c>
      <c r="BG10" s="83">
        <f t="shared" si="52"/>
        <v>-1</v>
      </c>
      <c r="BH10" s="83">
        <f t="shared" si="53"/>
        <v>0</v>
      </c>
      <c r="BI10" s="83">
        <f t="shared" si="54"/>
        <v>3</v>
      </c>
      <c r="BJ10" s="83">
        <f t="shared" si="55"/>
        <v>0</v>
      </c>
      <c r="BK10" s="83">
        <f t="shared" si="56"/>
        <v>0</v>
      </c>
      <c r="BL10" s="83">
        <f t="shared" si="57"/>
        <v>0</v>
      </c>
      <c r="BM10" s="83">
        <f t="shared" si="58"/>
        <v>0</v>
      </c>
      <c r="BN10" s="83">
        <f t="shared" si="59"/>
        <v>2</v>
      </c>
      <c r="BO10" s="83">
        <f t="shared" si="60"/>
        <v>0.77777777777777779</v>
      </c>
      <c r="BP10" s="83">
        <f t="shared" si="61"/>
        <v>1</v>
      </c>
      <c r="BQ10" s="83">
        <f t="shared" si="62"/>
        <v>0</v>
      </c>
      <c r="BR10" s="83">
        <f t="shared" si="63"/>
        <v>-1</v>
      </c>
      <c r="BS10" s="83">
        <f t="shared" si="64"/>
        <v>-1</v>
      </c>
      <c r="BT10" s="83">
        <f t="shared" si="65"/>
        <v>2</v>
      </c>
      <c r="BU10" s="83">
        <f t="shared" si="66"/>
        <v>8.6956521739130432E-2</v>
      </c>
      <c r="BV10" s="83">
        <f t="shared" si="67"/>
        <v>-1</v>
      </c>
      <c r="BW10" s="83">
        <f t="shared" si="68"/>
        <v>0.2857142857142857</v>
      </c>
      <c r="BX10" s="83">
        <f t="shared" si="69"/>
        <v>0</v>
      </c>
      <c r="BY10" s="83">
        <f t="shared" si="70"/>
        <v>0</v>
      </c>
      <c r="BZ10" s="83">
        <f t="shared" si="71"/>
        <v>-1</v>
      </c>
      <c r="CA10" s="83">
        <f t="shared" si="72"/>
        <v>-1</v>
      </c>
      <c r="CB10" s="106">
        <f t="shared" ref="CB10:CB47" si="73">R10+CB9</f>
        <v>6</v>
      </c>
      <c r="CC10" s="106">
        <f t="shared" si="7"/>
        <v>1</v>
      </c>
      <c r="CD10" s="106">
        <f t="shared" si="8"/>
        <v>7</v>
      </c>
      <c r="CE10" s="106">
        <f t="shared" si="9"/>
        <v>20</v>
      </c>
      <c r="CF10" s="106">
        <f t="shared" si="10"/>
        <v>8</v>
      </c>
      <c r="CG10" s="106">
        <f t="shared" si="11"/>
        <v>0</v>
      </c>
      <c r="CH10" s="106">
        <f t="shared" si="12"/>
        <v>0</v>
      </c>
      <c r="CI10" s="106">
        <f t="shared" si="13"/>
        <v>128</v>
      </c>
      <c r="CJ10" s="106">
        <f t="shared" si="14"/>
        <v>0</v>
      </c>
      <c r="CK10" s="106">
        <f t="shared" si="15"/>
        <v>0</v>
      </c>
      <c r="CL10" s="106">
        <f t="shared" si="16"/>
        <v>2</v>
      </c>
      <c r="CM10" s="106">
        <f t="shared" si="17"/>
        <v>0</v>
      </c>
      <c r="CN10" s="106">
        <f t="shared" si="18"/>
        <v>6</v>
      </c>
      <c r="CO10" s="106">
        <f t="shared" si="19"/>
        <v>0</v>
      </c>
      <c r="CP10" s="106">
        <f t="shared" si="20"/>
        <v>6</v>
      </c>
      <c r="CQ10" s="106">
        <f t="shared" si="21"/>
        <v>2</v>
      </c>
      <c r="CR10" s="106">
        <f t="shared" si="22"/>
        <v>3</v>
      </c>
      <c r="CS10" s="106">
        <f t="shared" si="23"/>
        <v>2</v>
      </c>
      <c r="CT10" s="106">
        <f t="shared" si="24"/>
        <v>88</v>
      </c>
      <c r="CU10" s="106">
        <f t="shared" si="25"/>
        <v>3</v>
      </c>
      <c r="CV10" s="106">
        <f t="shared" si="26"/>
        <v>0</v>
      </c>
      <c r="CW10" s="106">
        <f t="shared" si="27"/>
        <v>3</v>
      </c>
      <c r="CX10" s="106">
        <f t="shared" si="28"/>
        <v>2</v>
      </c>
      <c r="CY10" s="106">
        <f t="shared" si="29"/>
        <v>2</v>
      </c>
      <c r="CZ10" s="106">
        <f t="shared" si="30"/>
        <v>65</v>
      </c>
      <c r="DA10" s="106">
        <f t="shared" si="31"/>
        <v>4</v>
      </c>
      <c r="DB10" s="106">
        <f t="shared" si="32"/>
        <v>20</v>
      </c>
      <c r="DC10" s="106">
        <f t="shared" si="33"/>
        <v>5</v>
      </c>
      <c r="DD10" s="106">
        <f t="shared" si="34"/>
        <v>2</v>
      </c>
      <c r="DE10" s="106">
        <f t="shared" si="35"/>
        <v>2</v>
      </c>
      <c r="DF10" s="106">
        <f t="shared" si="36"/>
        <v>1</v>
      </c>
    </row>
    <row r="11" spans="1:110" x14ac:dyDescent="0.45">
      <c r="A11" s="21">
        <v>43890</v>
      </c>
      <c r="B11" s="21" t="s">
        <v>205</v>
      </c>
      <c r="C11" s="22">
        <v>10</v>
      </c>
      <c r="D11" s="22">
        <v>593</v>
      </c>
      <c r="E11" s="22">
        <v>43</v>
      </c>
      <c r="F11" s="22">
        <v>123</v>
      </c>
      <c r="G11" s="22"/>
      <c r="H11" s="22">
        <f t="shared" si="37"/>
        <v>205</v>
      </c>
      <c r="I11" s="22">
        <f t="shared" si="38"/>
        <v>9</v>
      </c>
      <c r="J11" s="22">
        <f t="shared" si="39"/>
        <v>50</v>
      </c>
      <c r="K11" s="22"/>
      <c r="L11" s="22">
        <f t="shared" si="0"/>
        <v>427</v>
      </c>
      <c r="M11" s="40">
        <f t="shared" si="1"/>
        <v>7.2512647554806076E-2</v>
      </c>
      <c r="N11" s="56">
        <f t="shared" si="3"/>
        <v>1.5283505154639174</v>
      </c>
      <c r="O11" s="56">
        <f t="shared" si="40"/>
        <v>1.4335664335664335</v>
      </c>
      <c r="P11" s="56">
        <f t="shared" si="4"/>
        <v>1.2647058823529411</v>
      </c>
      <c r="Q11" s="56">
        <f t="shared" si="41"/>
        <v>1.125</v>
      </c>
      <c r="R11" s="46">
        <v>6</v>
      </c>
      <c r="S11" s="46">
        <v>0</v>
      </c>
      <c r="T11" s="46">
        <v>3</v>
      </c>
      <c r="U11" s="46">
        <v>12</v>
      </c>
      <c r="V11" s="46">
        <v>8</v>
      </c>
      <c r="W11" s="46">
        <v>1</v>
      </c>
      <c r="X11" s="46">
        <v>0</v>
      </c>
      <c r="Y11" s="46">
        <v>52</v>
      </c>
      <c r="Z11" s="46">
        <v>0</v>
      </c>
      <c r="AA11" s="46">
        <v>1</v>
      </c>
      <c r="AB11" s="46">
        <v>0</v>
      </c>
      <c r="AC11" s="46">
        <v>0</v>
      </c>
      <c r="AD11" s="46">
        <v>4</v>
      </c>
      <c r="AE11" s="46">
        <v>0</v>
      </c>
      <c r="AF11" s="46">
        <v>4</v>
      </c>
      <c r="AG11" s="46">
        <v>1</v>
      </c>
      <c r="AH11" s="46">
        <v>8</v>
      </c>
      <c r="AI11" s="46">
        <v>6</v>
      </c>
      <c r="AJ11" s="46">
        <v>21</v>
      </c>
      <c r="AK11" s="46">
        <v>5</v>
      </c>
      <c r="AL11" s="46">
        <v>0</v>
      </c>
      <c r="AM11" s="46">
        <v>0</v>
      </c>
      <c r="AN11" s="46">
        <v>0</v>
      </c>
      <c r="AO11" s="46">
        <v>22</v>
      </c>
      <c r="AP11" s="46">
        <v>17</v>
      </c>
      <c r="AQ11" s="46">
        <v>0</v>
      </c>
      <c r="AR11" s="46">
        <v>12</v>
      </c>
      <c r="AS11" s="46">
        <v>18</v>
      </c>
      <c r="AT11" s="46">
        <v>0</v>
      </c>
      <c r="AU11" s="46">
        <v>0</v>
      </c>
      <c r="AV11" s="46">
        <v>4</v>
      </c>
      <c r="AW11" s="83">
        <f t="shared" si="42"/>
        <v>0.5</v>
      </c>
      <c r="AX11" s="83">
        <f t="shared" si="43"/>
        <v>0</v>
      </c>
      <c r="AY11" s="83">
        <f t="shared" si="44"/>
        <v>2</v>
      </c>
      <c r="AZ11" s="83">
        <f t="shared" si="45"/>
        <v>0.2</v>
      </c>
      <c r="BA11" s="83">
        <f t="shared" si="46"/>
        <v>1.6666666666666667</v>
      </c>
      <c r="BB11" s="83">
        <f t="shared" si="47"/>
        <v>1</v>
      </c>
      <c r="BC11" s="83">
        <f t="shared" si="48"/>
        <v>0</v>
      </c>
      <c r="BD11" s="83">
        <f t="shared" si="49"/>
        <v>-0.1875</v>
      </c>
      <c r="BE11" s="83">
        <f t="shared" si="50"/>
        <v>0</v>
      </c>
      <c r="BF11" s="83">
        <f t="shared" si="51"/>
        <v>1</v>
      </c>
      <c r="BG11" s="83">
        <f t="shared" si="52"/>
        <v>0</v>
      </c>
      <c r="BH11" s="83">
        <f t="shared" si="53"/>
        <v>0</v>
      </c>
      <c r="BI11" s="83">
        <f t="shared" si="54"/>
        <v>0.33333333333333331</v>
      </c>
      <c r="BJ11" s="83">
        <f t="shared" si="55"/>
        <v>0</v>
      </c>
      <c r="BK11" s="83">
        <f t="shared" si="56"/>
        <v>1</v>
      </c>
      <c r="BL11" s="83">
        <f t="shared" si="57"/>
        <v>1</v>
      </c>
      <c r="BM11" s="83">
        <f t="shared" si="58"/>
        <v>8</v>
      </c>
      <c r="BN11" s="83">
        <f t="shared" si="59"/>
        <v>2</v>
      </c>
      <c r="BO11" s="83">
        <f t="shared" si="60"/>
        <v>0.3125</v>
      </c>
      <c r="BP11" s="83">
        <f t="shared" si="61"/>
        <v>1.5</v>
      </c>
      <c r="BQ11" s="83">
        <f t="shared" si="62"/>
        <v>0</v>
      </c>
      <c r="BR11" s="83">
        <f t="shared" si="63"/>
        <v>0</v>
      </c>
      <c r="BS11" s="83">
        <f t="shared" si="64"/>
        <v>0</v>
      </c>
      <c r="BT11" s="83">
        <f t="shared" si="65"/>
        <v>10</v>
      </c>
      <c r="BU11" s="83">
        <f t="shared" si="66"/>
        <v>-0.32</v>
      </c>
      <c r="BV11" s="83">
        <f t="shared" si="67"/>
        <v>0</v>
      </c>
      <c r="BW11" s="83">
        <f t="shared" si="68"/>
        <v>0.33333333333333331</v>
      </c>
      <c r="BX11" s="83">
        <f t="shared" si="69"/>
        <v>18</v>
      </c>
      <c r="BY11" s="83">
        <f t="shared" si="70"/>
        <v>0</v>
      </c>
      <c r="BZ11" s="83">
        <f t="shared" si="71"/>
        <v>0</v>
      </c>
      <c r="CA11" s="83">
        <f t="shared" si="72"/>
        <v>4</v>
      </c>
      <c r="CB11" s="106">
        <f t="shared" si="73"/>
        <v>12</v>
      </c>
      <c r="CC11" s="106">
        <f t="shared" si="7"/>
        <v>1</v>
      </c>
      <c r="CD11" s="106">
        <f t="shared" si="8"/>
        <v>10</v>
      </c>
      <c r="CE11" s="106">
        <f t="shared" si="9"/>
        <v>32</v>
      </c>
      <c r="CF11" s="106">
        <f t="shared" si="10"/>
        <v>16</v>
      </c>
      <c r="CG11" s="106">
        <f t="shared" si="11"/>
        <v>1</v>
      </c>
      <c r="CH11" s="106">
        <f t="shared" si="12"/>
        <v>0</v>
      </c>
      <c r="CI11" s="106">
        <f t="shared" si="13"/>
        <v>180</v>
      </c>
      <c r="CJ11" s="106">
        <f t="shared" si="14"/>
        <v>0</v>
      </c>
      <c r="CK11" s="106">
        <f t="shared" si="15"/>
        <v>1</v>
      </c>
      <c r="CL11" s="106">
        <f t="shared" si="16"/>
        <v>2</v>
      </c>
      <c r="CM11" s="106">
        <f t="shared" si="17"/>
        <v>0</v>
      </c>
      <c r="CN11" s="106">
        <f t="shared" si="18"/>
        <v>10</v>
      </c>
      <c r="CO11" s="106">
        <f t="shared" si="19"/>
        <v>0</v>
      </c>
      <c r="CP11" s="106">
        <f t="shared" si="20"/>
        <v>10</v>
      </c>
      <c r="CQ11" s="106">
        <f t="shared" si="21"/>
        <v>3</v>
      </c>
      <c r="CR11" s="106">
        <f t="shared" si="22"/>
        <v>11</v>
      </c>
      <c r="CS11" s="106">
        <f t="shared" si="23"/>
        <v>8</v>
      </c>
      <c r="CT11" s="106">
        <f t="shared" si="24"/>
        <v>109</v>
      </c>
      <c r="CU11" s="106">
        <f t="shared" si="25"/>
        <v>8</v>
      </c>
      <c r="CV11" s="106">
        <f t="shared" si="26"/>
        <v>0</v>
      </c>
      <c r="CW11" s="106">
        <f t="shared" si="27"/>
        <v>3</v>
      </c>
      <c r="CX11" s="106">
        <f t="shared" si="28"/>
        <v>2</v>
      </c>
      <c r="CY11" s="106">
        <f t="shared" si="29"/>
        <v>24</v>
      </c>
      <c r="CZ11" s="106">
        <f t="shared" si="30"/>
        <v>82</v>
      </c>
      <c r="DA11" s="106">
        <f t="shared" si="31"/>
        <v>4</v>
      </c>
      <c r="DB11" s="106">
        <f t="shared" si="32"/>
        <v>32</v>
      </c>
      <c r="DC11" s="106">
        <f t="shared" si="33"/>
        <v>23</v>
      </c>
      <c r="DD11" s="106">
        <f t="shared" si="34"/>
        <v>2</v>
      </c>
      <c r="DE11" s="106">
        <f t="shared" si="35"/>
        <v>2</v>
      </c>
      <c r="DF11" s="106">
        <f t="shared" si="36"/>
        <v>5</v>
      </c>
    </row>
    <row r="12" spans="1:110" x14ac:dyDescent="0.45">
      <c r="A12" s="21">
        <v>43891</v>
      </c>
      <c r="B12" s="21" t="s">
        <v>206</v>
      </c>
      <c r="C12" s="22">
        <v>11</v>
      </c>
      <c r="D12" s="22">
        <v>978</v>
      </c>
      <c r="E12" s="22">
        <v>54</v>
      </c>
      <c r="F12" s="22">
        <v>175</v>
      </c>
      <c r="G12" s="22"/>
      <c r="H12" s="22">
        <f t="shared" si="37"/>
        <v>385</v>
      </c>
      <c r="I12" s="22">
        <f t="shared" si="38"/>
        <v>11</v>
      </c>
      <c r="J12" s="22">
        <f t="shared" si="39"/>
        <v>52</v>
      </c>
      <c r="K12" s="22"/>
      <c r="L12" s="22">
        <f t="shared" si="0"/>
        <v>749</v>
      </c>
      <c r="M12" s="40">
        <f t="shared" si="1"/>
        <v>5.5214723926380369E-2</v>
      </c>
      <c r="N12" s="56">
        <f t="shared" si="3"/>
        <v>1.6492411467116357</v>
      </c>
      <c r="O12" s="56">
        <f t="shared" si="40"/>
        <v>1.8780487804878048</v>
      </c>
      <c r="P12" s="56">
        <f t="shared" si="4"/>
        <v>1.2558139534883721</v>
      </c>
      <c r="Q12" s="56">
        <f t="shared" si="41"/>
        <v>1.2222222222222223</v>
      </c>
      <c r="R12" s="46">
        <v>0</v>
      </c>
      <c r="S12" s="46">
        <v>0</v>
      </c>
      <c r="T12" s="46">
        <v>0</v>
      </c>
      <c r="U12" s="46">
        <v>13</v>
      </c>
      <c r="V12" s="46">
        <v>31</v>
      </c>
      <c r="W12" s="46">
        <v>1</v>
      </c>
      <c r="X12" s="46">
        <v>0</v>
      </c>
      <c r="Y12" s="46">
        <v>170</v>
      </c>
      <c r="Z12" s="46">
        <v>0</v>
      </c>
      <c r="AA12" s="46">
        <v>2</v>
      </c>
      <c r="AB12" s="46">
        <v>17</v>
      </c>
      <c r="AC12" s="46">
        <v>0</v>
      </c>
      <c r="AD12" s="46">
        <v>9</v>
      </c>
      <c r="AE12" s="46">
        <v>0</v>
      </c>
      <c r="AF12" s="46">
        <v>3</v>
      </c>
      <c r="AG12" s="46">
        <v>1</v>
      </c>
      <c r="AH12" s="46">
        <v>8</v>
      </c>
      <c r="AI12" s="46">
        <v>0</v>
      </c>
      <c r="AJ12" s="46">
        <v>30</v>
      </c>
      <c r="AK12" s="46">
        <v>0</v>
      </c>
      <c r="AL12" s="46">
        <v>2</v>
      </c>
      <c r="AM12" s="46">
        <v>2</v>
      </c>
      <c r="AN12" s="46">
        <v>0</v>
      </c>
      <c r="AO12" s="46">
        <v>0</v>
      </c>
      <c r="AP12" s="46">
        <v>28</v>
      </c>
      <c r="AQ12" s="46">
        <v>8</v>
      </c>
      <c r="AR12" s="46">
        <v>11</v>
      </c>
      <c r="AS12" s="46">
        <v>44</v>
      </c>
      <c r="AT12" s="46">
        <v>2</v>
      </c>
      <c r="AU12" s="46">
        <v>3</v>
      </c>
      <c r="AV12" s="46">
        <v>0</v>
      </c>
      <c r="AW12" s="83">
        <f t="shared" si="42"/>
        <v>-1</v>
      </c>
      <c r="AX12" s="83">
        <f t="shared" si="43"/>
        <v>0</v>
      </c>
      <c r="AY12" s="83">
        <f t="shared" si="44"/>
        <v>-1</v>
      </c>
      <c r="AZ12" s="83">
        <f t="shared" si="45"/>
        <v>8.3333333333333329E-2</v>
      </c>
      <c r="BA12" s="83">
        <f t="shared" si="46"/>
        <v>2.875</v>
      </c>
      <c r="BB12" s="83">
        <f t="shared" si="47"/>
        <v>0</v>
      </c>
      <c r="BC12" s="83">
        <f t="shared" si="48"/>
        <v>0</v>
      </c>
      <c r="BD12" s="83">
        <f t="shared" si="49"/>
        <v>2.2692307692307692</v>
      </c>
      <c r="BE12" s="83">
        <f t="shared" si="50"/>
        <v>0</v>
      </c>
      <c r="BF12" s="83">
        <f t="shared" si="51"/>
        <v>1</v>
      </c>
      <c r="BG12" s="83">
        <f t="shared" si="52"/>
        <v>17</v>
      </c>
      <c r="BH12" s="83">
        <f t="shared" si="53"/>
        <v>0</v>
      </c>
      <c r="BI12" s="83">
        <f t="shared" si="54"/>
        <v>1.25</v>
      </c>
      <c r="BJ12" s="83">
        <f t="shared" si="55"/>
        <v>0</v>
      </c>
      <c r="BK12" s="83">
        <f t="shared" si="56"/>
        <v>-0.25</v>
      </c>
      <c r="BL12" s="83">
        <f t="shared" si="57"/>
        <v>0</v>
      </c>
      <c r="BM12" s="83">
        <f t="shared" si="58"/>
        <v>0</v>
      </c>
      <c r="BN12" s="83">
        <f t="shared" si="59"/>
        <v>-1</v>
      </c>
      <c r="BO12" s="83">
        <f t="shared" si="60"/>
        <v>0.42857142857142855</v>
      </c>
      <c r="BP12" s="83">
        <f t="shared" si="61"/>
        <v>-1</v>
      </c>
      <c r="BQ12" s="83">
        <f t="shared" si="62"/>
        <v>2</v>
      </c>
      <c r="BR12" s="83">
        <f t="shared" si="63"/>
        <v>2</v>
      </c>
      <c r="BS12" s="83">
        <f t="shared" si="64"/>
        <v>0</v>
      </c>
      <c r="BT12" s="83">
        <f t="shared" si="65"/>
        <v>-1</v>
      </c>
      <c r="BU12" s="83">
        <f t="shared" si="66"/>
        <v>0.6470588235294118</v>
      </c>
      <c r="BV12" s="83">
        <f t="shared" si="67"/>
        <v>8</v>
      </c>
      <c r="BW12" s="83">
        <f t="shared" si="68"/>
        <v>-8.3333333333333329E-2</v>
      </c>
      <c r="BX12" s="83">
        <f t="shared" si="69"/>
        <v>1.4444444444444444</v>
      </c>
      <c r="BY12" s="83">
        <f t="shared" si="70"/>
        <v>2</v>
      </c>
      <c r="BZ12" s="83">
        <f t="shared" si="71"/>
        <v>3</v>
      </c>
      <c r="CA12" s="83">
        <f t="shared" si="72"/>
        <v>-1</v>
      </c>
      <c r="CB12" s="106">
        <f t="shared" si="73"/>
        <v>12</v>
      </c>
      <c r="CC12" s="106">
        <f t="shared" si="7"/>
        <v>1</v>
      </c>
      <c r="CD12" s="106">
        <f t="shared" si="8"/>
        <v>10</v>
      </c>
      <c r="CE12" s="106">
        <f t="shared" si="9"/>
        <v>45</v>
      </c>
      <c r="CF12" s="106">
        <f t="shared" si="10"/>
        <v>47</v>
      </c>
      <c r="CG12" s="106">
        <f t="shared" si="11"/>
        <v>2</v>
      </c>
      <c r="CH12" s="106">
        <f t="shared" si="12"/>
        <v>0</v>
      </c>
      <c r="CI12" s="106">
        <f t="shared" si="13"/>
        <v>350</v>
      </c>
      <c r="CJ12" s="106">
        <f t="shared" si="14"/>
        <v>0</v>
      </c>
      <c r="CK12" s="106">
        <f t="shared" si="15"/>
        <v>3</v>
      </c>
      <c r="CL12" s="106">
        <f t="shared" si="16"/>
        <v>19</v>
      </c>
      <c r="CM12" s="106">
        <f t="shared" si="17"/>
        <v>0</v>
      </c>
      <c r="CN12" s="106">
        <f t="shared" si="18"/>
        <v>19</v>
      </c>
      <c r="CO12" s="106">
        <f t="shared" si="19"/>
        <v>0</v>
      </c>
      <c r="CP12" s="106">
        <f t="shared" si="20"/>
        <v>13</v>
      </c>
      <c r="CQ12" s="106">
        <f t="shared" si="21"/>
        <v>4</v>
      </c>
      <c r="CR12" s="106">
        <f t="shared" si="22"/>
        <v>19</v>
      </c>
      <c r="CS12" s="106">
        <f t="shared" si="23"/>
        <v>8</v>
      </c>
      <c r="CT12" s="106">
        <f t="shared" si="24"/>
        <v>139</v>
      </c>
      <c r="CU12" s="106">
        <f t="shared" si="25"/>
        <v>8</v>
      </c>
      <c r="CV12" s="106">
        <f t="shared" si="26"/>
        <v>2</v>
      </c>
      <c r="CW12" s="106">
        <f t="shared" si="27"/>
        <v>5</v>
      </c>
      <c r="CX12" s="106">
        <f t="shared" si="28"/>
        <v>2</v>
      </c>
      <c r="CY12" s="106">
        <f t="shared" si="29"/>
        <v>24</v>
      </c>
      <c r="CZ12" s="106">
        <f t="shared" si="30"/>
        <v>110</v>
      </c>
      <c r="DA12" s="106">
        <f t="shared" si="31"/>
        <v>12</v>
      </c>
      <c r="DB12" s="106">
        <f t="shared" si="32"/>
        <v>43</v>
      </c>
      <c r="DC12" s="106">
        <f t="shared" si="33"/>
        <v>67</v>
      </c>
      <c r="DD12" s="106">
        <f t="shared" si="34"/>
        <v>4</v>
      </c>
      <c r="DE12" s="106">
        <f t="shared" si="35"/>
        <v>5</v>
      </c>
      <c r="DF12" s="106">
        <f t="shared" si="36"/>
        <v>5</v>
      </c>
    </row>
    <row r="13" spans="1:110" x14ac:dyDescent="0.45">
      <c r="A13" s="21">
        <v>43892</v>
      </c>
      <c r="B13" s="21" t="s">
        <v>207</v>
      </c>
      <c r="C13" s="22">
        <v>12</v>
      </c>
      <c r="D13" s="22">
        <v>1501</v>
      </c>
      <c r="E13" s="22">
        <v>66</v>
      </c>
      <c r="F13" s="22">
        <v>291</v>
      </c>
      <c r="G13" s="22"/>
      <c r="H13" s="22">
        <f t="shared" si="37"/>
        <v>523</v>
      </c>
      <c r="I13" s="22">
        <f t="shared" si="38"/>
        <v>12</v>
      </c>
      <c r="J13" s="22">
        <f t="shared" si="39"/>
        <v>116</v>
      </c>
      <c r="K13" s="22"/>
      <c r="L13" s="22">
        <f t="shared" si="0"/>
        <v>1144</v>
      </c>
      <c r="M13" s="40">
        <f t="shared" si="1"/>
        <v>4.3970686209193872E-2</v>
      </c>
      <c r="N13" s="56">
        <f t="shared" si="3"/>
        <v>1.5347648261758691</v>
      </c>
      <c r="O13" s="56">
        <f t="shared" si="40"/>
        <v>1.3584415584415583</v>
      </c>
      <c r="P13" s="56">
        <f t="shared" si="4"/>
        <v>1.2222222222222223</v>
      </c>
      <c r="Q13" s="56">
        <f t="shared" si="41"/>
        <v>1.0909090909090908</v>
      </c>
      <c r="R13" s="46">
        <v>0</v>
      </c>
      <c r="S13" s="46">
        <v>4</v>
      </c>
      <c r="T13" s="46">
        <v>0</v>
      </c>
      <c r="U13" s="46">
        <v>23</v>
      </c>
      <c r="V13" s="46">
        <v>10</v>
      </c>
      <c r="W13" s="46">
        <v>2</v>
      </c>
      <c r="X13" s="46">
        <v>0</v>
      </c>
      <c r="Y13" s="46">
        <v>225</v>
      </c>
      <c r="Z13" s="46">
        <v>0</v>
      </c>
      <c r="AA13" s="46">
        <v>3</v>
      </c>
      <c r="AB13" s="46">
        <v>6</v>
      </c>
      <c r="AC13" s="46">
        <v>0</v>
      </c>
      <c r="AD13" s="46">
        <v>12</v>
      </c>
      <c r="AE13" s="46">
        <v>0</v>
      </c>
      <c r="AF13" s="46">
        <v>0</v>
      </c>
      <c r="AG13" s="46">
        <v>1</v>
      </c>
      <c r="AH13" s="46">
        <v>8</v>
      </c>
      <c r="AI13" s="46">
        <v>18</v>
      </c>
      <c r="AJ13" s="46">
        <v>62</v>
      </c>
      <c r="AK13" s="46">
        <v>0</v>
      </c>
      <c r="AL13" s="46">
        <v>2</v>
      </c>
      <c r="AM13" s="46">
        <v>1</v>
      </c>
      <c r="AN13" s="46">
        <v>0</v>
      </c>
      <c r="AO13" s="46">
        <v>0</v>
      </c>
      <c r="AP13" s="46">
        <v>53</v>
      </c>
      <c r="AQ13" s="46">
        <v>0</v>
      </c>
      <c r="AR13" s="46">
        <v>12</v>
      </c>
      <c r="AS13" s="46">
        <v>18</v>
      </c>
      <c r="AT13" s="46">
        <v>7</v>
      </c>
      <c r="AU13" s="46">
        <v>0</v>
      </c>
      <c r="AV13" s="46">
        <v>1</v>
      </c>
      <c r="AW13" s="83">
        <f t="shared" si="42"/>
        <v>0</v>
      </c>
      <c r="AX13" s="83">
        <f t="shared" si="43"/>
        <v>4</v>
      </c>
      <c r="AY13" s="83">
        <f t="shared" si="44"/>
        <v>0</v>
      </c>
      <c r="AZ13" s="83">
        <f t="shared" si="45"/>
        <v>0.76923076923076927</v>
      </c>
      <c r="BA13" s="83">
        <f t="shared" si="46"/>
        <v>-0.67741935483870963</v>
      </c>
      <c r="BB13" s="83">
        <f t="shared" si="47"/>
        <v>1</v>
      </c>
      <c r="BC13" s="83">
        <f t="shared" si="48"/>
        <v>0</v>
      </c>
      <c r="BD13" s="83">
        <f t="shared" si="49"/>
        <v>0.3235294117647059</v>
      </c>
      <c r="BE13" s="83">
        <f t="shared" si="50"/>
        <v>0</v>
      </c>
      <c r="BF13" s="83">
        <f t="shared" si="51"/>
        <v>0.5</v>
      </c>
      <c r="BG13" s="83">
        <f t="shared" si="52"/>
        <v>-0.6470588235294118</v>
      </c>
      <c r="BH13" s="83">
        <f t="shared" si="53"/>
        <v>0</v>
      </c>
      <c r="BI13" s="83">
        <f t="shared" si="54"/>
        <v>0.33333333333333331</v>
      </c>
      <c r="BJ13" s="83">
        <f t="shared" si="55"/>
        <v>0</v>
      </c>
      <c r="BK13" s="83">
        <f t="shared" si="56"/>
        <v>-1</v>
      </c>
      <c r="BL13" s="83">
        <f t="shared" si="57"/>
        <v>0</v>
      </c>
      <c r="BM13" s="83">
        <f t="shared" si="58"/>
        <v>0</v>
      </c>
      <c r="BN13" s="83">
        <f t="shared" si="59"/>
        <v>18</v>
      </c>
      <c r="BO13" s="83">
        <f t="shared" si="60"/>
        <v>1.0666666666666667</v>
      </c>
      <c r="BP13" s="83">
        <f t="shared" si="61"/>
        <v>0</v>
      </c>
      <c r="BQ13" s="83">
        <f t="shared" si="62"/>
        <v>0</v>
      </c>
      <c r="BR13" s="83">
        <f t="shared" si="63"/>
        <v>-0.5</v>
      </c>
      <c r="BS13" s="83">
        <f t="shared" si="64"/>
        <v>0</v>
      </c>
      <c r="BT13" s="83">
        <f t="shared" si="65"/>
        <v>0</v>
      </c>
      <c r="BU13" s="83">
        <f t="shared" si="66"/>
        <v>0.8928571428571429</v>
      </c>
      <c r="BV13" s="83">
        <f t="shared" si="67"/>
        <v>-1</v>
      </c>
      <c r="BW13" s="83">
        <f t="shared" si="68"/>
        <v>9.0909090909090912E-2</v>
      </c>
      <c r="BX13" s="83">
        <f t="shared" si="69"/>
        <v>-0.59090909090909094</v>
      </c>
      <c r="BY13" s="83">
        <f t="shared" si="70"/>
        <v>2.5</v>
      </c>
      <c r="BZ13" s="83">
        <f t="shared" si="71"/>
        <v>-1</v>
      </c>
      <c r="CA13" s="83">
        <f t="shared" si="72"/>
        <v>1</v>
      </c>
      <c r="CB13" s="106">
        <f t="shared" si="73"/>
        <v>12</v>
      </c>
      <c r="CC13" s="106">
        <f t="shared" si="7"/>
        <v>5</v>
      </c>
      <c r="CD13" s="106">
        <f t="shared" si="8"/>
        <v>10</v>
      </c>
      <c r="CE13" s="106">
        <f t="shared" si="9"/>
        <v>68</v>
      </c>
      <c r="CF13" s="106">
        <f t="shared" si="10"/>
        <v>57</v>
      </c>
      <c r="CG13" s="106">
        <f t="shared" si="11"/>
        <v>4</v>
      </c>
      <c r="CH13" s="106">
        <f t="shared" si="12"/>
        <v>0</v>
      </c>
      <c r="CI13" s="106">
        <f t="shared" si="13"/>
        <v>575</v>
      </c>
      <c r="CJ13" s="106">
        <f t="shared" si="14"/>
        <v>0</v>
      </c>
      <c r="CK13" s="106">
        <f t="shared" si="15"/>
        <v>6</v>
      </c>
      <c r="CL13" s="106">
        <f t="shared" si="16"/>
        <v>25</v>
      </c>
      <c r="CM13" s="106">
        <f t="shared" si="17"/>
        <v>0</v>
      </c>
      <c r="CN13" s="106">
        <f t="shared" si="18"/>
        <v>31</v>
      </c>
      <c r="CO13" s="106">
        <f t="shared" si="19"/>
        <v>0</v>
      </c>
      <c r="CP13" s="106">
        <f t="shared" si="20"/>
        <v>13</v>
      </c>
      <c r="CQ13" s="106">
        <f t="shared" si="21"/>
        <v>5</v>
      </c>
      <c r="CR13" s="106">
        <f t="shared" si="22"/>
        <v>27</v>
      </c>
      <c r="CS13" s="106">
        <f t="shared" si="23"/>
        <v>26</v>
      </c>
      <c r="CT13" s="106">
        <f t="shared" si="24"/>
        <v>201</v>
      </c>
      <c r="CU13" s="106">
        <f t="shared" si="25"/>
        <v>8</v>
      </c>
      <c r="CV13" s="106">
        <f t="shared" si="26"/>
        <v>4</v>
      </c>
      <c r="CW13" s="106">
        <f t="shared" si="27"/>
        <v>6</v>
      </c>
      <c r="CX13" s="106">
        <f t="shared" si="28"/>
        <v>2</v>
      </c>
      <c r="CY13" s="106">
        <f t="shared" si="29"/>
        <v>24</v>
      </c>
      <c r="CZ13" s="106">
        <f t="shared" si="30"/>
        <v>163</v>
      </c>
      <c r="DA13" s="106">
        <f t="shared" si="31"/>
        <v>12</v>
      </c>
      <c r="DB13" s="106">
        <f t="shared" si="32"/>
        <v>55</v>
      </c>
      <c r="DC13" s="106">
        <f t="shared" si="33"/>
        <v>85</v>
      </c>
      <c r="DD13" s="106">
        <f t="shared" si="34"/>
        <v>11</v>
      </c>
      <c r="DE13" s="106">
        <f t="shared" si="35"/>
        <v>5</v>
      </c>
      <c r="DF13" s="106">
        <f t="shared" si="36"/>
        <v>6</v>
      </c>
    </row>
    <row r="14" spans="1:110" x14ac:dyDescent="0.45">
      <c r="A14" s="21">
        <v>43893</v>
      </c>
      <c r="B14" s="21" t="s">
        <v>208</v>
      </c>
      <c r="C14" s="22">
        <v>13</v>
      </c>
      <c r="D14" s="22">
        <v>2336</v>
      </c>
      <c r="E14" s="22">
        <v>77</v>
      </c>
      <c r="F14" s="22">
        <v>435</v>
      </c>
      <c r="G14" s="22"/>
      <c r="H14" s="22">
        <f t="shared" si="37"/>
        <v>835</v>
      </c>
      <c r="I14" s="22">
        <f t="shared" si="38"/>
        <v>11</v>
      </c>
      <c r="J14" s="22">
        <f t="shared" si="39"/>
        <v>144</v>
      </c>
      <c r="K14" s="22"/>
      <c r="L14" s="22">
        <f t="shared" si="0"/>
        <v>1824</v>
      </c>
      <c r="M14" s="40">
        <f t="shared" si="1"/>
        <v>3.2962328767123288E-2</v>
      </c>
      <c r="N14" s="56">
        <f t="shared" si="3"/>
        <v>1.5562958027981346</v>
      </c>
      <c r="O14" s="56">
        <f t="shared" si="40"/>
        <v>1.5965583173996176</v>
      </c>
      <c r="P14" s="56">
        <f t="shared" si="4"/>
        <v>1.1666666666666667</v>
      </c>
      <c r="Q14" s="56">
        <f t="shared" si="41"/>
        <v>0.91666666666666663</v>
      </c>
      <c r="R14" s="46">
        <v>34</v>
      </c>
      <c r="S14" s="46">
        <v>0</v>
      </c>
      <c r="T14" s="46">
        <v>2</v>
      </c>
      <c r="U14" s="46">
        <v>52</v>
      </c>
      <c r="V14" s="46">
        <v>36</v>
      </c>
      <c r="W14" s="46">
        <v>0</v>
      </c>
      <c r="X14" s="46">
        <v>0</v>
      </c>
      <c r="Y14" s="46">
        <v>468</v>
      </c>
      <c r="Z14" s="46">
        <v>0</v>
      </c>
      <c r="AA14" s="46">
        <v>0</v>
      </c>
      <c r="AB14" s="46">
        <v>3</v>
      </c>
      <c r="AC14" s="46">
        <v>0</v>
      </c>
      <c r="AD14" s="46">
        <v>4</v>
      </c>
      <c r="AE14" s="46">
        <v>2</v>
      </c>
      <c r="AF14" s="46">
        <v>17</v>
      </c>
      <c r="AG14" s="46">
        <v>1</v>
      </c>
      <c r="AH14" s="46">
        <v>8</v>
      </c>
      <c r="AI14" s="46">
        <v>29</v>
      </c>
      <c r="AJ14" s="46">
        <v>52</v>
      </c>
      <c r="AK14" s="46">
        <v>0</v>
      </c>
      <c r="AL14" s="46">
        <v>0</v>
      </c>
      <c r="AM14" s="46">
        <v>1</v>
      </c>
      <c r="AN14" s="46">
        <v>0</v>
      </c>
      <c r="AO14" s="46">
        <v>0</v>
      </c>
      <c r="AP14" s="46">
        <v>55</v>
      </c>
      <c r="AQ14" s="46">
        <v>2</v>
      </c>
      <c r="AR14" s="46">
        <v>7</v>
      </c>
      <c r="AS14" s="46">
        <v>56</v>
      </c>
      <c r="AT14" s="46">
        <v>0</v>
      </c>
      <c r="AU14" s="46">
        <v>5</v>
      </c>
      <c r="AV14" s="46">
        <v>1</v>
      </c>
      <c r="AW14" s="83">
        <f t="shared" si="42"/>
        <v>34</v>
      </c>
      <c r="AX14" s="83">
        <f t="shared" si="43"/>
        <v>-1</v>
      </c>
      <c r="AY14" s="83">
        <f t="shared" si="44"/>
        <v>2</v>
      </c>
      <c r="AZ14" s="83">
        <f t="shared" si="45"/>
        <v>1.2608695652173914</v>
      </c>
      <c r="BA14" s="83">
        <f t="shared" si="46"/>
        <v>2.6</v>
      </c>
      <c r="BB14" s="83">
        <f t="shared" si="47"/>
        <v>-1</v>
      </c>
      <c r="BC14" s="83">
        <f t="shared" si="48"/>
        <v>0</v>
      </c>
      <c r="BD14" s="83">
        <f t="shared" si="49"/>
        <v>1.08</v>
      </c>
      <c r="BE14" s="83">
        <f t="shared" si="50"/>
        <v>0</v>
      </c>
      <c r="BF14" s="83">
        <f t="shared" si="51"/>
        <v>-1</v>
      </c>
      <c r="BG14" s="83">
        <f t="shared" si="52"/>
        <v>-0.5</v>
      </c>
      <c r="BH14" s="83">
        <f t="shared" si="53"/>
        <v>0</v>
      </c>
      <c r="BI14" s="83">
        <f t="shared" si="54"/>
        <v>-0.66666666666666663</v>
      </c>
      <c r="BJ14" s="83">
        <f t="shared" si="55"/>
        <v>2</v>
      </c>
      <c r="BK14" s="83">
        <f t="shared" si="56"/>
        <v>17</v>
      </c>
      <c r="BL14" s="83">
        <f t="shared" si="57"/>
        <v>0</v>
      </c>
      <c r="BM14" s="83">
        <f t="shared" si="58"/>
        <v>0</v>
      </c>
      <c r="BN14" s="83">
        <f t="shared" si="59"/>
        <v>0.61111111111111116</v>
      </c>
      <c r="BO14" s="83">
        <f t="shared" si="60"/>
        <v>-0.16129032258064516</v>
      </c>
      <c r="BP14" s="83">
        <f t="shared" si="61"/>
        <v>0</v>
      </c>
      <c r="BQ14" s="83">
        <f t="shared" si="62"/>
        <v>-1</v>
      </c>
      <c r="BR14" s="83">
        <f t="shared" si="63"/>
        <v>0</v>
      </c>
      <c r="BS14" s="83">
        <f t="shared" si="64"/>
        <v>0</v>
      </c>
      <c r="BT14" s="83">
        <f t="shared" si="65"/>
        <v>0</v>
      </c>
      <c r="BU14" s="83">
        <f t="shared" si="66"/>
        <v>3.7735849056603772E-2</v>
      </c>
      <c r="BV14" s="83">
        <f t="shared" si="67"/>
        <v>2</v>
      </c>
      <c r="BW14" s="83">
        <f t="shared" si="68"/>
        <v>-0.41666666666666669</v>
      </c>
      <c r="BX14" s="83">
        <f t="shared" si="69"/>
        <v>2.1111111111111112</v>
      </c>
      <c r="BY14" s="83">
        <f t="shared" si="70"/>
        <v>-1</v>
      </c>
      <c r="BZ14" s="83">
        <f t="shared" si="71"/>
        <v>5</v>
      </c>
      <c r="CA14" s="83">
        <f t="shared" si="72"/>
        <v>0</v>
      </c>
      <c r="CB14" s="106">
        <f t="shared" si="73"/>
        <v>46</v>
      </c>
      <c r="CC14" s="106">
        <f t="shared" si="7"/>
        <v>5</v>
      </c>
      <c r="CD14" s="106">
        <f t="shared" si="8"/>
        <v>12</v>
      </c>
      <c r="CE14" s="106">
        <f t="shared" si="9"/>
        <v>120</v>
      </c>
      <c r="CF14" s="106">
        <f t="shared" si="10"/>
        <v>93</v>
      </c>
      <c r="CG14" s="106">
        <f t="shared" si="11"/>
        <v>4</v>
      </c>
      <c r="CH14" s="106">
        <f t="shared" si="12"/>
        <v>0</v>
      </c>
      <c r="CI14" s="106">
        <f t="shared" si="13"/>
        <v>1043</v>
      </c>
      <c r="CJ14" s="106">
        <f t="shared" si="14"/>
        <v>0</v>
      </c>
      <c r="CK14" s="106">
        <f t="shared" si="15"/>
        <v>6</v>
      </c>
      <c r="CL14" s="106">
        <f t="shared" si="16"/>
        <v>28</v>
      </c>
      <c r="CM14" s="106">
        <f t="shared" si="17"/>
        <v>0</v>
      </c>
      <c r="CN14" s="106">
        <f t="shared" si="18"/>
        <v>35</v>
      </c>
      <c r="CO14" s="106">
        <f t="shared" si="19"/>
        <v>2</v>
      </c>
      <c r="CP14" s="106">
        <f t="shared" si="20"/>
        <v>30</v>
      </c>
      <c r="CQ14" s="106">
        <f t="shared" si="21"/>
        <v>6</v>
      </c>
      <c r="CR14" s="106">
        <f t="shared" si="22"/>
        <v>35</v>
      </c>
      <c r="CS14" s="106">
        <f t="shared" si="23"/>
        <v>55</v>
      </c>
      <c r="CT14" s="106">
        <f t="shared" si="24"/>
        <v>253</v>
      </c>
      <c r="CU14" s="106">
        <f t="shared" si="25"/>
        <v>8</v>
      </c>
      <c r="CV14" s="106">
        <f t="shared" si="26"/>
        <v>4</v>
      </c>
      <c r="CW14" s="106">
        <f t="shared" si="27"/>
        <v>7</v>
      </c>
      <c r="CX14" s="106">
        <f t="shared" si="28"/>
        <v>2</v>
      </c>
      <c r="CY14" s="106">
        <f t="shared" si="29"/>
        <v>24</v>
      </c>
      <c r="CZ14" s="106">
        <f t="shared" si="30"/>
        <v>218</v>
      </c>
      <c r="DA14" s="106">
        <f t="shared" si="31"/>
        <v>14</v>
      </c>
      <c r="DB14" s="106">
        <f t="shared" si="32"/>
        <v>62</v>
      </c>
      <c r="DC14" s="106">
        <f t="shared" si="33"/>
        <v>141</v>
      </c>
      <c r="DD14" s="106">
        <f t="shared" si="34"/>
        <v>11</v>
      </c>
      <c r="DE14" s="106">
        <f t="shared" si="35"/>
        <v>10</v>
      </c>
      <c r="DF14" s="106">
        <f t="shared" si="36"/>
        <v>7</v>
      </c>
    </row>
    <row r="15" spans="1:110" x14ac:dyDescent="0.45">
      <c r="A15" s="21">
        <v>43894</v>
      </c>
      <c r="B15" s="21" t="s">
        <v>209</v>
      </c>
      <c r="C15" s="22">
        <v>14</v>
      </c>
      <c r="D15" s="22">
        <v>2922</v>
      </c>
      <c r="E15" s="22">
        <v>92</v>
      </c>
      <c r="F15" s="22">
        <v>552</v>
      </c>
      <c r="G15" s="22"/>
      <c r="H15" s="22">
        <f t="shared" si="37"/>
        <v>586</v>
      </c>
      <c r="I15" s="22">
        <f t="shared" si="38"/>
        <v>15</v>
      </c>
      <c r="J15" s="22">
        <f t="shared" si="39"/>
        <v>117</v>
      </c>
      <c r="K15" s="22"/>
      <c r="L15" s="22">
        <f t="shared" si="0"/>
        <v>2278</v>
      </c>
      <c r="M15" s="40">
        <f t="shared" si="1"/>
        <v>3.1485284052019162E-2</v>
      </c>
      <c r="N15" s="56">
        <f t="shared" si="3"/>
        <v>1.2508561643835616</v>
      </c>
      <c r="O15" s="56">
        <f t="shared" si="40"/>
        <v>0.70179640718562875</v>
      </c>
      <c r="P15" s="56">
        <f t="shared" si="4"/>
        <v>1.1948051948051948</v>
      </c>
      <c r="Q15" s="56">
        <f t="shared" si="41"/>
        <v>1.3636363636363635</v>
      </c>
      <c r="R15" s="46">
        <v>9</v>
      </c>
      <c r="S15" s="46">
        <v>0</v>
      </c>
      <c r="T15" s="46">
        <v>0</v>
      </c>
      <c r="U15" s="46">
        <v>0</v>
      </c>
      <c r="V15" s="46">
        <v>19</v>
      </c>
      <c r="W15" s="46">
        <v>7</v>
      </c>
      <c r="X15" s="46">
        <v>0</v>
      </c>
      <c r="Y15" s="46">
        <v>253</v>
      </c>
      <c r="Z15" s="46">
        <v>1</v>
      </c>
      <c r="AA15" s="46">
        <v>0</v>
      </c>
      <c r="AB15" s="46">
        <v>8</v>
      </c>
      <c r="AC15" s="46">
        <v>1</v>
      </c>
      <c r="AD15" s="46">
        <v>27</v>
      </c>
      <c r="AE15" s="46">
        <v>6</v>
      </c>
      <c r="AF15" s="46">
        <v>8</v>
      </c>
      <c r="AG15" s="46">
        <v>8</v>
      </c>
      <c r="AH15" s="46">
        <v>14</v>
      </c>
      <c r="AI15" s="46">
        <v>25</v>
      </c>
      <c r="AJ15" s="46">
        <v>101</v>
      </c>
      <c r="AK15" s="46">
        <v>4</v>
      </c>
      <c r="AL15" s="46">
        <v>14</v>
      </c>
      <c r="AM15" s="46">
        <v>15</v>
      </c>
      <c r="AN15" s="46">
        <v>0</v>
      </c>
      <c r="AO15" s="46">
        <v>9</v>
      </c>
      <c r="AP15" s="46">
        <v>35</v>
      </c>
      <c r="AQ15" s="46">
        <v>5</v>
      </c>
      <c r="AR15" s="46">
        <v>9</v>
      </c>
      <c r="AS15" s="46">
        <v>8</v>
      </c>
      <c r="AT15" s="46">
        <v>0</v>
      </c>
      <c r="AU15" s="46">
        <v>0</v>
      </c>
      <c r="AV15" s="46">
        <v>0</v>
      </c>
      <c r="AW15" s="83">
        <f t="shared" si="42"/>
        <v>-0.73529411764705888</v>
      </c>
      <c r="AX15" s="83">
        <f t="shared" si="43"/>
        <v>0</v>
      </c>
      <c r="AY15" s="83">
        <f t="shared" si="44"/>
        <v>-1</v>
      </c>
      <c r="AZ15" s="83">
        <f t="shared" si="45"/>
        <v>-1</v>
      </c>
      <c r="BA15" s="83">
        <f t="shared" si="46"/>
        <v>-0.47222222222222221</v>
      </c>
      <c r="BB15" s="83">
        <f t="shared" si="47"/>
        <v>7</v>
      </c>
      <c r="BC15" s="83">
        <f t="shared" si="48"/>
        <v>0</v>
      </c>
      <c r="BD15" s="83">
        <f t="shared" si="49"/>
        <v>-0.45940170940170938</v>
      </c>
      <c r="BE15" s="83">
        <f t="shared" si="50"/>
        <v>1</v>
      </c>
      <c r="BF15" s="83">
        <f t="shared" si="51"/>
        <v>0</v>
      </c>
      <c r="BG15" s="83">
        <f t="shared" si="52"/>
        <v>1.6666666666666667</v>
      </c>
      <c r="BH15" s="83">
        <f t="shared" si="53"/>
        <v>1</v>
      </c>
      <c r="BI15" s="83">
        <f t="shared" si="54"/>
        <v>5.75</v>
      </c>
      <c r="BJ15" s="83">
        <f t="shared" si="55"/>
        <v>2</v>
      </c>
      <c r="BK15" s="83">
        <f t="shared" si="56"/>
        <v>-0.52941176470588236</v>
      </c>
      <c r="BL15" s="83">
        <f t="shared" si="57"/>
        <v>7</v>
      </c>
      <c r="BM15" s="83">
        <f t="shared" si="58"/>
        <v>0.75</v>
      </c>
      <c r="BN15" s="83">
        <f t="shared" si="59"/>
        <v>-0.13793103448275862</v>
      </c>
      <c r="BO15" s="83">
        <f t="shared" si="60"/>
        <v>0.94230769230769229</v>
      </c>
      <c r="BP15" s="83">
        <f t="shared" si="61"/>
        <v>4</v>
      </c>
      <c r="BQ15" s="83">
        <f t="shared" si="62"/>
        <v>14</v>
      </c>
      <c r="BR15" s="83">
        <f t="shared" si="63"/>
        <v>14</v>
      </c>
      <c r="BS15" s="83">
        <f t="shared" si="64"/>
        <v>0</v>
      </c>
      <c r="BT15" s="83">
        <f t="shared" si="65"/>
        <v>9</v>
      </c>
      <c r="BU15" s="83">
        <f t="shared" si="66"/>
        <v>-0.36363636363636365</v>
      </c>
      <c r="BV15" s="83">
        <f t="shared" si="67"/>
        <v>1.5</v>
      </c>
      <c r="BW15" s="83">
        <f t="shared" si="68"/>
        <v>0.2857142857142857</v>
      </c>
      <c r="BX15" s="83">
        <f t="shared" si="69"/>
        <v>-0.8571428571428571</v>
      </c>
      <c r="BY15" s="83">
        <f t="shared" si="70"/>
        <v>0</v>
      </c>
      <c r="BZ15" s="83">
        <f t="shared" si="71"/>
        <v>-1</v>
      </c>
      <c r="CA15" s="83">
        <f t="shared" si="72"/>
        <v>-1</v>
      </c>
      <c r="CB15" s="106">
        <f t="shared" si="73"/>
        <v>55</v>
      </c>
      <c r="CC15" s="106">
        <f t="shared" si="7"/>
        <v>5</v>
      </c>
      <c r="CD15" s="106">
        <f t="shared" si="8"/>
        <v>12</v>
      </c>
      <c r="CE15" s="106">
        <f t="shared" si="9"/>
        <v>120</v>
      </c>
      <c r="CF15" s="106">
        <f t="shared" si="10"/>
        <v>112</v>
      </c>
      <c r="CG15" s="106">
        <f t="shared" si="11"/>
        <v>11</v>
      </c>
      <c r="CH15" s="106">
        <f t="shared" si="12"/>
        <v>0</v>
      </c>
      <c r="CI15" s="106">
        <f t="shared" si="13"/>
        <v>1296</v>
      </c>
      <c r="CJ15" s="106">
        <f t="shared" si="14"/>
        <v>1</v>
      </c>
      <c r="CK15" s="106">
        <f t="shared" si="15"/>
        <v>6</v>
      </c>
      <c r="CL15" s="106">
        <f t="shared" si="16"/>
        <v>36</v>
      </c>
      <c r="CM15" s="106">
        <f t="shared" si="17"/>
        <v>1</v>
      </c>
      <c r="CN15" s="106">
        <f t="shared" si="18"/>
        <v>62</v>
      </c>
      <c r="CO15" s="106">
        <f t="shared" si="19"/>
        <v>8</v>
      </c>
      <c r="CP15" s="106">
        <f t="shared" si="20"/>
        <v>38</v>
      </c>
      <c r="CQ15" s="106">
        <f t="shared" si="21"/>
        <v>14</v>
      </c>
      <c r="CR15" s="106">
        <f t="shared" si="22"/>
        <v>49</v>
      </c>
      <c r="CS15" s="106">
        <f t="shared" si="23"/>
        <v>80</v>
      </c>
      <c r="CT15" s="106">
        <f t="shared" si="24"/>
        <v>354</v>
      </c>
      <c r="CU15" s="106">
        <f t="shared" si="25"/>
        <v>12</v>
      </c>
      <c r="CV15" s="106">
        <f t="shared" si="26"/>
        <v>18</v>
      </c>
      <c r="CW15" s="106">
        <f t="shared" si="27"/>
        <v>22</v>
      </c>
      <c r="CX15" s="106">
        <f t="shared" si="28"/>
        <v>2</v>
      </c>
      <c r="CY15" s="106">
        <f t="shared" si="29"/>
        <v>33</v>
      </c>
      <c r="CZ15" s="106">
        <f t="shared" si="30"/>
        <v>253</v>
      </c>
      <c r="DA15" s="106">
        <f t="shared" si="31"/>
        <v>19</v>
      </c>
      <c r="DB15" s="106">
        <f t="shared" si="32"/>
        <v>71</v>
      </c>
      <c r="DC15" s="106">
        <f t="shared" si="33"/>
        <v>149</v>
      </c>
      <c r="DD15" s="106">
        <f t="shared" si="34"/>
        <v>11</v>
      </c>
      <c r="DE15" s="106">
        <f t="shared" si="35"/>
        <v>10</v>
      </c>
      <c r="DF15" s="106">
        <f t="shared" si="36"/>
        <v>7</v>
      </c>
    </row>
    <row r="16" spans="1:110" x14ac:dyDescent="0.45">
      <c r="A16" s="21">
        <v>43895</v>
      </c>
      <c r="B16" s="21" t="s">
        <v>210</v>
      </c>
      <c r="C16" s="22">
        <v>15</v>
      </c>
      <c r="D16" s="22">
        <v>3513</v>
      </c>
      <c r="E16" s="22">
        <v>107</v>
      </c>
      <c r="F16" s="22">
        <v>740</v>
      </c>
      <c r="G16" s="22"/>
      <c r="H16" s="22">
        <f t="shared" si="37"/>
        <v>591</v>
      </c>
      <c r="I16" s="22">
        <f t="shared" si="38"/>
        <v>15</v>
      </c>
      <c r="J16" s="22">
        <f t="shared" si="39"/>
        <v>188</v>
      </c>
      <c r="K16" s="22"/>
      <c r="L16" s="22">
        <f t="shared" si="0"/>
        <v>2666</v>
      </c>
      <c r="M16" s="40">
        <f t="shared" si="1"/>
        <v>3.0458297751209791E-2</v>
      </c>
      <c r="N16" s="56">
        <f t="shared" si="3"/>
        <v>1.2022587268993841</v>
      </c>
      <c r="O16" s="56">
        <f t="shared" si="40"/>
        <v>1.0085324232081911</v>
      </c>
      <c r="P16" s="56">
        <f t="shared" si="4"/>
        <v>1.1630434782608696</v>
      </c>
      <c r="Q16" s="56">
        <f t="shared" si="41"/>
        <v>1</v>
      </c>
      <c r="R16" s="46">
        <v>10</v>
      </c>
      <c r="S16" s="46">
        <v>5</v>
      </c>
      <c r="T16" s="46">
        <v>14</v>
      </c>
      <c r="U16" s="46">
        <v>118</v>
      </c>
      <c r="V16" s="46">
        <v>61</v>
      </c>
      <c r="W16" s="46">
        <v>0</v>
      </c>
      <c r="X16" s="46">
        <v>3</v>
      </c>
      <c r="Y16" s="46">
        <v>56</v>
      </c>
      <c r="Z16" s="46">
        <v>8</v>
      </c>
      <c r="AA16" s="46">
        <v>9</v>
      </c>
      <c r="AB16" s="46">
        <v>53</v>
      </c>
      <c r="AC16" s="46">
        <v>2</v>
      </c>
      <c r="AD16" s="46">
        <v>1</v>
      </c>
      <c r="AE16" s="46">
        <v>7</v>
      </c>
      <c r="AF16" s="46">
        <v>22</v>
      </c>
      <c r="AG16" s="46">
        <v>5</v>
      </c>
      <c r="AH16" s="46">
        <v>19</v>
      </c>
      <c r="AI16" s="46">
        <v>31</v>
      </c>
      <c r="AJ16" s="46">
        <v>32</v>
      </c>
      <c r="AK16" s="46">
        <v>6</v>
      </c>
      <c r="AL16" s="46">
        <v>0</v>
      </c>
      <c r="AM16" s="46">
        <v>0</v>
      </c>
      <c r="AN16" s="46">
        <v>0</v>
      </c>
      <c r="AO16" s="46">
        <v>4</v>
      </c>
      <c r="AP16" s="46">
        <v>80</v>
      </c>
      <c r="AQ16" s="46">
        <v>11</v>
      </c>
      <c r="AR16" s="46">
        <v>50</v>
      </c>
      <c r="AS16" s="46">
        <v>31</v>
      </c>
      <c r="AT16" s="46">
        <v>2</v>
      </c>
      <c r="AU16" s="46">
        <v>6</v>
      </c>
      <c r="AV16" s="46">
        <v>0</v>
      </c>
      <c r="AW16" s="83">
        <f t="shared" si="42"/>
        <v>0.1111111111111111</v>
      </c>
      <c r="AX16" s="83">
        <f t="shared" si="43"/>
        <v>5</v>
      </c>
      <c r="AY16" s="83">
        <f t="shared" si="44"/>
        <v>14</v>
      </c>
      <c r="AZ16" s="83">
        <f t="shared" si="45"/>
        <v>118</v>
      </c>
      <c r="BA16" s="83">
        <f t="shared" si="46"/>
        <v>2.2105263157894739</v>
      </c>
      <c r="BB16" s="83">
        <f t="shared" si="47"/>
        <v>-1</v>
      </c>
      <c r="BC16" s="83">
        <f t="shared" si="48"/>
        <v>3</v>
      </c>
      <c r="BD16" s="83">
        <f t="shared" si="49"/>
        <v>-0.77865612648221338</v>
      </c>
      <c r="BE16" s="83">
        <f t="shared" si="50"/>
        <v>7</v>
      </c>
      <c r="BF16" s="83">
        <f t="shared" si="51"/>
        <v>9</v>
      </c>
      <c r="BG16" s="83">
        <f t="shared" si="52"/>
        <v>5.625</v>
      </c>
      <c r="BH16" s="83">
        <f t="shared" si="53"/>
        <v>1</v>
      </c>
      <c r="BI16" s="83">
        <f t="shared" si="54"/>
        <v>-0.96296296296296291</v>
      </c>
      <c r="BJ16" s="83">
        <f t="shared" si="55"/>
        <v>0.16666666666666666</v>
      </c>
      <c r="BK16" s="83">
        <f t="shared" si="56"/>
        <v>1.75</v>
      </c>
      <c r="BL16" s="83">
        <f t="shared" si="57"/>
        <v>-0.375</v>
      </c>
      <c r="BM16" s="83">
        <f t="shared" si="58"/>
        <v>0.35714285714285715</v>
      </c>
      <c r="BN16" s="83">
        <f t="shared" si="59"/>
        <v>0.24</v>
      </c>
      <c r="BO16" s="83">
        <f t="shared" si="60"/>
        <v>-0.68316831683168322</v>
      </c>
      <c r="BP16" s="83">
        <f t="shared" si="61"/>
        <v>0.5</v>
      </c>
      <c r="BQ16" s="83">
        <f t="shared" si="62"/>
        <v>-1</v>
      </c>
      <c r="BR16" s="83">
        <f t="shared" si="63"/>
        <v>-1</v>
      </c>
      <c r="BS16" s="83">
        <f t="shared" si="64"/>
        <v>0</v>
      </c>
      <c r="BT16" s="83">
        <f t="shared" si="65"/>
        <v>-0.55555555555555558</v>
      </c>
      <c r="BU16" s="83">
        <f t="shared" si="66"/>
        <v>1.2857142857142858</v>
      </c>
      <c r="BV16" s="83">
        <f t="shared" si="67"/>
        <v>1.2</v>
      </c>
      <c r="BW16" s="83">
        <f t="shared" si="68"/>
        <v>4.5555555555555554</v>
      </c>
      <c r="BX16" s="83">
        <f t="shared" si="69"/>
        <v>2.875</v>
      </c>
      <c r="BY16" s="83">
        <f t="shared" si="70"/>
        <v>2</v>
      </c>
      <c r="BZ16" s="83">
        <f t="shared" si="71"/>
        <v>6</v>
      </c>
      <c r="CA16" s="83">
        <f t="shared" si="72"/>
        <v>0</v>
      </c>
      <c r="CB16" s="106">
        <f t="shared" si="73"/>
        <v>65</v>
      </c>
      <c r="CC16" s="106">
        <f t="shared" si="7"/>
        <v>10</v>
      </c>
      <c r="CD16" s="106">
        <f t="shared" si="8"/>
        <v>26</v>
      </c>
      <c r="CE16" s="106">
        <f t="shared" si="9"/>
        <v>238</v>
      </c>
      <c r="CF16" s="106">
        <f t="shared" si="10"/>
        <v>173</v>
      </c>
      <c r="CG16" s="106">
        <f t="shared" si="11"/>
        <v>11</v>
      </c>
      <c r="CH16" s="106">
        <f t="shared" si="12"/>
        <v>3</v>
      </c>
      <c r="CI16" s="106">
        <f t="shared" si="13"/>
        <v>1352</v>
      </c>
      <c r="CJ16" s="106">
        <f t="shared" si="14"/>
        <v>9</v>
      </c>
      <c r="CK16" s="106">
        <f t="shared" si="15"/>
        <v>15</v>
      </c>
      <c r="CL16" s="106">
        <f t="shared" si="16"/>
        <v>89</v>
      </c>
      <c r="CM16" s="106">
        <f t="shared" si="17"/>
        <v>3</v>
      </c>
      <c r="CN16" s="106">
        <f t="shared" si="18"/>
        <v>63</v>
      </c>
      <c r="CO16" s="106">
        <f t="shared" si="19"/>
        <v>15</v>
      </c>
      <c r="CP16" s="106">
        <f t="shared" si="20"/>
        <v>60</v>
      </c>
      <c r="CQ16" s="106">
        <f t="shared" si="21"/>
        <v>19</v>
      </c>
      <c r="CR16" s="106">
        <f t="shared" si="22"/>
        <v>68</v>
      </c>
      <c r="CS16" s="106">
        <f t="shared" si="23"/>
        <v>111</v>
      </c>
      <c r="CT16" s="106">
        <f t="shared" si="24"/>
        <v>386</v>
      </c>
      <c r="CU16" s="106">
        <f t="shared" si="25"/>
        <v>18</v>
      </c>
      <c r="CV16" s="106">
        <f t="shared" si="26"/>
        <v>18</v>
      </c>
      <c r="CW16" s="106">
        <f t="shared" si="27"/>
        <v>22</v>
      </c>
      <c r="CX16" s="106">
        <f t="shared" si="28"/>
        <v>2</v>
      </c>
      <c r="CY16" s="106">
        <f t="shared" si="29"/>
        <v>37</v>
      </c>
      <c r="CZ16" s="106">
        <f t="shared" si="30"/>
        <v>333</v>
      </c>
      <c r="DA16" s="106">
        <f t="shared" si="31"/>
        <v>30</v>
      </c>
      <c r="DB16" s="106">
        <f t="shared" si="32"/>
        <v>121</v>
      </c>
      <c r="DC16" s="106">
        <f t="shared" si="33"/>
        <v>180</v>
      </c>
      <c r="DD16" s="106">
        <f t="shared" si="34"/>
        <v>13</v>
      </c>
      <c r="DE16" s="106">
        <f t="shared" si="35"/>
        <v>16</v>
      </c>
      <c r="DF16" s="106">
        <f t="shared" si="36"/>
        <v>7</v>
      </c>
    </row>
    <row r="17" spans="1:110" x14ac:dyDescent="0.45">
      <c r="A17" s="21">
        <v>43896</v>
      </c>
      <c r="B17" s="21" t="s">
        <v>211</v>
      </c>
      <c r="C17" s="22">
        <v>16</v>
      </c>
      <c r="D17" s="22">
        <v>4747</v>
      </c>
      <c r="E17" s="22">
        <v>124</v>
      </c>
      <c r="F17" s="22">
        <v>913</v>
      </c>
      <c r="G17" s="22"/>
      <c r="H17" s="22">
        <f t="shared" si="37"/>
        <v>1234</v>
      </c>
      <c r="I17" s="22">
        <f t="shared" si="38"/>
        <v>17</v>
      </c>
      <c r="J17" s="22">
        <f t="shared" si="39"/>
        <v>173</v>
      </c>
      <c r="K17" s="22"/>
      <c r="L17" s="22">
        <f t="shared" si="0"/>
        <v>3710</v>
      </c>
      <c r="M17" s="40">
        <f t="shared" si="1"/>
        <v>2.6121761112281441E-2</v>
      </c>
      <c r="N17" s="56">
        <f t="shared" si="3"/>
        <v>1.3512667235980644</v>
      </c>
      <c r="O17" s="56">
        <f t="shared" si="40"/>
        <v>2.0879864636209815</v>
      </c>
      <c r="P17" s="56">
        <f t="shared" si="4"/>
        <v>1.1588785046728971</v>
      </c>
      <c r="Q17" s="56">
        <f t="shared" si="41"/>
        <v>1.1333333333333333</v>
      </c>
      <c r="R17" s="46">
        <v>10</v>
      </c>
      <c r="S17" s="46">
        <v>1</v>
      </c>
      <c r="T17" s="46">
        <v>14</v>
      </c>
      <c r="U17" s="46">
        <v>150</v>
      </c>
      <c r="V17" s="46">
        <v>129</v>
      </c>
      <c r="W17" s="46">
        <v>2</v>
      </c>
      <c r="X17" s="46">
        <v>2</v>
      </c>
      <c r="Y17" s="46">
        <v>61</v>
      </c>
      <c r="Z17" s="46">
        <v>5</v>
      </c>
      <c r="AA17" s="46">
        <v>3</v>
      </c>
      <c r="AB17" s="46">
        <v>0</v>
      </c>
      <c r="AC17" s="46">
        <v>12</v>
      </c>
      <c r="AD17" s="46">
        <v>0</v>
      </c>
      <c r="AE17" s="46">
        <v>35</v>
      </c>
      <c r="AF17" s="46">
        <v>54</v>
      </c>
      <c r="AG17" s="46">
        <v>2</v>
      </c>
      <c r="AH17" s="46">
        <v>13</v>
      </c>
      <c r="AI17" s="46">
        <v>65</v>
      </c>
      <c r="AJ17" s="46">
        <v>137</v>
      </c>
      <c r="AK17" s="46">
        <v>24</v>
      </c>
      <c r="AL17" s="46">
        <v>7</v>
      </c>
      <c r="AM17" s="46">
        <v>5</v>
      </c>
      <c r="AN17" s="46">
        <v>4</v>
      </c>
      <c r="AO17" s="46">
        <v>67</v>
      </c>
      <c r="AP17" s="46">
        <v>91</v>
      </c>
      <c r="AQ17" s="46">
        <v>50</v>
      </c>
      <c r="AR17" s="46">
        <v>180</v>
      </c>
      <c r="AS17" s="46">
        <v>48</v>
      </c>
      <c r="AT17" s="46">
        <v>6</v>
      </c>
      <c r="AU17" s="46">
        <v>7</v>
      </c>
      <c r="AV17" s="46">
        <v>50</v>
      </c>
      <c r="AW17" s="83">
        <f t="shared" si="42"/>
        <v>0</v>
      </c>
      <c r="AX17" s="83">
        <f t="shared" si="43"/>
        <v>-0.8</v>
      </c>
      <c r="AY17" s="83">
        <f t="shared" si="44"/>
        <v>0</v>
      </c>
      <c r="AZ17" s="83">
        <f t="shared" si="45"/>
        <v>0.2711864406779661</v>
      </c>
      <c r="BA17" s="83">
        <f t="shared" si="46"/>
        <v>1.1147540983606556</v>
      </c>
      <c r="BB17" s="83">
        <f t="shared" si="47"/>
        <v>2</v>
      </c>
      <c r="BC17" s="83">
        <f t="shared" si="48"/>
        <v>-0.33333333333333331</v>
      </c>
      <c r="BD17" s="83">
        <f t="shared" si="49"/>
        <v>8.9285714285714288E-2</v>
      </c>
      <c r="BE17" s="83">
        <f t="shared" si="50"/>
        <v>-0.375</v>
      </c>
      <c r="BF17" s="83">
        <f t="shared" si="51"/>
        <v>-0.66666666666666663</v>
      </c>
      <c r="BG17" s="83">
        <f t="shared" si="52"/>
        <v>-1</v>
      </c>
      <c r="BH17" s="83">
        <f t="shared" si="53"/>
        <v>5</v>
      </c>
      <c r="BI17" s="83">
        <f t="shared" si="54"/>
        <v>-1</v>
      </c>
      <c r="BJ17" s="83">
        <f t="shared" si="55"/>
        <v>4</v>
      </c>
      <c r="BK17" s="83">
        <f t="shared" si="56"/>
        <v>1.4545454545454546</v>
      </c>
      <c r="BL17" s="83">
        <f t="shared" si="57"/>
        <v>-0.6</v>
      </c>
      <c r="BM17" s="83">
        <f t="shared" si="58"/>
        <v>-0.31578947368421051</v>
      </c>
      <c r="BN17" s="83">
        <f t="shared" si="59"/>
        <v>1.096774193548387</v>
      </c>
      <c r="BO17" s="83">
        <f t="shared" si="60"/>
        <v>3.28125</v>
      </c>
      <c r="BP17" s="83">
        <f t="shared" si="61"/>
        <v>3</v>
      </c>
      <c r="BQ17" s="83">
        <f t="shared" si="62"/>
        <v>7</v>
      </c>
      <c r="BR17" s="83">
        <f t="shared" si="63"/>
        <v>5</v>
      </c>
      <c r="BS17" s="83">
        <f t="shared" si="64"/>
        <v>4</v>
      </c>
      <c r="BT17" s="83">
        <f t="shared" si="65"/>
        <v>15.75</v>
      </c>
      <c r="BU17" s="83">
        <f t="shared" si="66"/>
        <v>0.13750000000000001</v>
      </c>
      <c r="BV17" s="83">
        <f t="shared" si="67"/>
        <v>3.5454545454545454</v>
      </c>
      <c r="BW17" s="83">
        <f t="shared" si="68"/>
        <v>2.6</v>
      </c>
      <c r="BX17" s="83">
        <f t="shared" si="69"/>
        <v>0.54838709677419351</v>
      </c>
      <c r="BY17" s="83">
        <f t="shared" si="70"/>
        <v>2</v>
      </c>
      <c r="BZ17" s="83">
        <f t="shared" si="71"/>
        <v>0.16666666666666666</v>
      </c>
      <c r="CA17" s="83">
        <f t="shared" si="72"/>
        <v>50</v>
      </c>
      <c r="CB17" s="106">
        <f t="shared" si="73"/>
        <v>75</v>
      </c>
      <c r="CC17" s="106">
        <f t="shared" si="7"/>
        <v>11</v>
      </c>
      <c r="CD17" s="106">
        <f t="shared" si="8"/>
        <v>40</v>
      </c>
      <c r="CE17" s="106">
        <f t="shared" si="9"/>
        <v>388</v>
      </c>
      <c r="CF17" s="106">
        <f t="shared" si="10"/>
        <v>302</v>
      </c>
      <c r="CG17" s="106">
        <f t="shared" si="11"/>
        <v>13</v>
      </c>
      <c r="CH17" s="106">
        <f t="shared" si="12"/>
        <v>5</v>
      </c>
      <c r="CI17" s="106">
        <f t="shared" si="13"/>
        <v>1413</v>
      </c>
      <c r="CJ17" s="106">
        <f t="shared" si="14"/>
        <v>14</v>
      </c>
      <c r="CK17" s="106">
        <f t="shared" si="15"/>
        <v>18</v>
      </c>
      <c r="CL17" s="106">
        <f t="shared" si="16"/>
        <v>89</v>
      </c>
      <c r="CM17" s="106">
        <f t="shared" si="17"/>
        <v>15</v>
      </c>
      <c r="CN17" s="106">
        <f t="shared" si="18"/>
        <v>63</v>
      </c>
      <c r="CO17" s="106">
        <f t="shared" si="19"/>
        <v>50</v>
      </c>
      <c r="CP17" s="106">
        <f t="shared" si="20"/>
        <v>114</v>
      </c>
      <c r="CQ17" s="106">
        <f t="shared" si="21"/>
        <v>21</v>
      </c>
      <c r="CR17" s="106">
        <f t="shared" si="22"/>
        <v>81</v>
      </c>
      <c r="CS17" s="106">
        <f t="shared" si="23"/>
        <v>176</v>
      </c>
      <c r="CT17" s="106">
        <f t="shared" si="24"/>
        <v>523</v>
      </c>
      <c r="CU17" s="106">
        <f t="shared" si="25"/>
        <v>42</v>
      </c>
      <c r="CV17" s="106">
        <f t="shared" si="26"/>
        <v>25</v>
      </c>
      <c r="CW17" s="106">
        <f t="shared" si="27"/>
        <v>27</v>
      </c>
      <c r="CX17" s="106">
        <f t="shared" si="28"/>
        <v>6</v>
      </c>
      <c r="CY17" s="106">
        <f t="shared" si="29"/>
        <v>104</v>
      </c>
      <c r="CZ17" s="106">
        <f t="shared" si="30"/>
        <v>424</v>
      </c>
      <c r="DA17" s="106">
        <f t="shared" si="31"/>
        <v>80</v>
      </c>
      <c r="DB17" s="106">
        <f t="shared" si="32"/>
        <v>301</v>
      </c>
      <c r="DC17" s="106">
        <f t="shared" si="33"/>
        <v>228</v>
      </c>
      <c r="DD17" s="106">
        <f t="shared" si="34"/>
        <v>19</v>
      </c>
      <c r="DE17" s="106">
        <f t="shared" si="35"/>
        <v>23</v>
      </c>
      <c r="DF17" s="106">
        <f t="shared" si="36"/>
        <v>57</v>
      </c>
    </row>
    <row r="18" spans="1:110" x14ac:dyDescent="0.45">
      <c r="A18" s="21">
        <v>43897</v>
      </c>
      <c r="B18" s="21" t="s">
        <v>212</v>
      </c>
      <c r="C18" s="22">
        <v>17</v>
      </c>
      <c r="D18" s="22">
        <v>5823</v>
      </c>
      <c r="E18" s="22">
        <v>145</v>
      </c>
      <c r="F18" s="22">
        <v>1669</v>
      </c>
      <c r="G18" s="22"/>
      <c r="H18" s="22">
        <f t="shared" si="37"/>
        <v>1076</v>
      </c>
      <c r="I18" s="22">
        <f t="shared" si="38"/>
        <v>21</v>
      </c>
      <c r="J18" s="22">
        <f t="shared" si="39"/>
        <v>756</v>
      </c>
      <c r="K18" s="22"/>
      <c r="L18" s="22">
        <f t="shared" si="0"/>
        <v>4009</v>
      </c>
      <c r="M18" s="40">
        <f t="shared" si="1"/>
        <v>2.4901253649321657E-2</v>
      </c>
      <c r="N18" s="56">
        <f t="shared" si="3"/>
        <v>1.2266694754581842</v>
      </c>
      <c r="O18" s="56">
        <f t="shared" si="40"/>
        <v>0.8719611021069692</v>
      </c>
      <c r="P18" s="56">
        <f t="shared" si="4"/>
        <v>1.1693548387096775</v>
      </c>
      <c r="Q18" s="56">
        <f t="shared" si="41"/>
        <v>1.2352941176470589</v>
      </c>
      <c r="R18" s="46">
        <v>2</v>
      </c>
      <c r="S18" s="46">
        <v>22</v>
      </c>
      <c r="T18" s="46">
        <v>1</v>
      </c>
      <c r="U18" s="46">
        <v>96</v>
      </c>
      <c r="V18" s="46">
        <v>3</v>
      </c>
      <c r="W18" s="46">
        <v>2</v>
      </c>
      <c r="X18" s="46">
        <v>3</v>
      </c>
      <c r="Y18" s="46">
        <v>126</v>
      </c>
      <c r="Z18" s="46">
        <v>2</v>
      </c>
      <c r="AA18" s="46">
        <v>0</v>
      </c>
      <c r="AB18" s="46">
        <v>46</v>
      </c>
      <c r="AC18" s="46">
        <v>8</v>
      </c>
      <c r="AD18" s="46">
        <v>1</v>
      </c>
      <c r="AE18" s="46">
        <v>2</v>
      </c>
      <c r="AF18" s="46">
        <v>24</v>
      </c>
      <c r="AG18" s="46">
        <v>13</v>
      </c>
      <c r="AH18" s="46">
        <v>14</v>
      </c>
      <c r="AI18" s="46">
        <v>2</v>
      </c>
      <c r="AJ18" s="46">
        <v>145</v>
      </c>
      <c r="AK18" s="46">
        <v>2</v>
      </c>
      <c r="AL18" s="46">
        <v>15</v>
      </c>
      <c r="AM18" s="46">
        <v>4</v>
      </c>
      <c r="AN18" s="46">
        <v>0</v>
      </c>
      <c r="AO18" s="46">
        <v>58</v>
      </c>
      <c r="AP18" s="46">
        <v>70</v>
      </c>
      <c r="AQ18" s="46">
        <v>27</v>
      </c>
      <c r="AR18" s="46">
        <v>305</v>
      </c>
      <c r="AS18" s="46">
        <v>37</v>
      </c>
      <c r="AT18" s="46">
        <v>11</v>
      </c>
      <c r="AU18" s="46">
        <v>11</v>
      </c>
      <c r="AV18" s="46">
        <v>24</v>
      </c>
      <c r="AW18" s="83">
        <f t="shared" si="42"/>
        <v>-0.8</v>
      </c>
      <c r="AX18" s="83">
        <f t="shared" si="43"/>
        <v>21</v>
      </c>
      <c r="AY18" s="83">
        <f t="shared" si="44"/>
        <v>-0.9285714285714286</v>
      </c>
      <c r="AZ18" s="83">
        <f t="shared" si="45"/>
        <v>-0.36</v>
      </c>
      <c r="BA18" s="83">
        <f t="shared" si="46"/>
        <v>-0.97674418604651159</v>
      </c>
      <c r="BB18" s="83">
        <f t="shared" si="47"/>
        <v>0</v>
      </c>
      <c r="BC18" s="83">
        <f t="shared" si="48"/>
        <v>0.5</v>
      </c>
      <c r="BD18" s="83">
        <f t="shared" si="49"/>
        <v>1.0655737704918034</v>
      </c>
      <c r="BE18" s="83">
        <f t="shared" si="50"/>
        <v>-0.6</v>
      </c>
      <c r="BF18" s="83">
        <f t="shared" si="51"/>
        <v>-1</v>
      </c>
      <c r="BG18" s="83">
        <f t="shared" si="52"/>
        <v>46</v>
      </c>
      <c r="BH18" s="83">
        <f t="shared" si="53"/>
        <v>-0.33333333333333331</v>
      </c>
      <c r="BI18" s="83">
        <f t="shared" si="54"/>
        <v>1</v>
      </c>
      <c r="BJ18" s="83">
        <f t="shared" si="55"/>
        <v>-0.94285714285714284</v>
      </c>
      <c r="BK18" s="83">
        <f t="shared" si="56"/>
        <v>-0.55555555555555558</v>
      </c>
      <c r="BL18" s="83">
        <f t="shared" si="57"/>
        <v>5.5</v>
      </c>
      <c r="BM18" s="83">
        <f t="shared" si="58"/>
        <v>7.6923076923076927E-2</v>
      </c>
      <c r="BN18" s="83">
        <f t="shared" si="59"/>
        <v>-0.96923076923076923</v>
      </c>
      <c r="BO18" s="83">
        <f t="shared" si="60"/>
        <v>5.8394160583941604E-2</v>
      </c>
      <c r="BP18" s="83">
        <f t="shared" si="61"/>
        <v>-0.91666666666666663</v>
      </c>
      <c r="BQ18" s="83">
        <f t="shared" si="62"/>
        <v>1.1428571428571428</v>
      </c>
      <c r="BR18" s="83">
        <f t="shared" si="63"/>
        <v>-0.2</v>
      </c>
      <c r="BS18" s="83">
        <f t="shared" si="64"/>
        <v>-1</v>
      </c>
      <c r="BT18" s="83">
        <f t="shared" si="65"/>
        <v>-0.13432835820895522</v>
      </c>
      <c r="BU18" s="83">
        <f t="shared" si="66"/>
        <v>-0.23076923076923078</v>
      </c>
      <c r="BV18" s="83">
        <f t="shared" si="67"/>
        <v>-0.46</v>
      </c>
      <c r="BW18" s="83">
        <f t="shared" si="68"/>
        <v>0.69444444444444442</v>
      </c>
      <c r="BX18" s="83">
        <f t="shared" si="69"/>
        <v>-0.22916666666666666</v>
      </c>
      <c r="BY18" s="83">
        <f t="shared" si="70"/>
        <v>0.83333333333333337</v>
      </c>
      <c r="BZ18" s="83">
        <f t="shared" si="71"/>
        <v>0.5714285714285714</v>
      </c>
      <c r="CA18" s="83">
        <f t="shared" si="72"/>
        <v>-0.52</v>
      </c>
      <c r="CB18" s="106">
        <f t="shared" si="73"/>
        <v>77</v>
      </c>
      <c r="CC18" s="106">
        <f t="shared" si="7"/>
        <v>33</v>
      </c>
      <c r="CD18" s="106">
        <f t="shared" si="8"/>
        <v>41</v>
      </c>
      <c r="CE18" s="106">
        <f t="shared" si="9"/>
        <v>484</v>
      </c>
      <c r="CF18" s="106">
        <f t="shared" si="10"/>
        <v>305</v>
      </c>
      <c r="CG18" s="106">
        <f t="shared" si="11"/>
        <v>15</v>
      </c>
      <c r="CH18" s="106">
        <f t="shared" si="12"/>
        <v>8</v>
      </c>
      <c r="CI18" s="106">
        <f t="shared" si="13"/>
        <v>1539</v>
      </c>
      <c r="CJ18" s="106">
        <f t="shared" si="14"/>
        <v>16</v>
      </c>
      <c r="CK18" s="106">
        <f t="shared" si="15"/>
        <v>18</v>
      </c>
      <c r="CL18" s="106">
        <f t="shared" si="16"/>
        <v>135</v>
      </c>
      <c r="CM18" s="106">
        <f t="shared" si="17"/>
        <v>23</v>
      </c>
      <c r="CN18" s="106">
        <f t="shared" si="18"/>
        <v>64</v>
      </c>
      <c r="CO18" s="106">
        <f t="shared" si="19"/>
        <v>52</v>
      </c>
      <c r="CP18" s="106">
        <f t="shared" si="20"/>
        <v>138</v>
      </c>
      <c r="CQ18" s="106">
        <f t="shared" si="21"/>
        <v>34</v>
      </c>
      <c r="CR18" s="106">
        <f t="shared" si="22"/>
        <v>95</v>
      </c>
      <c r="CS18" s="106">
        <f t="shared" si="23"/>
        <v>178</v>
      </c>
      <c r="CT18" s="106">
        <f t="shared" si="24"/>
        <v>668</v>
      </c>
      <c r="CU18" s="106">
        <f t="shared" si="25"/>
        <v>44</v>
      </c>
      <c r="CV18" s="106">
        <f t="shared" si="26"/>
        <v>40</v>
      </c>
      <c r="CW18" s="106">
        <f t="shared" si="27"/>
        <v>31</v>
      </c>
      <c r="CX18" s="106">
        <f t="shared" si="28"/>
        <v>6</v>
      </c>
      <c r="CY18" s="106">
        <f t="shared" si="29"/>
        <v>162</v>
      </c>
      <c r="CZ18" s="106">
        <f t="shared" si="30"/>
        <v>494</v>
      </c>
      <c r="DA18" s="106">
        <f t="shared" si="31"/>
        <v>107</v>
      </c>
      <c r="DB18" s="106">
        <f t="shared" si="32"/>
        <v>606</v>
      </c>
      <c r="DC18" s="106">
        <f t="shared" si="33"/>
        <v>265</v>
      </c>
      <c r="DD18" s="106">
        <f t="shared" si="34"/>
        <v>30</v>
      </c>
      <c r="DE18" s="106">
        <f t="shared" si="35"/>
        <v>34</v>
      </c>
      <c r="DF18" s="106">
        <f t="shared" si="36"/>
        <v>81</v>
      </c>
    </row>
    <row r="19" spans="1:110" x14ac:dyDescent="0.45">
      <c r="A19" s="21">
        <v>43898</v>
      </c>
      <c r="B19" s="21" t="s">
        <v>213</v>
      </c>
      <c r="C19" s="22">
        <v>18</v>
      </c>
      <c r="D19" s="22">
        <v>6566</v>
      </c>
      <c r="E19" s="22">
        <v>194</v>
      </c>
      <c r="F19" s="22">
        <v>2134</v>
      </c>
      <c r="G19" s="22"/>
      <c r="H19" s="22">
        <f t="shared" si="37"/>
        <v>743</v>
      </c>
      <c r="I19" s="22">
        <f t="shared" si="38"/>
        <v>49</v>
      </c>
      <c r="J19" s="22">
        <f t="shared" si="39"/>
        <v>465</v>
      </c>
      <c r="K19" s="22"/>
      <c r="L19" s="22">
        <f t="shared" si="0"/>
        <v>4238</v>
      </c>
      <c r="M19" s="40">
        <f t="shared" si="1"/>
        <v>2.954614681693573E-2</v>
      </c>
      <c r="N19" s="56">
        <f t="shared" si="3"/>
        <v>1.1275974583547999</v>
      </c>
      <c r="O19" s="56">
        <f t="shared" si="40"/>
        <v>0.69052044609665431</v>
      </c>
      <c r="P19" s="56">
        <f t="shared" si="4"/>
        <v>1.3379310344827586</v>
      </c>
      <c r="Q19" s="56">
        <f t="shared" si="41"/>
        <v>2.3333333333333335</v>
      </c>
      <c r="R19" s="46">
        <v>30</v>
      </c>
      <c r="S19" s="46">
        <v>7</v>
      </c>
      <c r="T19" s="46">
        <v>9</v>
      </c>
      <c r="U19" s="46">
        <v>80</v>
      </c>
      <c r="V19" s="46">
        <v>2</v>
      </c>
      <c r="W19" s="46">
        <v>0</v>
      </c>
      <c r="X19" s="46">
        <v>2</v>
      </c>
      <c r="Y19" s="46">
        <v>266</v>
      </c>
      <c r="Z19" s="46">
        <v>5</v>
      </c>
      <c r="AA19" s="46">
        <v>19</v>
      </c>
      <c r="AB19" s="46">
        <v>19</v>
      </c>
      <c r="AC19" s="46">
        <v>1</v>
      </c>
      <c r="AD19" s="46">
        <v>5</v>
      </c>
      <c r="AE19" s="46">
        <v>1</v>
      </c>
      <c r="AF19" s="46">
        <v>37</v>
      </c>
      <c r="AG19" s="46">
        <v>0</v>
      </c>
      <c r="AH19" s="46">
        <v>9</v>
      </c>
      <c r="AI19" s="46">
        <v>29</v>
      </c>
      <c r="AJ19" s="46">
        <v>17</v>
      </c>
      <c r="AK19" s="46">
        <v>19</v>
      </c>
      <c r="AL19" s="46">
        <v>1</v>
      </c>
      <c r="AM19" s="46">
        <v>2</v>
      </c>
      <c r="AN19" s="46">
        <v>3</v>
      </c>
      <c r="AO19" s="46">
        <v>13</v>
      </c>
      <c r="AP19" s="46">
        <v>2</v>
      </c>
      <c r="AQ19" s="46">
        <v>37</v>
      </c>
      <c r="AR19" s="46">
        <v>14</v>
      </c>
      <c r="AS19" s="46">
        <v>70</v>
      </c>
      <c r="AT19" s="46">
        <v>5</v>
      </c>
      <c r="AU19" s="46">
        <v>26</v>
      </c>
      <c r="AV19" s="46">
        <v>6</v>
      </c>
      <c r="AW19" s="83">
        <f t="shared" si="42"/>
        <v>14</v>
      </c>
      <c r="AX19" s="83">
        <f t="shared" si="43"/>
        <v>-0.68181818181818177</v>
      </c>
      <c r="AY19" s="83">
        <f t="shared" si="44"/>
        <v>8</v>
      </c>
      <c r="AZ19" s="83">
        <f t="shared" si="45"/>
        <v>-0.16666666666666666</v>
      </c>
      <c r="BA19" s="83">
        <f t="shared" si="46"/>
        <v>-0.33333333333333331</v>
      </c>
      <c r="BB19" s="83">
        <f t="shared" si="47"/>
        <v>-1</v>
      </c>
      <c r="BC19" s="83">
        <f t="shared" si="48"/>
        <v>-0.33333333333333331</v>
      </c>
      <c r="BD19" s="83">
        <f t="shared" si="49"/>
        <v>1.1111111111111112</v>
      </c>
      <c r="BE19" s="83">
        <f t="shared" si="50"/>
        <v>1.5</v>
      </c>
      <c r="BF19" s="83">
        <f t="shared" si="51"/>
        <v>19</v>
      </c>
      <c r="BG19" s="83">
        <f t="shared" si="52"/>
        <v>-0.58695652173913049</v>
      </c>
      <c r="BH19" s="83">
        <f t="shared" si="53"/>
        <v>-0.875</v>
      </c>
      <c r="BI19" s="83">
        <f t="shared" si="54"/>
        <v>4</v>
      </c>
      <c r="BJ19" s="83">
        <f t="shared" si="55"/>
        <v>-0.5</v>
      </c>
      <c r="BK19" s="83">
        <f t="shared" si="56"/>
        <v>0.54166666666666663</v>
      </c>
      <c r="BL19" s="83">
        <f t="shared" si="57"/>
        <v>-1</v>
      </c>
      <c r="BM19" s="83">
        <f t="shared" si="58"/>
        <v>-0.35714285714285715</v>
      </c>
      <c r="BN19" s="83">
        <f t="shared" si="59"/>
        <v>13.5</v>
      </c>
      <c r="BO19" s="83">
        <f t="shared" si="60"/>
        <v>-0.88275862068965516</v>
      </c>
      <c r="BP19" s="83">
        <f t="shared" si="61"/>
        <v>8.5</v>
      </c>
      <c r="BQ19" s="83">
        <f t="shared" si="62"/>
        <v>-0.93333333333333335</v>
      </c>
      <c r="BR19" s="83">
        <f t="shared" si="63"/>
        <v>-0.5</v>
      </c>
      <c r="BS19" s="83">
        <f t="shared" si="64"/>
        <v>3</v>
      </c>
      <c r="BT19" s="83">
        <f t="shared" si="65"/>
        <v>-0.77586206896551724</v>
      </c>
      <c r="BU19" s="83">
        <f t="shared" si="66"/>
        <v>-0.97142857142857142</v>
      </c>
      <c r="BV19" s="83">
        <f t="shared" si="67"/>
        <v>0.37037037037037035</v>
      </c>
      <c r="BW19" s="83">
        <f t="shared" si="68"/>
        <v>-0.95409836065573772</v>
      </c>
      <c r="BX19" s="83">
        <f t="shared" si="69"/>
        <v>0.89189189189189189</v>
      </c>
      <c r="BY19" s="83">
        <f t="shared" si="70"/>
        <v>-0.54545454545454541</v>
      </c>
      <c r="BZ19" s="83">
        <f t="shared" si="71"/>
        <v>1.3636363636363635</v>
      </c>
      <c r="CA19" s="83">
        <f t="shared" si="72"/>
        <v>-0.75</v>
      </c>
      <c r="CB19" s="106">
        <f t="shared" si="73"/>
        <v>107</v>
      </c>
      <c r="CC19" s="106">
        <f t="shared" si="7"/>
        <v>40</v>
      </c>
      <c r="CD19" s="106">
        <f t="shared" si="8"/>
        <v>50</v>
      </c>
      <c r="CE19" s="106">
        <f t="shared" si="9"/>
        <v>564</v>
      </c>
      <c r="CF19" s="106">
        <f t="shared" si="10"/>
        <v>307</v>
      </c>
      <c r="CG19" s="106">
        <f t="shared" si="11"/>
        <v>15</v>
      </c>
      <c r="CH19" s="106">
        <f t="shared" si="12"/>
        <v>10</v>
      </c>
      <c r="CI19" s="106">
        <f t="shared" si="13"/>
        <v>1805</v>
      </c>
      <c r="CJ19" s="106">
        <f t="shared" si="14"/>
        <v>21</v>
      </c>
      <c r="CK19" s="106">
        <f t="shared" si="15"/>
        <v>37</v>
      </c>
      <c r="CL19" s="106">
        <f t="shared" si="16"/>
        <v>154</v>
      </c>
      <c r="CM19" s="106">
        <f t="shared" si="17"/>
        <v>24</v>
      </c>
      <c r="CN19" s="106">
        <f t="shared" si="18"/>
        <v>69</v>
      </c>
      <c r="CO19" s="106">
        <f t="shared" si="19"/>
        <v>53</v>
      </c>
      <c r="CP19" s="106">
        <f t="shared" si="20"/>
        <v>175</v>
      </c>
      <c r="CQ19" s="106">
        <f t="shared" si="21"/>
        <v>34</v>
      </c>
      <c r="CR19" s="106">
        <f t="shared" si="22"/>
        <v>104</v>
      </c>
      <c r="CS19" s="106">
        <f t="shared" si="23"/>
        <v>207</v>
      </c>
      <c r="CT19" s="106">
        <f t="shared" si="24"/>
        <v>685</v>
      </c>
      <c r="CU19" s="106">
        <f t="shared" si="25"/>
        <v>63</v>
      </c>
      <c r="CV19" s="106">
        <f t="shared" si="26"/>
        <v>41</v>
      </c>
      <c r="CW19" s="106">
        <f t="shared" si="27"/>
        <v>33</v>
      </c>
      <c r="CX19" s="106">
        <f t="shared" si="28"/>
        <v>9</v>
      </c>
      <c r="CY19" s="106">
        <f t="shared" si="29"/>
        <v>175</v>
      </c>
      <c r="CZ19" s="106">
        <f t="shared" si="30"/>
        <v>496</v>
      </c>
      <c r="DA19" s="106">
        <f t="shared" si="31"/>
        <v>144</v>
      </c>
      <c r="DB19" s="106">
        <f t="shared" si="32"/>
        <v>620</v>
      </c>
      <c r="DC19" s="106">
        <f t="shared" si="33"/>
        <v>335</v>
      </c>
      <c r="DD19" s="106">
        <f t="shared" si="34"/>
        <v>35</v>
      </c>
      <c r="DE19" s="106">
        <f t="shared" si="35"/>
        <v>60</v>
      </c>
      <c r="DF19" s="106">
        <f t="shared" si="36"/>
        <v>87</v>
      </c>
    </row>
    <row r="20" spans="1:110" x14ac:dyDescent="0.45">
      <c r="A20" s="21">
        <v>43899</v>
      </c>
      <c r="B20" s="21" t="s">
        <v>214</v>
      </c>
      <c r="C20" s="22">
        <v>19</v>
      </c>
      <c r="D20" s="22">
        <v>7161</v>
      </c>
      <c r="E20" s="22">
        <v>237</v>
      </c>
      <c r="F20" s="22">
        <v>2394</v>
      </c>
      <c r="G20" s="22"/>
      <c r="H20" s="22">
        <f t="shared" si="37"/>
        <v>595</v>
      </c>
      <c r="I20" s="22">
        <f t="shared" si="38"/>
        <v>43</v>
      </c>
      <c r="J20" s="22">
        <f t="shared" si="39"/>
        <v>260</v>
      </c>
      <c r="K20" s="22"/>
      <c r="L20" s="22">
        <f t="shared" si="0"/>
        <v>4530</v>
      </c>
      <c r="M20" s="40">
        <f t="shared" si="1"/>
        <v>3.3095936321742771E-2</v>
      </c>
      <c r="N20" s="56">
        <f t="shared" si="3"/>
        <v>1.0906183368869935</v>
      </c>
      <c r="O20" s="56">
        <f t="shared" si="40"/>
        <v>0.80080753701211305</v>
      </c>
      <c r="P20" s="56">
        <f t="shared" si="4"/>
        <v>1.2216494845360826</v>
      </c>
      <c r="Q20" s="56">
        <f t="shared" si="41"/>
        <v>0.87755102040816324</v>
      </c>
      <c r="R20" s="46">
        <v>22</v>
      </c>
      <c r="S20" s="46">
        <v>29</v>
      </c>
      <c r="T20" s="46">
        <v>22</v>
      </c>
      <c r="U20" s="46">
        <v>37</v>
      </c>
      <c r="V20" s="46">
        <v>0</v>
      </c>
      <c r="W20" s="46">
        <v>16</v>
      </c>
      <c r="X20" s="46">
        <v>1</v>
      </c>
      <c r="Y20" s="46">
        <v>140</v>
      </c>
      <c r="Z20" s="46">
        <v>5</v>
      </c>
      <c r="AA20" s="46">
        <v>7</v>
      </c>
      <c r="AB20" s="46">
        <v>29</v>
      </c>
      <c r="AC20" s="46">
        <v>10</v>
      </c>
      <c r="AD20" s="46">
        <v>4</v>
      </c>
      <c r="AE20" s="46">
        <v>15</v>
      </c>
      <c r="AF20" s="46">
        <v>45</v>
      </c>
      <c r="AG20" s="46">
        <v>0</v>
      </c>
      <c r="AH20" s="46">
        <v>29</v>
      </c>
      <c r="AI20" s="46">
        <v>40</v>
      </c>
      <c r="AJ20" s="46">
        <v>27</v>
      </c>
      <c r="AK20" s="46">
        <v>3</v>
      </c>
      <c r="AL20" s="46">
        <v>5</v>
      </c>
      <c r="AM20" s="46">
        <v>11</v>
      </c>
      <c r="AN20" s="46">
        <v>0</v>
      </c>
      <c r="AO20" s="46">
        <v>0</v>
      </c>
      <c r="AP20" s="46">
        <v>28</v>
      </c>
      <c r="AQ20" s="46">
        <v>7</v>
      </c>
      <c r="AR20" s="46">
        <v>13</v>
      </c>
      <c r="AS20" s="46">
        <v>54</v>
      </c>
      <c r="AT20" s="46">
        <v>17</v>
      </c>
      <c r="AU20" s="46">
        <v>0</v>
      </c>
      <c r="AV20" s="46">
        <v>3</v>
      </c>
      <c r="AW20" s="83">
        <f t="shared" si="42"/>
        <v>-0.26666666666666666</v>
      </c>
      <c r="AX20" s="83">
        <f t="shared" si="43"/>
        <v>3.1428571428571428</v>
      </c>
      <c r="AY20" s="83">
        <f t="shared" si="44"/>
        <v>1.4444444444444444</v>
      </c>
      <c r="AZ20" s="83">
        <f t="shared" si="45"/>
        <v>-0.53749999999999998</v>
      </c>
      <c r="BA20" s="83">
        <f t="shared" si="46"/>
        <v>-1</v>
      </c>
      <c r="BB20" s="83">
        <f t="shared" si="47"/>
        <v>16</v>
      </c>
      <c r="BC20" s="83">
        <f t="shared" si="48"/>
        <v>-0.5</v>
      </c>
      <c r="BD20" s="83">
        <f t="shared" si="49"/>
        <v>-0.47368421052631576</v>
      </c>
      <c r="BE20" s="83">
        <f t="shared" si="50"/>
        <v>0</v>
      </c>
      <c r="BF20" s="83">
        <f t="shared" si="51"/>
        <v>-0.63157894736842102</v>
      </c>
      <c r="BG20" s="83">
        <f t="shared" si="52"/>
        <v>0.52631578947368418</v>
      </c>
      <c r="BH20" s="83">
        <f t="shared" si="53"/>
        <v>9</v>
      </c>
      <c r="BI20" s="83">
        <f t="shared" si="54"/>
        <v>-0.2</v>
      </c>
      <c r="BJ20" s="83">
        <f t="shared" si="55"/>
        <v>14</v>
      </c>
      <c r="BK20" s="83">
        <f t="shared" si="56"/>
        <v>0.21621621621621623</v>
      </c>
      <c r="BL20" s="83">
        <f t="shared" si="57"/>
        <v>0</v>
      </c>
      <c r="BM20" s="83">
        <f t="shared" si="58"/>
        <v>2.2222222222222223</v>
      </c>
      <c r="BN20" s="83">
        <f t="shared" si="59"/>
        <v>0.37931034482758619</v>
      </c>
      <c r="BO20" s="83">
        <f t="shared" si="60"/>
        <v>0.58823529411764708</v>
      </c>
      <c r="BP20" s="83">
        <f t="shared" si="61"/>
        <v>-0.84210526315789469</v>
      </c>
      <c r="BQ20" s="83">
        <f t="shared" si="62"/>
        <v>4</v>
      </c>
      <c r="BR20" s="83">
        <f t="shared" si="63"/>
        <v>4.5</v>
      </c>
      <c r="BS20" s="83">
        <f t="shared" si="64"/>
        <v>-1</v>
      </c>
      <c r="BT20" s="83">
        <f t="shared" si="65"/>
        <v>-1</v>
      </c>
      <c r="BU20" s="83">
        <f t="shared" si="66"/>
        <v>13</v>
      </c>
      <c r="BV20" s="83">
        <f t="shared" si="67"/>
        <v>-0.81081081081081086</v>
      </c>
      <c r="BW20" s="83">
        <f t="shared" si="68"/>
        <v>-7.1428571428571425E-2</v>
      </c>
      <c r="BX20" s="83">
        <f t="shared" si="69"/>
        <v>-0.22857142857142856</v>
      </c>
      <c r="BY20" s="83">
        <f t="shared" si="70"/>
        <v>2.4</v>
      </c>
      <c r="BZ20" s="83">
        <f t="shared" si="71"/>
        <v>-1</v>
      </c>
      <c r="CA20" s="83">
        <f t="shared" si="72"/>
        <v>-0.5</v>
      </c>
      <c r="CB20" s="106">
        <f t="shared" si="73"/>
        <v>129</v>
      </c>
      <c r="CC20" s="106">
        <f t="shared" si="7"/>
        <v>69</v>
      </c>
      <c r="CD20" s="106">
        <f t="shared" si="8"/>
        <v>72</v>
      </c>
      <c r="CE20" s="106">
        <f t="shared" si="9"/>
        <v>601</v>
      </c>
      <c r="CF20" s="106">
        <f t="shared" si="10"/>
        <v>307</v>
      </c>
      <c r="CG20" s="106">
        <f t="shared" si="11"/>
        <v>31</v>
      </c>
      <c r="CH20" s="106">
        <f t="shared" si="12"/>
        <v>11</v>
      </c>
      <c r="CI20" s="106">
        <f t="shared" si="13"/>
        <v>1945</v>
      </c>
      <c r="CJ20" s="106">
        <f t="shared" si="14"/>
        <v>26</v>
      </c>
      <c r="CK20" s="106">
        <f t="shared" si="15"/>
        <v>44</v>
      </c>
      <c r="CL20" s="106">
        <f t="shared" si="16"/>
        <v>183</v>
      </c>
      <c r="CM20" s="106">
        <f t="shared" si="17"/>
        <v>34</v>
      </c>
      <c r="CN20" s="106">
        <f t="shared" si="18"/>
        <v>73</v>
      </c>
      <c r="CO20" s="106">
        <f t="shared" si="19"/>
        <v>68</v>
      </c>
      <c r="CP20" s="106">
        <f t="shared" si="20"/>
        <v>220</v>
      </c>
      <c r="CQ20" s="106">
        <f t="shared" si="21"/>
        <v>34</v>
      </c>
      <c r="CR20" s="106">
        <f t="shared" si="22"/>
        <v>133</v>
      </c>
      <c r="CS20" s="106">
        <f t="shared" si="23"/>
        <v>247</v>
      </c>
      <c r="CT20" s="106">
        <f t="shared" si="24"/>
        <v>712</v>
      </c>
      <c r="CU20" s="106">
        <f t="shared" si="25"/>
        <v>66</v>
      </c>
      <c r="CV20" s="106">
        <f t="shared" si="26"/>
        <v>46</v>
      </c>
      <c r="CW20" s="106">
        <f t="shared" si="27"/>
        <v>44</v>
      </c>
      <c r="CX20" s="106">
        <f t="shared" si="28"/>
        <v>9</v>
      </c>
      <c r="CY20" s="106">
        <f t="shared" si="29"/>
        <v>175</v>
      </c>
      <c r="CZ20" s="106">
        <f t="shared" si="30"/>
        <v>524</v>
      </c>
      <c r="DA20" s="106">
        <f t="shared" si="31"/>
        <v>151</v>
      </c>
      <c r="DB20" s="106">
        <f t="shared" si="32"/>
        <v>633</v>
      </c>
      <c r="DC20" s="106">
        <f t="shared" si="33"/>
        <v>389</v>
      </c>
      <c r="DD20" s="106">
        <f t="shared" si="34"/>
        <v>52</v>
      </c>
      <c r="DE20" s="106">
        <f t="shared" si="35"/>
        <v>60</v>
      </c>
      <c r="DF20" s="106">
        <f t="shared" si="36"/>
        <v>90</v>
      </c>
    </row>
    <row r="21" spans="1:110" x14ac:dyDescent="0.45">
      <c r="A21" s="21">
        <v>43900</v>
      </c>
      <c r="B21" s="21" t="s">
        <v>215</v>
      </c>
      <c r="C21" s="22">
        <v>20</v>
      </c>
      <c r="D21" s="22">
        <v>8042</v>
      </c>
      <c r="E21" s="22">
        <v>291</v>
      </c>
      <c r="F21" s="22">
        <v>2731</v>
      </c>
      <c r="G21" s="22"/>
      <c r="H21" s="22">
        <f t="shared" si="37"/>
        <v>881</v>
      </c>
      <c r="I21" s="22">
        <f t="shared" si="38"/>
        <v>54</v>
      </c>
      <c r="J21" s="22">
        <f t="shared" si="39"/>
        <v>337</v>
      </c>
      <c r="K21" s="22"/>
      <c r="L21" s="22">
        <f t="shared" si="0"/>
        <v>5020</v>
      </c>
      <c r="M21" s="40">
        <f t="shared" si="1"/>
        <v>3.6185028599850781E-2</v>
      </c>
      <c r="N21" s="56">
        <f t="shared" si="3"/>
        <v>1.1230275101242844</v>
      </c>
      <c r="O21" s="56">
        <f t="shared" si="40"/>
        <v>1.4806722689075631</v>
      </c>
      <c r="P21" s="56">
        <f t="shared" si="4"/>
        <v>1.2278481012658229</v>
      </c>
      <c r="Q21" s="56">
        <f t="shared" si="41"/>
        <v>1.2558139534883721</v>
      </c>
      <c r="R21" s="46">
        <v>17</v>
      </c>
      <c r="S21" s="46">
        <v>4</v>
      </c>
      <c r="T21" s="46">
        <v>19</v>
      </c>
      <c r="U21" s="46">
        <v>17</v>
      </c>
      <c r="V21" s="46">
        <v>32</v>
      </c>
      <c r="W21" s="46">
        <v>25</v>
      </c>
      <c r="X21" s="46">
        <v>7</v>
      </c>
      <c r="Y21" s="46">
        <v>169</v>
      </c>
      <c r="Z21" s="46">
        <v>11</v>
      </c>
      <c r="AA21" s="46">
        <v>7</v>
      </c>
      <c r="AB21" s="46">
        <v>39</v>
      </c>
      <c r="AC21" s="46">
        <v>0</v>
      </c>
      <c r="AD21" s="46">
        <v>37</v>
      </c>
      <c r="AE21" s="46">
        <v>11</v>
      </c>
      <c r="AF21" s="46">
        <v>1</v>
      </c>
      <c r="AG21" s="46">
        <v>6</v>
      </c>
      <c r="AH21" s="46">
        <v>18</v>
      </c>
      <c r="AI21" s="46">
        <v>10</v>
      </c>
      <c r="AJ21" s="46">
        <v>39</v>
      </c>
      <c r="AK21" s="46">
        <v>12</v>
      </c>
      <c r="AL21" s="46">
        <v>4</v>
      </c>
      <c r="AM21" s="46">
        <v>7</v>
      </c>
      <c r="AN21" s="46">
        <v>2</v>
      </c>
      <c r="AO21" s="46">
        <v>4</v>
      </c>
      <c r="AP21" s="46">
        <v>0</v>
      </c>
      <c r="AQ21" s="46">
        <v>25</v>
      </c>
      <c r="AR21" s="46">
        <v>253</v>
      </c>
      <c r="AS21" s="46">
        <v>27</v>
      </c>
      <c r="AT21" s="46">
        <v>17</v>
      </c>
      <c r="AU21" s="46">
        <v>17</v>
      </c>
      <c r="AV21" s="46">
        <v>37</v>
      </c>
      <c r="AW21" s="83">
        <f t="shared" si="42"/>
        <v>-0.22727272727272727</v>
      </c>
      <c r="AX21" s="83">
        <f t="shared" si="43"/>
        <v>-0.86206896551724133</v>
      </c>
      <c r="AY21" s="83">
        <f t="shared" si="44"/>
        <v>-0.13636363636363635</v>
      </c>
      <c r="AZ21" s="83">
        <f t="shared" si="45"/>
        <v>-0.54054054054054057</v>
      </c>
      <c r="BA21" s="83">
        <f t="shared" si="46"/>
        <v>32</v>
      </c>
      <c r="BB21" s="83">
        <f t="shared" si="47"/>
        <v>0.5625</v>
      </c>
      <c r="BC21" s="83">
        <f t="shared" si="48"/>
        <v>6</v>
      </c>
      <c r="BD21" s="83">
        <f t="shared" si="49"/>
        <v>0.20714285714285716</v>
      </c>
      <c r="BE21" s="83">
        <f t="shared" si="50"/>
        <v>1.2</v>
      </c>
      <c r="BF21" s="83">
        <f t="shared" si="51"/>
        <v>0</v>
      </c>
      <c r="BG21" s="83">
        <f t="shared" si="52"/>
        <v>0.34482758620689657</v>
      </c>
      <c r="BH21" s="83">
        <f t="shared" si="53"/>
        <v>-1</v>
      </c>
      <c r="BI21" s="83">
        <f t="shared" si="54"/>
        <v>8.25</v>
      </c>
      <c r="BJ21" s="83">
        <f t="shared" si="55"/>
        <v>-0.26666666666666666</v>
      </c>
      <c r="BK21" s="83">
        <f t="shared" si="56"/>
        <v>-0.97777777777777775</v>
      </c>
      <c r="BL21" s="83">
        <f t="shared" si="57"/>
        <v>6</v>
      </c>
      <c r="BM21" s="83">
        <f t="shared" si="58"/>
        <v>-0.37931034482758619</v>
      </c>
      <c r="BN21" s="83">
        <f t="shared" si="59"/>
        <v>-0.75</v>
      </c>
      <c r="BO21" s="83">
        <f t="shared" si="60"/>
        <v>0.44444444444444442</v>
      </c>
      <c r="BP21" s="83">
        <f t="shared" si="61"/>
        <v>3</v>
      </c>
      <c r="BQ21" s="83">
        <f t="shared" si="62"/>
        <v>-0.2</v>
      </c>
      <c r="BR21" s="83">
        <f t="shared" si="63"/>
        <v>-0.36363636363636365</v>
      </c>
      <c r="BS21" s="83">
        <f t="shared" si="64"/>
        <v>2</v>
      </c>
      <c r="BT21" s="83">
        <f t="shared" si="65"/>
        <v>4</v>
      </c>
      <c r="BU21" s="83">
        <f t="shared" si="66"/>
        <v>-1</v>
      </c>
      <c r="BV21" s="83">
        <f t="shared" si="67"/>
        <v>2.5714285714285716</v>
      </c>
      <c r="BW21" s="83">
        <f t="shared" si="68"/>
        <v>18.46153846153846</v>
      </c>
      <c r="BX21" s="83">
        <f t="shared" si="69"/>
        <v>-0.5</v>
      </c>
      <c r="BY21" s="83">
        <f t="shared" si="70"/>
        <v>0</v>
      </c>
      <c r="BZ21" s="83">
        <f t="shared" si="71"/>
        <v>17</v>
      </c>
      <c r="CA21" s="83">
        <f t="shared" si="72"/>
        <v>11.333333333333334</v>
      </c>
      <c r="CB21" s="106">
        <f t="shared" si="73"/>
        <v>146</v>
      </c>
      <c r="CC21" s="106">
        <f t="shared" si="7"/>
        <v>73</v>
      </c>
      <c r="CD21" s="106">
        <f t="shared" si="8"/>
        <v>91</v>
      </c>
      <c r="CE21" s="106">
        <f t="shared" si="9"/>
        <v>618</v>
      </c>
      <c r="CF21" s="106">
        <f t="shared" si="10"/>
        <v>339</v>
      </c>
      <c r="CG21" s="106">
        <f t="shared" si="11"/>
        <v>56</v>
      </c>
      <c r="CH21" s="106">
        <f t="shared" si="12"/>
        <v>18</v>
      </c>
      <c r="CI21" s="106">
        <f t="shared" si="13"/>
        <v>2114</v>
      </c>
      <c r="CJ21" s="106">
        <f t="shared" si="14"/>
        <v>37</v>
      </c>
      <c r="CK21" s="106">
        <f t="shared" si="15"/>
        <v>51</v>
      </c>
      <c r="CL21" s="106">
        <f t="shared" si="16"/>
        <v>222</v>
      </c>
      <c r="CM21" s="106">
        <f t="shared" si="17"/>
        <v>34</v>
      </c>
      <c r="CN21" s="106">
        <f t="shared" si="18"/>
        <v>110</v>
      </c>
      <c r="CO21" s="106">
        <f t="shared" si="19"/>
        <v>79</v>
      </c>
      <c r="CP21" s="106">
        <f t="shared" si="20"/>
        <v>221</v>
      </c>
      <c r="CQ21" s="106">
        <f t="shared" si="21"/>
        <v>40</v>
      </c>
      <c r="CR21" s="106">
        <f t="shared" si="22"/>
        <v>151</v>
      </c>
      <c r="CS21" s="106">
        <f t="shared" si="23"/>
        <v>257</v>
      </c>
      <c r="CT21" s="106">
        <f t="shared" si="24"/>
        <v>751</v>
      </c>
      <c r="CU21" s="106">
        <f t="shared" si="25"/>
        <v>78</v>
      </c>
      <c r="CV21" s="106">
        <f t="shared" si="26"/>
        <v>50</v>
      </c>
      <c r="CW21" s="106">
        <f t="shared" si="27"/>
        <v>51</v>
      </c>
      <c r="CX21" s="106">
        <f t="shared" si="28"/>
        <v>11</v>
      </c>
      <c r="CY21" s="106">
        <f t="shared" si="29"/>
        <v>179</v>
      </c>
      <c r="CZ21" s="106">
        <f t="shared" si="30"/>
        <v>524</v>
      </c>
      <c r="DA21" s="106">
        <f t="shared" si="31"/>
        <v>176</v>
      </c>
      <c r="DB21" s="106">
        <f t="shared" si="32"/>
        <v>886</v>
      </c>
      <c r="DC21" s="106">
        <f t="shared" si="33"/>
        <v>416</v>
      </c>
      <c r="DD21" s="106">
        <f t="shared" si="34"/>
        <v>69</v>
      </c>
      <c r="DE21" s="106">
        <f t="shared" si="35"/>
        <v>77</v>
      </c>
      <c r="DF21" s="106">
        <f t="shared" si="36"/>
        <v>127</v>
      </c>
    </row>
    <row r="22" spans="1:110" x14ac:dyDescent="0.45">
      <c r="A22" s="21">
        <v>43901</v>
      </c>
      <c r="B22" s="21" t="s">
        <v>216</v>
      </c>
      <c r="C22" s="22">
        <v>21</v>
      </c>
      <c r="D22" s="22">
        <v>9000</v>
      </c>
      <c r="E22" s="22">
        <v>354</v>
      </c>
      <c r="F22" s="22">
        <v>2968</v>
      </c>
      <c r="G22" s="22"/>
      <c r="H22" s="22">
        <f t="shared" si="37"/>
        <v>958</v>
      </c>
      <c r="I22" s="22">
        <f t="shared" si="38"/>
        <v>63</v>
      </c>
      <c r="J22" s="22">
        <f t="shared" si="39"/>
        <v>237</v>
      </c>
      <c r="K22" s="22"/>
      <c r="L22" s="22">
        <f t="shared" si="0"/>
        <v>5678</v>
      </c>
      <c r="M22" s="40">
        <f t="shared" si="1"/>
        <v>3.9333333333333331E-2</v>
      </c>
      <c r="N22" s="56">
        <f t="shared" si="3"/>
        <v>1.1191245958716738</v>
      </c>
      <c r="O22" s="56">
        <f t="shared" si="40"/>
        <v>1.0874006810442678</v>
      </c>
      <c r="P22" s="56">
        <f t="shared" si="4"/>
        <v>1.2164948453608246</v>
      </c>
      <c r="Q22" s="56">
        <f t="shared" si="41"/>
        <v>1.1666666666666667</v>
      </c>
      <c r="R22" s="46">
        <v>29</v>
      </c>
      <c r="S22" s="46">
        <v>27</v>
      </c>
      <c r="T22" s="46">
        <v>1</v>
      </c>
      <c r="U22" s="46">
        <v>170</v>
      </c>
      <c r="V22" s="46">
        <v>45</v>
      </c>
      <c r="W22" s="46">
        <v>6</v>
      </c>
      <c r="X22" s="46">
        <v>0</v>
      </c>
      <c r="Y22" s="46">
        <v>256</v>
      </c>
      <c r="Z22" s="46">
        <v>1</v>
      </c>
      <c r="AA22" s="46">
        <v>15</v>
      </c>
      <c r="AB22" s="46">
        <v>34</v>
      </c>
      <c r="AC22" s="46">
        <v>11</v>
      </c>
      <c r="AD22" s="46">
        <v>17</v>
      </c>
      <c r="AE22" s="46">
        <v>22</v>
      </c>
      <c r="AF22" s="46">
        <v>63</v>
      </c>
      <c r="AG22" s="46">
        <v>4</v>
      </c>
      <c r="AH22" s="46">
        <v>19</v>
      </c>
      <c r="AI22" s="46">
        <v>27</v>
      </c>
      <c r="AJ22" s="46">
        <v>53</v>
      </c>
      <c r="AK22" s="46">
        <v>6</v>
      </c>
      <c r="AL22" s="46">
        <v>8</v>
      </c>
      <c r="AM22" s="46">
        <v>8</v>
      </c>
      <c r="AN22" s="46">
        <v>0</v>
      </c>
      <c r="AO22" s="46">
        <v>9</v>
      </c>
      <c r="AP22" s="46">
        <v>5</v>
      </c>
      <c r="AQ22" s="46">
        <v>9</v>
      </c>
      <c r="AR22" s="46">
        <v>32</v>
      </c>
      <c r="AS22" s="46">
        <v>31</v>
      </c>
      <c r="AT22" s="46">
        <v>10</v>
      </c>
      <c r="AU22" s="46">
        <v>7</v>
      </c>
      <c r="AV22" s="46">
        <v>23</v>
      </c>
      <c r="AW22" s="83">
        <f t="shared" si="42"/>
        <v>0.70588235294117652</v>
      </c>
      <c r="AX22" s="83">
        <f t="shared" si="43"/>
        <v>5.75</v>
      </c>
      <c r="AY22" s="83">
        <f t="shared" si="44"/>
        <v>-0.94736842105263153</v>
      </c>
      <c r="AZ22" s="83">
        <f t="shared" si="45"/>
        <v>9</v>
      </c>
      <c r="BA22" s="83">
        <f t="shared" si="46"/>
        <v>0.40625</v>
      </c>
      <c r="BB22" s="83">
        <f t="shared" si="47"/>
        <v>-0.76</v>
      </c>
      <c r="BC22" s="83">
        <f t="shared" si="48"/>
        <v>-1</v>
      </c>
      <c r="BD22" s="83">
        <f t="shared" si="49"/>
        <v>0.51479289940828399</v>
      </c>
      <c r="BE22" s="83">
        <f t="shared" si="50"/>
        <v>-0.90909090909090906</v>
      </c>
      <c r="BF22" s="83">
        <f t="shared" si="51"/>
        <v>1.1428571428571428</v>
      </c>
      <c r="BG22" s="83">
        <f t="shared" si="52"/>
        <v>-0.12820512820512819</v>
      </c>
      <c r="BH22" s="83">
        <f t="shared" si="53"/>
        <v>11</v>
      </c>
      <c r="BI22" s="83">
        <f t="shared" si="54"/>
        <v>-0.54054054054054057</v>
      </c>
      <c r="BJ22" s="83">
        <f t="shared" si="55"/>
        <v>1</v>
      </c>
      <c r="BK22" s="83">
        <f t="shared" si="56"/>
        <v>62</v>
      </c>
      <c r="BL22" s="83">
        <f t="shared" si="57"/>
        <v>-0.33333333333333331</v>
      </c>
      <c r="BM22" s="83">
        <f t="shared" si="58"/>
        <v>5.5555555555555552E-2</v>
      </c>
      <c r="BN22" s="83">
        <f t="shared" si="59"/>
        <v>1.7</v>
      </c>
      <c r="BO22" s="83">
        <f t="shared" si="60"/>
        <v>0.35897435897435898</v>
      </c>
      <c r="BP22" s="83">
        <f t="shared" si="61"/>
        <v>-0.5</v>
      </c>
      <c r="BQ22" s="83">
        <f t="shared" si="62"/>
        <v>1</v>
      </c>
      <c r="BR22" s="83">
        <f t="shared" si="63"/>
        <v>0.14285714285714285</v>
      </c>
      <c r="BS22" s="83">
        <f t="shared" si="64"/>
        <v>-1</v>
      </c>
      <c r="BT22" s="83">
        <f t="shared" si="65"/>
        <v>1.25</v>
      </c>
      <c r="BU22" s="83">
        <f t="shared" si="66"/>
        <v>5</v>
      </c>
      <c r="BV22" s="83">
        <f t="shared" si="67"/>
        <v>-0.64</v>
      </c>
      <c r="BW22" s="83">
        <f t="shared" si="68"/>
        <v>-0.87351778656126478</v>
      </c>
      <c r="BX22" s="83">
        <f t="shared" si="69"/>
        <v>0.14814814814814814</v>
      </c>
      <c r="BY22" s="83">
        <f t="shared" si="70"/>
        <v>-0.41176470588235292</v>
      </c>
      <c r="BZ22" s="83">
        <f t="shared" si="71"/>
        <v>-0.58823529411764708</v>
      </c>
      <c r="CA22" s="83">
        <f t="shared" si="72"/>
        <v>-0.3783783783783784</v>
      </c>
      <c r="CB22" s="106">
        <f t="shared" si="73"/>
        <v>175</v>
      </c>
      <c r="CC22" s="106">
        <f t="shared" si="7"/>
        <v>100</v>
      </c>
      <c r="CD22" s="106">
        <f t="shared" si="8"/>
        <v>92</v>
      </c>
      <c r="CE22" s="106">
        <f t="shared" si="9"/>
        <v>788</v>
      </c>
      <c r="CF22" s="106">
        <f t="shared" si="10"/>
        <v>384</v>
      </c>
      <c r="CG22" s="106">
        <f t="shared" si="11"/>
        <v>62</v>
      </c>
      <c r="CH22" s="106">
        <f t="shared" si="12"/>
        <v>18</v>
      </c>
      <c r="CI22" s="106">
        <f t="shared" si="13"/>
        <v>2370</v>
      </c>
      <c r="CJ22" s="106">
        <f t="shared" si="14"/>
        <v>38</v>
      </c>
      <c r="CK22" s="106">
        <f t="shared" si="15"/>
        <v>66</v>
      </c>
      <c r="CL22" s="106">
        <f t="shared" si="16"/>
        <v>256</v>
      </c>
      <c r="CM22" s="106">
        <f t="shared" si="17"/>
        <v>45</v>
      </c>
      <c r="CN22" s="106">
        <f t="shared" si="18"/>
        <v>127</v>
      </c>
      <c r="CO22" s="106">
        <f t="shared" si="19"/>
        <v>101</v>
      </c>
      <c r="CP22" s="106">
        <f t="shared" si="20"/>
        <v>284</v>
      </c>
      <c r="CQ22" s="106">
        <f t="shared" si="21"/>
        <v>44</v>
      </c>
      <c r="CR22" s="106">
        <f t="shared" si="22"/>
        <v>170</v>
      </c>
      <c r="CS22" s="106">
        <f t="shared" si="23"/>
        <v>284</v>
      </c>
      <c r="CT22" s="106">
        <f t="shared" si="24"/>
        <v>804</v>
      </c>
      <c r="CU22" s="106">
        <f t="shared" si="25"/>
        <v>84</v>
      </c>
      <c r="CV22" s="106">
        <f t="shared" si="26"/>
        <v>58</v>
      </c>
      <c r="CW22" s="106">
        <f t="shared" si="27"/>
        <v>59</v>
      </c>
      <c r="CX22" s="106">
        <f t="shared" si="28"/>
        <v>11</v>
      </c>
      <c r="CY22" s="106">
        <f t="shared" si="29"/>
        <v>188</v>
      </c>
      <c r="CZ22" s="106">
        <f t="shared" si="30"/>
        <v>529</v>
      </c>
      <c r="DA22" s="106">
        <f t="shared" si="31"/>
        <v>185</v>
      </c>
      <c r="DB22" s="106">
        <f t="shared" si="32"/>
        <v>918</v>
      </c>
      <c r="DC22" s="106">
        <f t="shared" si="33"/>
        <v>447</v>
      </c>
      <c r="DD22" s="106">
        <f t="shared" si="34"/>
        <v>79</v>
      </c>
      <c r="DE22" s="106">
        <f t="shared" si="35"/>
        <v>84</v>
      </c>
      <c r="DF22" s="106">
        <f t="shared" si="36"/>
        <v>150</v>
      </c>
    </row>
    <row r="23" spans="1:110" x14ac:dyDescent="0.45">
      <c r="A23" s="21">
        <v>43902</v>
      </c>
      <c r="B23" s="21" t="s">
        <v>232</v>
      </c>
      <c r="C23" s="22">
        <v>22</v>
      </c>
      <c r="D23" s="22">
        <v>10075</v>
      </c>
      <c r="E23" s="22">
        <v>429</v>
      </c>
      <c r="F23" s="22">
        <v>3276</v>
      </c>
      <c r="G23" s="22"/>
      <c r="H23" s="22">
        <f t="shared" si="37"/>
        <v>1075</v>
      </c>
      <c r="I23" s="22">
        <f t="shared" si="38"/>
        <v>75</v>
      </c>
      <c r="J23" s="22">
        <f t="shared" si="39"/>
        <v>308</v>
      </c>
      <c r="K23" s="22"/>
      <c r="L23" s="22">
        <f t="shared" si="0"/>
        <v>6370</v>
      </c>
      <c r="M23" s="40">
        <f t="shared" si="1"/>
        <v>4.2580645161290322E-2</v>
      </c>
      <c r="N23" s="56">
        <f t="shared" si="3"/>
        <v>1.1194444444444445</v>
      </c>
      <c r="O23" s="56">
        <f t="shared" si="40"/>
        <v>1.1221294363256784</v>
      </c>
      <c r="P23" s="56">
        <f t="shared" si="4"/>
        <v>1.2118644067796611</v>
      </c>
      <c r="Q23" s="56">
        <f t="shared" si="41"/>
        <v>1.1904761904761905</v>
      </c>
      <c r="R23" s="46">
        <v>7</v>
      </c>
      <c r="S23" s="46">
        <v>19</v>
      </c>
      <c r="T23" s="46">
        <v>14</v>
      </c>
      <c r="U23" s="46">
        <v>4</v>
      </c>
      <c r="V23" s="46">
        <v>74</v>
      </c>
      <c r="W23" s="46">
        <v>7</v>
      </c>
      <c r="X23" s="46">
        <v>3</v>
      </c>
      <c r="Y23" s="46">
        <v>303</v>
      </c>
      <c r="Z23" s="46">
        <v>11</v>
      </c>
      <c r="AA23" s="46">
        <v>12</v>
      </c>
      <c r="AB23" s="46">
        <v>29</v>
      </c>
      <c r="AC23" s="46">
        <v>0</v>
      </c>
      <c r="AD23" s="46">
        <v>31</v>
      </c>
      <c r="AE23" s="46">
        <v>17</v>
      </c>
      <c r="AF23" s="46">
        <v>40</v>
      </c>
      <c r="AG23" s="46">
        <v>6</v>
      </c>
      <c r="AH23" s="46">
        <v>29</v>
      </c>
      <c r="AI23" s="46">
        <v>42</v>
      </c>
      <c r="AJ23" s="46">
        <v>42</v>
      </c>
      <c r="AK23" s="46">
        <v>9</v>
      </c>
      <c r="AL23" s="46">
        <v>7</v>
      </c>
      <c r="AM23" s="46">
        <v>20</v>
      </c>
      <c r="AN23" s="46">
        <v>15</v>
      </c>
      <c r="AO23" s="46">
        <v>25</v>
      </c>
      <c r="AP23" s="46">
        <v>84</v>
      </c>
      <c r="AQ23" s="46">
        <v>25</v>
      </c>
      <c r="AR23" s="46">
        <v>79</v>
      </c>
      <c r="AS23" s="46">
        <v>88</v>
      </c>
      <c r="AT23" s="46">
        <v>0</v>
      </c>
      <c r="AU23" s="46">
        <v>12</v>
      </c>
      <c r="AV23" s="46">
        <v>21</v>
      </c>
      <c r="AW23" s="83">
        <f t="shared" si="42"/>
        <v>-0.75862068965517238</v>
      </c>
      <c r="AX23" s="83">
        <f t="shared" si="43"/>
        <v>-0.29629629629629628</v>
      </c>
      <c r="AY23" s="83">
        <f t="shared" si="44"/>
        <v>13</v>
      </c>
      <c r="AZ23" s="83">
        <f t="shared" si="45"/>
        <v>-0.97647058823529409</v>
      </c>
      <c r="BA23" s="83">
        <f t="shared" si="46"/>
        <v>0.64444444444444449</v>
      </c>
      <c r="BB23" s="83">
        <f t="shared" si="47"/>
        <v>0.16666666666666666</v>
      </c>
      <c r="BC23" s="83">
        <f t="shared" si="48"/>
        <v>3</v>
      </c>
      <c r="BD23" s="83">
        <f t="shared" si="49"/>
        <v>0.18359375</v>
      </c>
      <c r="BE23" s="83">
        <f t="shared" si="50"/>
        <v>10</v>
      </c>
      <c r="BF23" s="83">
        <f t="shared" si="51"/>
        <v>-0.2</v>
      </c>
      <c r="BG23" s="83">
        <f t="shared" si="52"/>
        <v>-0.14705882352941177</v>
      </c>
      <c r="BH23" s="83">
        <f t="shared" si="53"/>
        <v>-1</v>
      </c>
      <c r="BI23" s="83">
        <f t="shared" si="54"/>
        <v>0.82352941176470584</v>
      </c>
      <c r="BJ23" s="83">
        <f t="shared" si="55"/>
        <v>-0.22727272727272727</v>
      </c>
      <c r="BK23" s="83">
        <f t="shared" si="56"/>
        <v>-0.36507936507936506</v>
      </c>
      <c r="BL23" s="83">
        <f t="shared" si="57"/>
        <v>0.5</v>
      </c>
      <c r="BM23" s="83">
        <f t="shared" si="58"/>
        <v>0.52631578947368418</v>
      </c>
      <c r="BN23" s="83">
        <f t="shared" si="59"/>
        <v>0.55555555555555558</v>
      </c>
      <c r="BO23" s="83">
        <f t="shared" si="60"/>
        <v>-0.20754716981132076</v>
      </c>
      <c r="BP23" s="83">
        <f t="shared" si="61"/>
        <v>0.5</v>
      </c>
      <c r="BQ23" s="83">
        <f t="shared" si="62"/>
        <v>-0.125</v>
      </c>
      <c r="BR23" s="83">
        <f t="shared" si="63"/>
        <v>1.5</v>
      </c>
      <c r="BS23" s="83">
        <f t="shared" si="64"/>
        <v>15</v>
      </c>
      <c r="BT23" s="83">
        <f t="shared" si="65"/>
        <v>1.7777777777777777</v>
      </c>
      <c r="BU23" s="83">
        <f t="shared" si="66"/>
        <v>15.8</v>
      </c>
      <c r="BV23" s="83">
        <f t="shared" si="67"/>
        <v>1.7777777777777777</v>
      </c>
      <c r="BW23" s="83">
        <f t="shared" si="68"/>
        <v>1.46875</v>
      </c>
      <c r="BX23" s="83">
        <f t="shared" si="69"/>
        <v>1.8387096774193548</v>
      </c>
      <c r="BY23" s="83">
        <f t="shared" si="70"/>
        <v>-1</v>
      </c>
      <c r="BZ23" s="83">
        <f t="shared" si="71"/>
        <v>0.7142857142857143</v>
      </c>
      <c r="CA23" s="83">
        <f t="shared" si="72"/>
        <v>-8.6956521739130432E-2</v>
      </c>
      <c r="CB23" s="106">
        <f t="shared" si="73"/>
        <v>182</v>
      </c>
      <c r="CC23" s="106">
        <f t="shared" si="7"/>
        <v>119</v>
      </c>
      <c r="CD23" s="106">
        <f t="shared" si="8"/>
        <v>106</v>
      </c>
      <c r="CE23" s="106">
        <f t="shared" si="9"/>
        <v>792</v>
      </c>
      <c r="CF23" s="106">
        <f t="shared" si="10"/>
        <v>458</v>
      </c>
      <c r="CG23" s="106">
        <f t="shared" si="11"/>
        <v>69</v>
      </c>
      <c r="CH23" s="106">
        <f t="shared" si="12"/>
        <v>21</v>
      </c>
      <c r="CI23" s="106">
        <f t="shared" si="13"/>
        <v>2673</v>
      </c>
      <c r="CJ23" s="106">
        <f t="shared" si="14"/>
        <v>49</v>
      </c>
      <c r="CK23" s="106">
        <f t="shared" si="15"/>
        <v>78</v>
      </c>
      <c r="CL23" s="106">
        <f t="shared" si="16"/>
        <v>285</v>
      </c>
      <c r="CM23" s="106">
        <f t="shared" si="17"/>
        <v>45</v>
      </c>
      <c r="CN23" s="106">
        <f t="shared" si="18"/>
        <v>158</v>
      </c>
      <c r="CO23" s="106">
        <f t="shared" si="19"/>
        <v>118</v>
      </c>
      <c r="CP23" s="106">
        <f t="shared" si="20"/>
        <v>324</v>
      </c>
      <c r="CQ23" s="106">
        <f t="shared" si="21"/>
        <v>50</v>
      </c>
      <c r="CR23" s="106">
        <f t="shared" si="22"/>
        <v>199</v>
      </c>
      <c r="CS23" s="106">
        <f t="shared" si="23"/>
        <v>326</v>
      </c>
      <c r="CT23" s="106">
        <f t="shared" si="24"/>
        <v>846</v>
      </c>
      <c r="CU23" s="106">
        <f t="shared" si="25"/>
        <v>93</v>
      </c>
      <c r="CV23" s="106">
        <f t="shared" si="26"/>
        <v>65</v>
      </c>
      <c r="CW23" s="106">
        <f t="shared" si="27"/>
        <v>79</v>
      </c>
      <c r="CX23" s="106">
        <f t="shared" si="28"/>
        <v>26</v>
      </c>
      <c r="CY23" s="106">
        <f t="shared" si="29"/>
        <v>213</v>
      </c>
      <c r="CZ23" s="106">
        <f t="shared" si="30"/>
        <v>613</v>
      </c>
      <c r="DA23" s="106">
        <f t="shared" si="31"/>
        <v>210</v>
      </c>
      <c r="DB23" s="106">
        <f t="shared" si="32"/>
        <v>997</v>
      </c>
      <c r="DC23" s="106">
        <f t="shared" si="33"/>
        <v>535</v>
      </c>
      <c r="DD23" s="106">
        <f t="shared" si="34"/>
        <v>79</v>
      </c>
      <c r="DE23" s="106">
        <f t="shared" si="35"/>
        <v>96</v>
      </c>
      <c r="DF23" s="106">
        <f t="shared" si="36"/>
        <v>171</v>
      </c>
    </row>
    <row r="24" spans="1:110" x14ac:dyDescent="0.45">
      <c r="A24" s="21">
        <v>43903</v>
      </c>
      <c r="B24" s="21" t="s">
        <v>233</v>
      </c>
      <c r="C24" s="22">
        <v>23</v>
      </c>
      <c r="D24" s="22">
        <v>11364</v>
      </c>
      <c r="E24" s="22">
        <v>514</v>
      </c>
      <c r="F24" s="22">
        <v>3529</v>
      </c>
      <c r="G24" s="22"/>
      <c r="H24" s="22">
        <f t="shared" si="37"/>
        <v>1289</v>
      </c>
      <c r="I24" s="22">
        <f t="shared" si="38"/>
        <v>85</v>
      </c>
      <c r="J24" s="22">
        <f t="shared" si="39"/>
        <v>253</v>
      </c>
      <c r="K24" s="22"/>
      <c r="L24" s="22">
        <f t="shared" si="0"/>
        <v>7321</v>
      </c>
      <c r="M24" s="40">
        <f t="shared" si="1"/>
        <v>4.5230552622316088E-2</v>
      </c>
      <c r="N24" s="56">
        <f t="shared" si="3"/>
        <v>1.1279404466501242</v>
      </c>
      <c r="O24" s="56">
        <f t="shared" si="40"/>
        <v>1.1990697674418604</v>
      </c>
      <c r="P24" s="56">
        <f t="shared" si="4"/>
        <v>1.1981351981351982</v>
      </c>
      <c r="Q24" s="56">
        <f t="shared" si="41"/>
        <v>1.1333333333333333</v>
      </c>
      <c r="R24" s="46">
        <v>97</v>
      </c>
      <c r="S24" s="46">
        <v>25</v>
      </c>
      <c r="T24" s="46">
        <v>15</v>
      </c>
      <c r="U24" s="46">
        <v>110</v>
      </c>
      <c r="V24" s="46">
        <v>6</v>
      </c>
      <c r="W24" s="46">
        <v>8</v>
      </c>
      <c r="X24" s="46">
        <v>0</v>
      </c>
      <c r="Y24" s="46">
        <v>303</v>
      </c>
      <c r="Z24" s="46">
        <v>0</v>
      </c>
      <c r="AA24" s="46">
        <v>0</v>
      </c>
      <c r="AB24" s="46">
        <v>110</v>
      </c>
      <c r="AC24" s="46">
        <v>0</v>
      </c>
      <c r="AD24" s="46">
        <v>15</v>
      </c>
      <c r="AE24" s="46">
        <v>20</v>
      </c>
      <c r="AF24" s="46">
        <v>38</v>
      </c>
      <c r="AG24" s="46">
        <v>2</v>
      </c>
      <c r="AH24" s="46">
        <v>33</v>
      </c>
      <c r="AI24" s="46">
        <v>12</v>
      </c>
      <c r="AJ24" s="46">
        <v>42</v>
      </c>
      <c r="AK24" s="46">
        <v>9</v>
      </c>
      <c r="AL24" s="46">
        <v>12</v>
      </c>
      <c r="AM24" s="46">
        <v>15</v>
      </c>
      <c r="AN24" s="46">
        <v>0</v>
      </c>
      <c r="AO24" s="46">
        <v>21</v>
      </c>
      <c r="AP24" s="46">
        <v>71</v>
      </c>
      <c r="AQ24" s="46">
        <v>25</v>
      </c>
      <c r="AR24" s="46">
        <v>192</v>
      </c>
      <c r="AS24" s="46">
        <v>48</v>
      </c>
      <c r="AT24" s="46">
        <v>4</v>
      </c>
      <c r="AU24" s="46">
        <v>10</v>
      </c>
      <c r="AV24" s="46">
        <v>46</v>
      </c>
      <c r="AW24" s="83">
        <f t="shared" si="42"/>
        <v>12.857142857142858</v>
      </c>
      <c r="AX24" s="83">
        <f t="shared" si="43"/>
        <v>0.31578947368421051</v>
      </c>
      <c r="AY24" s="83">
        <f t="shared" si="44"/>
        <v>7.1428571428571425E-2</v>
      </c>
      <c r="AZ24" s="83">
        <f t="shared" si="45"/>
        <v>26.5</v>
      </c>
      <c r="BA24" s="83">
        <f t="shared" si="46"/>
        <v>-0.91891891891891897</v>
      </c>
      <c r="BB24" s="83">
        <f t="shared" si="47"/>
        <v>0.14285714285714285</v>
      </c>
      <c r="BC24" s="83">
        <f t="shared" si="48"/>
        <v>-1</v>
      </c>
      <c r="BD24" s="83">
        <f t="shared" si="49"/>
        <v>0</v>
      </c>
      <c r="BE24" s="83">
        <f t="shared" si="50"/>
        <v>-1</v>
      </c>
      <c r="BF24" s="83">
        <f t="shared" si="51"/>
        <v>-1</v>
      </c>
      <c r="BG24" s="83">
        <f t="shared" si="52"/>
        <v>2.7931034482758621</v>
      </c>
      <c r="BH24" s="83">
        <f t="shared" si="53"/>
        <v>0</v>
      </c>
      <c r="BI24" s="83">
        <f t="shared" si="54"/>
        <v>-0.5161290322580645</v>
      </c>
      <c r="BJ24" s="83">
        <f t="shared" si="55"/>
        <v>0.17647058823529413</v>
      </c>
      <c r="BK24" s="83">
        <f t="shared" si="56"/>
        <v>-0.05</v>
      </c>
      <c r="BL24" s="83">
        <f t="shared" si="57"/>
        <v>-0.66666666666666663</v>
      </c>
      <c r="BM24" s="83">
        <f t="shared" si="58"/>
        <v>0.13793103448275862</v>
      </c>
      <c r="BN24" s="83">
        <f t="shared" si="59"/>
        <v>-0.7142857142857143</v>
      </c>
      <c r="BO24" s="83">
        <f t="shared" si="60"/>
        <v>0</v>
      </c>
      <c r="BP24" s="83">
        <f t="shared" si="61"/>
        <v>0</v>
      </c>
      <c r="BQ24" s="83">
        <f t="shared" si="62"/>
        <v>0.7142857142857143</v>
      </c>
      <c r="BR24" s="83">
        <f t="shared" si="63"/>
        <v>-0.25</v>
      </c>
      <c r="BS24" s="83">
        <f t="shared" si="64"/>
        <v>-1</v>
      </c>
      <c r="BT24" s="83">
        <f t="shared" si="65"/>
        <v>-0.16</v>
      </c>
      <c r="BU24" s="83">
        <f t="shared" si="66"/>
        <v>-0.15476190476190477</v>
      </c>
      <c r="BV24" s="83">
        <f t="shared" si="67"/>
        <v>0</v>
      </c>
      <c r="BW24" s="83">
        <f t="shared" si="68"/>
        <v>1.4303797468354431</v>
      </c>
      <c r="BX24" s="83">
        <f t="shared" si="69"/>
        <v>-0.45454545454545453</v>
      </c>
      <c r="BY24" s="83">
        <f t="shared" si="70"/>
        <v>4</v>
      </c>
      <c r="BZ24" s="83">
        <f t="shared" si="71"/>
        <v>-0.16666666666666666</v>
      </c>
      <c r="CA24" s="83">
        <f t="shared" si="72"/>
        <v>1.1904761904761905</v>
      </c>
      <c r="CB24" s="106">
        <f t="shared" si="73"/>
        <v>279</v>
      </c>
      <c r="CC24" s="106">
        <f t="shared" si="7"/>
        <v>144</v>
      </c>
      <c r="CD24" s="106">
        <f t="shared" si="8"/>
        <v>121</v>
      </c>
      <c r="CE24" s="106">
        <f t="shared" si="9"/>
        <v>902</v>
      </c>
      <c r="CF24" s="106">
        <f t="shared" si="10"/>
        <v>464</v>
      </c>
      <c r="CG24" s="106">
        <f t="shared" si="11"/>
        <v>77</v>
      </c>
      <c r="CH24" s="106">
        <f t="shared" si="12"/>
        <v>21</v>
      </c>
      <c r="CI24" s="106">
        <f t="shared" si="13"/>
        <v>2976</v>
      </c>
      <c r="CJ24" s="106">
        <f t="shared" si="14"/>
        <v>49</v>
      </c>
      <c r="CK24" s="106">
        <f t="shared" si="15"/>
        <v>78</v>
      </c>
      <c r="CL24" s="106">
        <f t="shared" si="16"/>
        <v>395</v>
      </c>
      <c r="CM24" s="106">
        <f t="shared" si="17"/>
        <v>45</v>
      </c>
      <c r="CN24" s="106">
        <f t="shared" si="18"/>
        <v>173</v>
      </c>
      <c r="CO24" s="106">
        <f t="shared" si="19"/>
        <v>138</v>
      </c>
      <c r="CP24" s="106">
        <f t="shared" si="20"/>
        <v>362</v>
      </c>
      <c r="CQ24" s="106">
        <f t="shared" si="21"/>
        <v>52</v>
      </c>
      <c r="CR24" s="106">
        <f t="shared" si="22"/>
        <v>232</v>
      </c>
      <c r="CS24" s="106">
        <f t="shared" si="23"/>
        <v>338</v>
      </c>
      <c r="CT24" s="106">
        <f t="shared" si="24"/>
        <v>888</v>
      </c>
      <c r="CU24" s="106">
        <f t="shared" si="25"/>
        <v>102</v>
      </c>
      <c r="CV24" s="106">
        <f t="shared" si="26"/>
        <v>77</v>
      </c>
      <c r="CW24" s="106">
        <f t="shared" si="27"/>
        <v>94</v>
      </c>
      <c r="CX24" s="106">
        <f t="shared" si="28"/>
        <v>26</v>
      </c>
      <c r="CY24" s="106">
        <f t="shared" si="29"/>
        <v>234</v>
      </c>
      <c r="CZ24" s="106">
        <f t="shared" si="30"/>
        <v>684</v>
      </c>
      <c r="DA24" s="106">
        <f t="shared" si="31"/>
        <v>235</v>
      </c>
      <c r="DB24" s="106">
        <f t="shared" si="32"/>
        <v>1189</v>
      </c>
      <c r="DC24" s="106">
        <f t="shared" si="33"/>
        <v>583</v>
      </c>
      <c r="DD24" s="106">
        <f t="shared" si="34"/>
        <v>83</v>
      </c>
      <c r="DE24" s="106">
        <f t="shared" si="35"/>
        <v>106</v>
      </c>
      <c r="DF24" s="106">
        <f t="shared" si="36"/>
        <v>217</v>
      </c>
    </row>
    <row r="25" spans="1:110" x14ac:dyDescent="0.45">
      <c r="A25" s="21">
        <v>43904</v>
      </c>
      <c r="B25" s="20" t="s">
        <v>236</v>
      </c>
      <c r="C25" s="22">
        <v>24</v>
      </c>
      <c r="D25" s="20">
        <v>12729</v>
      </c>
      <c r="E25" s="20">
        <v>611</v>
      </c>
      <c r="F25" s="22">
        <v>4339</v>
      </c>
      <c r="G25" s="22"/>
      <c r="H25" s="22">
        <f t="shared" si="37"/>
        <v>1365</v>
      </c>
      <c r="I25" s="22">
        <f t="shared" si="38"/>
        <v>97</v>
      </c>
      <c r="J25" s="22">
        <f t="shared" si="39"/>
        <v>810</v>
      </c>
      <c r="K25" s="22"/>
      <c r="L25" s="22">
        <f t="shared" si="0"/>
        <v>7779</v>
      </c>
      <c r="M25" s="40">
        <f t="shared" si="1"/>
        <v>4.8000628486134025E-2</v>
      </c>
      <c r="N25" s="56">
        <f t="shared" si="3"/>
        <v>1.1201161562829989</v>
      </c>
      <c r="O25" s="56">
        <f t="shared" si="40"/>
        <v>1.0589604344453065</v>
      </c>
      <c r="P25" s="56">
        <f t="shared" si="4"/>
        <v>1.188715953307393</v>
      </c>
      <c r="Q25" s="56">
        <f t="shared" si="41"/>
        <v>1.1411764705882352</v>
      </c>
      <c r="R25" s="46">
        <v>59</v>
      </c>
      <c r="S25" s="46">
        <v>31</v>
      </c>
      <c r="T25" s="46">
        <v>33</v>
      </c>
      <c r="U25" s="46">
        <v>155</v>
      </c>
      <c r="V25" s="46">
        <v>134</v>
      </c>
      <c r="W25" s="46">
        <v>6</v>
      </c>
      <c r="X25" s="46">
        <v>7</v>
      </c>
      <c r="Y25" s="46">
        <v>347</v>
      </c>
      <c r="Z25" s="46">
        <v>0</v>
      </c>
      <c r="AA25" s="46">
        <v>4</v>
      </c>
      <c r="AB25" s="46">
        <v>30</v>
      </c>
      <c r="AC25" s="46">
        <v>1</v>
      </c>
      <c r="AD25" s="46">
        <v>48</v>
      </c>
      <c r="AE25" s="46">
        <v>31</v>
      </c>
      <c r="AF25" s="46">
        <v>47</v>
      </c>
      <c r="AG25" s="46">
        <v>2</v>
      </c>
      <c r="AH25" s="46">
        <v>11</v>
      </c>
      <c r="AI25" s="46">
        <v>47</v>
      </c>
      <c r="AJ25" s="46">
        <v>32</v>
      </c>
      <c r="AK25" s="46">
        <v>5</v>
      </c>
      <c r="AL25" s="46">
        <v>0</v>
      </c>
      <c r="AM25" s="46">
        <v>8</v>
      </c>
      <c r="AN25" s="46">
        <v>0</v>
      </c>
      <c r="AO25" s="46">
        <v>0</v>
      </c>
      <c r="AP25" s="46">
        <v>113</v>
      </c>
      <c r="AQ25" s="46">
        <v>2</v>
      </c>
      <c r="AR25" s="46">
        <v>17</v>
      </c>
      <c r="AS25" s="46">
        <v>115</v>
      </c>
      <c r="AT25" s="46">
        <v>0</v>
      </c>
      <c r="AU25" s="46">
        <v>7</v>
      </c>
      <c r="AV25" s="46">
        <v>73</v>
      </c>
      <c r="AW25" s="83">
        <f t="shared" si="42"/>
        <v>-0.39175257731958762</v>
      </c>
      <c r="AX25" s="83">
        <f t="shared" si="43"/>
        <v>0.24</v>
      </c>
      <c r="AY25" s="83">
        <f t="shared" si="44"/>
        <v>1.2</v>
      </c>
      <c r="AZ25" s="83">
        <f t="shared" si="45"/>
        <v>0.40909090909090912</v>
      </c>
      <c r="BA25" s="83">
        <f t="shared" si="46"/>
        <v>21.333333333333332</v>
      </c>
      <c r="BB25" s="83">
        <f t="shared" si="47"/>
        <v>-0.25</v>
      </c>
      <c r="BC25" s="83">
        <f t="shared" si="48"/>
        <v>7</v>
      </c>
      <c r="BD25" s="83">
        <f t="shared" si="49"/>
        <v>0.14521452145214522</v>
      </c>
      <c r="BE25" s="83">
        <f t="shared" si="50"/>
        <v>0</v>
      </c>
      <c r="BF25" s="83">
        <f t="shared" si="51"/>
        <v>4</v>
      </c>
      <c r="BG25" s="83">
        <f t="shared" si="52"/>
        <v>-0.72727272727272729</v>
      </c>
      <c r="BH25" s="83">
        <f t="shared" si="53"/>
        <v>1</v>
      </c>
      <c r="BI25" s="83">
        <f t="shared" si="54"/>
        <v>2.2000000000000002</v>
      </c>
      <c r="BJ25" s="83">
        <f t="shared" si="55"/>
        <v>0.55000000000000004</v>
      </c>
      <c r="BK25" s="83">
        <f t="shared" si="56"/>
        <v>0.23684210526315788</v>
      </c>
      <c r="BL25" s="83">
        <f t="shared" si="57"/>
        <v>0</v>
      </c>
      <c r="BM25" s="83">
        <f t="shared" si="58"/>
        <v>-0.66666666666666663</v>
      </c>
      <c r="BN25" s="83">
        <f t="shared" si="59"/>
        <v>2.9166666666666665</v>
      </c>
      <c r="BO25" s="83">
        <f t="shared" si="60"/>
        <v>-0.23809523809523808</v>
      </c>
      <c r="BP25" s="83">
        <f t="shared" si="61"/>
        <v>-0.44444444444444442</v>
      </c>
      <c r="BQ25" s="83">
        <f t="shared" si="62"/>
        <v>-1</v>
      </c>
      <c r="BR25" s="83">
        <f t="shared" si="63"/>
        <v>-0.46666666666666667</v>
      </c>
      <c r="BS25" s="83">
        <f t="shared" si="64"/>
        <v>0</v>
      </c>
      <c r="BT25" s="83">
        <f t="shared" si="65"/>
        <v>-1</v>
      </c>
      <c r="BU25" s="83">
        <f t="shared" si="66"/>
        <v>0.59154929577464788</v>
      </c>
      <c r="BV25" s="83">
        <f t="shared" si="67"/>
        <v>-0.92</v>
      </c>
      <c r="BW25" s="83">
        <f t="shared" si="68"/>
        <v>-0.91145833333333337</v>
      </c>
      <c r="BX25" s="83">
        <f t="shared" si="69"/>
        <v>1.3958333333333333</v>
      </c>
      <c r="BY25" s="83">
        <f t="shared" si="70"/>
        <v>-1</v>
      </c>
      <c r="BZ25" s="83">
        <f t="shared" si="71"/>
        <v>-0.3</v>
      </c>
      <c r="CA25" s="83">
        <f t="shared" si="72"/>
        <v>0.58695652173913049</v>
      </c>
      <c r="CB25" s="106">
        <f t="shared" si="73"/>
        <v>338</v>
      </c>
      <c r="CC25" s="106">
        <f t="shared" si="7"/>
        <v>175</v>
      </c>
      <c r="CD25" s="106">
        <f t="shared" si="8"/>
        <v>154</v>
      </c>
      <c r="CE25" s="106">
        <f t="shared" si="9"/>
        <v>1057</v>
      </c>
      <c r="CF25" s="106">
        <f t="shared" si="10"/>
        <v>598</v>
      </c>
      <c r="CG25" s="106">
        <f t="shared" si="11"/>
        <v>83</v>
      </c>
      <c r="CH25" s="106">
        <f t="shared" si="12"/>
        <v>28</v>
      </c>
      <c r="CI25" s="106">
        <f t="shared" si="13"/>
        <v>3323</v>
      </c>
      <c r="CJ25" s="106">
        <f t="shared" si="14"/>
        <v>49</v>
      </c>
      <c r="CK25" s="106">
        <f t="shared" si="15"/>
        <v>82</v>
      </c>
      <c r="CL25" s="106">
        <f t="shared" si="16"/>
        <v>425</v>
      </c>
      <c r="CM25" s="106">
        <f t="shared" si="17"/>
        <v>46</v>
      </c>
      <c r="CN25" s="106">
        <f t="shared" si="18"/>
        <v>221</v>
      </c>
      <c r="CO25" s="106">
        <f t="shared" si="19"/>
        <v>169</v>
      </c>
      <c r="CP25" s="106">
        <f t="shared" si="20"/>
        <v>409</v>
      </c>
      <c r="CQ25" s="106">
        <f t="shared" si="21"/>
        <v>54</v>
      </c>
      <c r="CR25" s="106">
        <f t="shared" si="22"/>
        <v>243</v>
      </c>
      <c r="CS25" s="106">
        <f t="shared" si="23"/>
        <v>385</v>
      </c>
      <c r="CT25" s="106">
        <f t="shared" si="24"/>
        <v>920</v>
      </c>
      <c r="CU25" s="106">
        <f t="shared" si="25"/>
        <v>107</v>
      </c>
      <c r="CV25" s="106">
        <f t="shared" si="26"/>
        <v>77</v>
      </c>
      <c r="CW25" s="106">
        <f t="shared" si="27"/>
        <v>102</v>
      </c>
      <c r="CX25" s="106">
        <f t="shared" si="28"/>
        <v>26</v>
      </c>
      <c r="CY25" s="106">
        <f t="shared" si="29"/>
        <v>234</v>
      </c>
      <c r="CZ25" s="106">
        <f t="shared" si="30"/>
        <v>797</v>
      </c>
      <c r="DA25" s="106">
        <f t="shared" si="31"/>
        <v>237</v>
      </c>
      <c r="DB25" s="106">
        <f t="shared" si="32"/>
        <v>1206</v>
      </c>
      <c r="DC25" s="106">
        <f t="shared" si="33"/>
        <v>698</v>
      </c>
      <c r="DD25" s="106">
        <f t="shared" si="34"/>
        <v>83</v>
      </c>
      <c r="DE25" s="106">
        <f t="shared" si="35"/>
        <v>113</v>
      </c>
      <c r="DF25" s="106">
        <f t="shared" si="36"/>
        <v>290</v>
      </c>
    </row>
    <row r="26" spans="1:110" x14ac:dyDescent="0.45">
      <c r="A26" s="21">
        <v>43905</v>
      </c>
      <c r="B26" s="20" t="s">
        <v>238</v>
      </c>
      <c r="C26" s="22">
        <v>25</v>
      </c>
      <c r="D26" s="20">
        <v>13938</v>
      </c>
      <c r="E26" s="20">
        <v>724</v>
      </c>
      <c r="F26" s="22">
        <v>4590</v>
      </c>
      <c r="G26" s="22"/>
      <c r="H26" s="22">
        <f t="shared" si="37"/>
        <v>1209</v>
      </c>
      <c r="I26" s="22">
        <f t="shared" si="38"/>
        <v>113</v>
      </c>
      <c r="J26" s="22">
        <f t="shared" si="39"/>
        <v>251</v>
      </c>
      <c r="K26" s="22"/>
      <c r="L26" s="22">
        <f t="shared" si="0"/>
        <v>8624</v>
      </c>
      <c r="M26" s="40">
        <f t="shared" si="1"/>
        <v>5.1944324867269333E-2</v>
      </c>
      <c r="N26" s="56">
        <f t="shared" si="3"/>
        <v>1.094979967004478</v>
      </c>
      <c r="O26" s="56">
        <f t="shared" si="40"/>
        <v>0.88571428571428568</v>
      </c>
      <c r="P26" s="56">
        <f t="shared" si="4"/>
        <v>1.1849427168576105</v>
      </c>
      <c r="Q26" s="56">
        <f t="shared" si="41"/>
        <v>1.1649484536082475</v>
      </c>
      <c r="R26" s="46">
        <v>36</v>
      </c>
      <c r="S26" s="46">
        <v>18</v>
      </c>
      <c r="T26" s="46">
        <v>0</v>
      </c>
      <c r="U26" s="46">
        <v>126</v>
      </c>
      <c r="V26" s="46">
        <v>67</v>
      </c>
      <c r="W26" s="46">
        <v>18</v>
      </c>
      <c r="X26" s="46">
        <v>6</v>
      </c>
      <c r="Y26" s="46">
        <v>251</v>
      </c>
      <c r="Z26" s="46">
        <v>0</v>
      </c>
      <c r="AA26" s="46">
        <v>18</v>
      </c>
      <c r="AB26" s="46">
        <v>143</v>
      </c>
      <c r="AC26" s="46">
        <v>6</v>
      </c>
      <c r="AD26" s="46">
        <v>32</v>
      </c>
      <c r="AE26" s="46">
        <v>32</v>
      </c>
      <c r="AF26" s="46">
        <v>41</v>
      </c>
      <c r="AG26" s="46">
        <v>6</v>
      </c>
      <c r="AH26" s="46">
        <v>9</v>
      </c>
      <c r="AI26" s="46">
        <v>22</v>
      </c>
      <c r="AJ26" s="46">
        <v>84</v>
      </c>
      <c r="AK26" s="46">
        <v>27</v>
      </c>
      <c r="AL26" s="46">
        <v>7</v>
      </c>
      <c r="AM26" s="46">
        <v>13</v>
      </c>
      <c r="AN26" s="46">
        <v>1</v>
      </c>
      <c r="AO26" s="46">
        <v>25</v>
      </c>
      <c r="AP26" s="46">
        <v>43</v>
      </c>
      <c r="AQ26" s="46">
        <v>52</v>
      </c>
      <c r="AR26" s="46">
        <v>72</v>
      </c>
      <c r="AS26" s="46">
        <v>0</v>
      </c>
      <c r="AT26" s="46">
        <v>7</v>
      </c>
      <c r="AU26" s="46">
        <v>11</v>
      </c>
      <c r="AV26" s="46">
        <v>36</v>
      </c>
      <c r="AW26" s="83">
        <f t="shared" si="42"/>
        <v>-0.38983050847457629</v>
      </c>
      <c r="AX26" s="83">
        <f t="shared" si="43"/>
        <v>-0.41935483870967744</v>
      </c>
      <c r="AY26" s="83">
        <f t="shared" si="44"/>
        <v>-1</v>
      </c>
      <c r="AZ26" s="83">
        <f t="shared" si="45"/>
        <v>-0.18709677419354839</v>
      </c>
      <c r="BA26" s="83">
        <f t="shared" si="46"/>
        <v>-0.5</v>
      </c>
      <c r="BB26" s="83">
        <f t="shared" si="47"/>
        <v>2</v>
      </c>
      <c r="BC26" s="83">
        <f t="shared" si="48"/>
        <v>-0.14285714285714285</v>
      </c>
      <c r="BD26" s="83">
        <f t="shared" si="49"/>
        <v>-0.27665706051873201</v>
      </c>
      <c r="BE26" s="83">
        <f t="shared" si="50"/>
        <v>0</v>
      </c>
      <c r="BF26" s="83">
        <f t="shared" si="51"/>
        <v>3.5</v>
      </c>
      <c r="BG26" s="83">
        <f t="shared" si="52"/>
        <v>3.7666666666666666</v>
      </c>
      <c r="BH26" s="83">
        <f t="shared" si="53"/>
        <v>5</v>
      </c>
      <c r="BI26" s="83">
        <f t="shared" si="54"/>
        <v>-0.33333333333333331</v>
      </c>
      <c r="BJ26" s="83">
        <f t="shared" si="55"/>
        <v>3.2258064516129031E-2</v>
      </c>
      <c r="BK26" s="83">
        <f t="shared" si="56"/>
        <v>-0.1276595744680851</v>
      </c>
      <c r="BL26" s="83">
        <f t="shared" si="57"/>
        <v>2</v>
      </c>
      <c r="BM26" s="83">
        <f t="shared" si="58"/>
        <v>-0.18181818181818182</v>
      </c>
      <c r="BN26" s="83">
        <f t="shared" si="59"/>
        <v>-0.53191489361702127</v>
      </c>
      <c r="BO26" s="83">
        <f t="shared" si="60"/>
        <v>1.625</v>
      </c>
      <c r="BP26" s="83">
        <f t="shared" si="61"/>
        <v>4.4000000000000004</v>
      </c>
      <c r="BQ26" s="83">
        <f t="shared" si="62"/>
        <v>7</v>
      </c>
      <c r="BR26" s="83">
        <f t="shared" si="63"/>
        <v>0.625</v>
      </c>
      <c r="BS26" s="83">
        <f t="shared" si="64"/>
        <v>1</v>
      </c>
      <c r="BT26" s="83">
        <f t="shared" si="65"/>
        <v>25</v>
      </c>
      <c r="BU26" s="83">
        <f t="shared" si="66"/>
        <v>-0.61946902654867253</v>
      </c>
      <c r="BV26" s="83">
        <f t="shared" si="67"/>
        <v>25</v>
      </c>
      <c r="BW26" s="83">
        <f t="shared" si="68"/>
        <v>3.2352941176470589</v>
      </c>
      <c r="BX26" s="83">
        <f t="shared" si="69"/>
        <v>-1</v>
      </c>
      <c r="BY26" s="83">
        <f t="shared" si="70"/>
        <v>7</v>
      </c>
      <c r="BZ26" s="83">
        <f t="shared" si="71"/>
        <v>0.5714285714285714</v>
      </c>
      <c r="CA26" s="83">
        <f t="shared" si="72"/>
        <v>-0.50684931506849318</v>
      </c>
      <c r="CB26" s="106">
        <f t="shared" si="73"/>
        <v>374</v>
      </c>
      <c r="CC26" s="106">
        <f t="shared" si="7"/>
        <v>193</v>
      </c>
      <c r="CD26" s="106">
        <f t="shared" si="8"/>
        <v>154</v>
      </c>
      <c r="CE26" s="106">
        <f t="shared" si="9"/>
        <v>1183</v>
      </c>
      <c r="CF26" s="106">
        <f t="shared" si="10"/>
        <v>665</v>
      </c>
      <c r="CG26" s="106">
        <f t="shared" si="11"/>
        <v>101</v>
      </c>
      <c r="CH26" s="106">
        <f t="shared" si="12"/>
        <v>34</v>
      </c>
      <c r="CI26" s="106">
        <f t="shared" si="13"/>
        <v>3574</v>
      </c>
      <c r="CJ26" s="106">
        <f t="shared" si="14"/>
        <v>49</v>
      </c>
      <c r="CK26" s="106">
        <f t="shared" si="15"/>
        <v>100</v>
      </c>
      <c r="CL26" s="106">
        <f t="shared" si="16"/>
        <v>568</v>
      </c>
      <c r="CM26" s="106">
        <f t="shared" si="17"/>
        <v>52</v>
      </c>
      <c r="CN26" s="106">
        <f t="shared" si="18"/>
        <v>253</v>
      </c>
      <c r="CO26" s="106">
        <f t="shared" si="19"/>
        <v>201</v>
      </c>
      <c r="CP26" s="106">
        <f t="shared" si="20"/>
        <v>450</v>
      </c>
      <c r="CQ26" s="106">
        <f t="shared" si="21"/>
        <v>60</v>
      </c>
      <c r="CR26" s="106">
        <f t="shared" si="22"/>
        <v>252</v>
      </c>
      <c r="CS26" s="106">
        <f t="shared" si="23"/>
        <v>407</v>
      </c>
      <c r="CT26" s="106">
        <f t="shared" si="24"/>
        <v>1004</v>
      </c>
      <c r="CU26" s="106">
        <f t="shared" si="25"/>
        <v>134</v>
      </c>
      <c r="CV26" s="106">
        <f t="shared" si="26"/>
        <v>84</v>
      </c>
      <c r="CW26" s="106">
        <f t="shared" si="27"/>
        <v>115</v>
      </c>
      <c r="CX26" s="106">
        <f t="shared" si="28"/>
        <v>27</v>
      </c>
      <c r="CY26" s="106">
        <f t="shared" si="29"/>
        <v>259</v>
      </c>
      <c r="CZ26" s="106">
        <f t="shared" si="30"/>
        <v>840</v>
      </c>
      <c r="DA26" s="106">
        <f t="shared" si="31"/>
        <v>289</v>
      </c>
      <c r="DB26" s="106">
        <f t="shared" si="32"/>
        <v>1278</v>
      </c>
      <c r="DC26" s="106">
        <f t="shared" si="33"/>
        <v>698</v>
      </c>
      <c r="DD26" s="106">
        <f t="shared" si="34"/>
        <v>90</v>
      </c>
      <c r="DE26" s="106">
        <f t="shared" si="35"/>
        <v>124</v>
      </c>
      <c r="DF26" s="106">
        <f t="shared" si="36"/>
        <v>326</v>
      </c>
    </row>
    <row r="27" spans="1:110" x14ac:dyDescent="0.45">
      <c r="A27" s="21">
        <v>43906</v>
      </c>
      <c r="B27" s="20" t="s">
        <v>258</v>
      </c>
      <c r="C27" s="22">
        <v>26</v>
      </c>
      <c r="D27" s="20">
        <v>14991</v>
      </c>
      <c r="E27" s="20">
        <v>853</v>
      </c>
      <c r="F27" s="22">
        <v>4996</v>
      </c>
      <c r="G27" s="22"/>
      <c r="H27" s="22">
        <f t="shared" si="37"/>
        <v>1053</v>
      </c>
      <c r="I27" s="22">
        <f t="shared" si="38"/>
        <v>129</v>
      </c>
      <c r="J27" s="22">
        <f t="shared" si="39"/>
        <v>406</v>
      </c>
      <c r="K27" s="22"/>
      <c r="L27" s="22">
        <f t="shared" si="0"/>
        <v>9142</v>
      </c>
      <c r="M27" s="40">
        <f t="shared" si="1"/>
        <v>5.6900807150957244E-2</v>
      </c>
      <c r="N27" s="56">
        <f t="shared" si="3"/>
        <v>1.0755488592337494</v>
      </c>
      <c r="O27" s="56">
        <f t="shared" si="40"/>
        <v>0.87096774193548387</v>
      </c>
      <c r="P27" s="56">
        <f t="shared" si="4"/>
        <v>1.1781767955801106</v>
      </c>
      <c r="Q27" s="56">
        <f t="shared" si="41"/>
        <v>1.1415929203539823</v>
      </c>
      <c r="R27" s="46">
        <v>35</v>
      </c>
      <c r="S27" s="46">
        <v>31</v>
      </c>
      <c r="T27" s="46">
        <v>30</v>
      </c>
      <c r="U27" s="46">
        <v>118</v>
      </c>
      <c r="V27" s="46">
        <v>49</v>
      </c>
      <c r="W27" s="46">
        <v>2</v>
      </c>
      <c r="X27" s="46">
        <v>4</v>
      </c>
      <c r="Y27" s="46">
        <v>200</v>
      </c>
      <c r="Z27" s="46">
        <v>3</v>
      </c>
      <c r="AA27" s="46">
        <v>7</v>
      </c>
      <c r="AB27" s="46">
        <v>0</v>
      </c>
      <c r="AC27" s="46">
        <v>45</v>
      </c>
      <c r="AD27" s="46">
        <v>53</v>
      </c>
      <c r="AE27" s="46">
        <v>15</v>
      </c>
      <c r="AF27" s="46">
        <v>34</v>
      </c>
      <c r="AG27" s="46">
        <v>11</v>
      </c>
      <c r="AH27" s="46">
        <v>43</v>
      </c>
      <c r="AI27" s="46">
        <v>40</v>
      </c>
      <c r="AJ27" s="46">
        <v>19</v>
      </c>
      <c r="AK27" s="46">
        <v>31</v>
      </c>
      <c r="AL27" s="46">
        <v>13</v>
      </c>
      <c r="AM27" s="46">
        <v>21</v>
      </c>
      <c r="AN27" s="46">
        <v>5</v>
      </c>
      <c r="AO27" s="46">
        <v>42</v>
      </c>
      <c r="AP27" s="46">
        <v>18</v>
      </c>
      <c r="AQ27" s="46">
        <v>0</v>
      </c>
      <c r="AR27" s="46">
        <v>96</v>
      </c>
      <c r="AS27" s="46">
        <v>14</v>
      </c>
      <c r="AT27" s="46">
        <v>16</v>
      </c>
      <c r="AU27" s="46">
        <v>7</v>
      </c>
      <c r="AV27" s="46">
        <v>51</v>
      </c>
      <c r="AW27" s="83">
        <f t="shared" si="42"/>
        <v>-2.7777777777777776E-2</v>
      </c>
      <c r="AX27" s="83">
        <f t="shared" si="43"/>
        <v>0.72222222222222221</v>
      </c>
      <c r="AY27" s="83">
        <f t="shared" si="44"/>
        <v>30</v>
      </c>
      <c r="AZ27" s="83">
        <f t="shared" si="45"/>
        <v>-6.3492063492063489E-2</v>
      </c>
      <c r="BA27" s="83">
        <f t="shared" si="46"/>
        <v>-0.26865671641791045</v>
      </c>
      <c r="BB27" s="83">
        <f t="shared" si="47"/>
        <v>-0.88888888888888884</v>
      </c>
      <c r="BC27" s="83">
        <f t="shared" si="48"/>
        <v>-0.33333333333333331</v>
      </c>
      <c r="BD27" s="83">
        <f t="shared" si="49"/>
        <v>-0.20318725099601595</v>
      </c>
      <c r="BE27" s="83">
        <f t="shared" si="50"/>
        <v>3</v>
      </c>
      <c r="BF27" s="83">
        <f t="shared" si="51"/>
        <v>-0.61111111111111116</v>
      </c>
      <c r="BG27" s="83">
        <f t="shared" si="52"/>
        <v>-1</v>
      </c>
      <c r="BH27" s="83">
        <f t="shared" si="53"/>
        <v>6.5</v>
      </c>
      <c r="BI27" s="83">
        <f t="shared" si="54"/>
        <v>0.65625</v>
      </c>
      <c r="BJ27" s="83">
        <f t="shared" si="55"/>
        <v>-0.53125</v>
      </c>
      <c r="BK27" s="83">
        <f t="shared" si="56"/>
        <v>-0.17073170731707318</v>
      </c>
      <c r="BL27" s="83">
        <f t="shared" si="57"/>
        <v>0.83333333333333337</v>
      </c>
      <c r="BM27" s="83">
        <f t="shared" si="58"/>
        <v>3.7777777777777777</v>
      </c>
      <c r="BN27" s="83">
        <f t="shared" si="59"/>
        <v>0.81818181818181823</v>
      </c>
      <c r="BO27" s="83">
        <f t="shared" si="60"/>
        <v>-0.77380952380952384</v>
      </c>
      <c r="BP27" s="83">
        <f t="shared" si="61"/>
        <v>0.14814814814814814</v>
      </c>
      <c r="BQ27" s="83">
        <f t="shared" si="62"/>
        <v>0.8571428571428571</v>
      </c>
      <c r="BR27" s="83">
        <f t="shared" si="63"/>
        <v>0.61538461538461542</v>
      </c>
      <c r="BS27" s="83">
        <f t="shared" si="64"/>
        <v>4</v>
      </c>
      <c r="BT27" s="83">
        <f t="shared" si="65"/>
        <v>0.68</v>
      </c>
      <c r="BU27" s="83">
        <f t="shared" si="66"/>
        <v>-0.58139534883720934</v>
      </c>
      <c r="BV27" s="83">
        <f t="shared" si="67"/>
        <v>-1</v>
      </c>
      <c r="BW27" s="83">
        <f t="shared" si="68"/>
        <v>0.33333333333333331</v>
      </c>
      <c r="BX27" s="83">
        <f t="shared" si="69"/>
        <v>14</v>
      </c>
      <c r="BY27" s="83">
        <f t="shared" si="70"/>
        <v>1.2857142857142858</v>
      </c>
      <c r="BZ27" s="83">
        <f t="shared" si="71"/>
        <v>-0.36363636363636365</v>
      </c>
      <c r="CA27" s="83">
        <f t="shared" si="72"/>
        <v>0.41666666666666669</v>
      </c>
      <c r="CB27" s="106">
        <f t="shared" si="73"/>
        <v>409</v>
      </c>
      <c r="CC27" s="106">
        <f t="shared" si="7"/>
        <v>224</v>
      </c>
      <c r="CD27" s="106">
        <f t="shared" si="8"/>
        <v>184</v>
      </c>
      <c r="CE27" s="106">
        <f t="shared" si="9"/>
        <v>1301</v>
      </c>
      <c r="CF27" s="106">
        <f t="shared" si="10"/>
        <v>714</v>
      </c>
      <c r="CG27" s="106">
        <f t="shared" si="11"/>
        <v>103</v>
      </c>
      <c r="CH27" s="106">
        <f t="shared" si="12"/>
        <v>38</v>
      </c>
      <c r="CI27" s="106">
        <f t="shared" si="13"/>
        <v>3774</v>
      </c>
      <c r="CJ27" s="106">
        <f t="shared" si="14"/>
        <v>52</v>
      </c>
      <c r="CK27" s="106">
        <f t="shared" si="15"/>
        <v>107</v>
      </c>
      <c r="CL27" s="106">
        <f t="shared" si="16"/>
        <v>568</v>
      </c>
      <c r="CM27" s="106">
        <f t="shared" si="17"/>
        <v>97</v>
      </c>
      <c r="CN27" s="106">
        <f t="shared" si="18"/>
        <v>306</v>
      </c>
      <c r="CO27" s="106">
        <f t="shared" si="19"/>
        <v>216</v>
      </c>
      <c r="CP27" s="106">
        <f t="shared" si="20"/>
        <v>484</v>
      </c>
      <c r="CQ27" s="106">
        <f t="shared" si="21"/>
        <v>71</v>
      </c>
      <c r="CR27" s="106">
        <f t="shared" si="22"/>
        <v>295</v>
      </c>
      <c r="CS27" s="106">
        <f t="shared" si="23"/>
        <v>447</v>
      </c>
      <c r="CT27" s="106">
        <f t="shared" si="24"/>
        <v>1023</v>
      </c>
      <c r="CU27" s="106">
        <f t="shared" si="25"/>
        <v>165</v>
      </c>
      <c r="CV27" s="106">
        <f t="shared" si="26"/>
        <v>97</v>
      </c>
      <c r="CW27" s="106">
        <f t="shared" si="27"/>
        <v>136</v>
      </c>
      <c r="CX27" s="106">
        <f t="shared" si="28"/>
        <v>32</v>
      </c>
      <c r="CY27" s="106">
        <f t="shared" si="29"/>
        <v>301</v>
      </c>
      <c r="CZ27" s="106">
        <f t="shared" si="30"/>
        <v>858</v>
      </c>
      <c r="DA27" s="106">
        <f t="shared" si="31"/>
        <v>289</v>
      </c>
      <c r="DB27" s="106">
        <f t="shared" si="32"/>
        <v>1374</v>
      </c>
      <c r="DC27" s="106">
        <f t="shared" si="33"/>
        <v>712</v>
      </c>
      <c r="DD27" s="106">
        <f t="shared" si="34"/>
        <v>106</v>
      </c>
      <c r="DE27" s="106">
        <f t="shared" si="35"/>
        <v>131</v>
      </c>
      <c r="DF27" s="106">
        <f t="shared" si="36"/>
        <v>377</v>
      </c>
    </row>
    <row r="28" spans="1:110" x14ac:dyDescent="0.45">
      <c r="A28" s="21">
        <v>43907</v>
      </c>
      <c r="B28" s="20" t="s">
        <v>261</v>
      </c>
      <c r="C28" s="22">
        <v>27</v>
      </c>
      <c r="D28" s="20">
        <v>16169</v>
      </c>
      <c r="E28" s="20">
        <v>988</v>
      </c>
      <c r="F28" s="22">
        <v>5389</v>
      </c>
      <c r="G28" s="22"/>
      <c r="H28" s="22">
        <f t="shared" si="37"/>
        <v>1178</v>
      </c>
      <c r="I28" s="22">
        <f t="shared" si="38"/>
        <v>135</v>
      </c>
      <c r="J28" s="22">
        <f t="shared" si="39"/>
        <v>393</v>
      </c>
      <c r="K28" s="22"/>
      <c r="L28" s="22">
        <f t="shared" si="0"/>
        <v>9792</v>
      </c>
      <c r="M28" s="40">
        <f t="shared" si="1"/>
        <v>6.1104582843713277E-2</v>
      </c>
      <c r="N28" s="56">
        <f t="shared" si="3"/>
        <v>1.0785804816223068</v>
      </c>
      <c r="O28" s="56">
        <f t="shared" si="40"/>
        <v>1.1187084520417854</v>
      </c>
      <c r="P28" s="56">
        <f t="shared" si="4"/>
        <v>1.1582649472450175</v>
      </c>
      <c r="Q28" s="56">
        <f t="shared" si="41"/>
        <v>1.0465116279069768</v>
      </c>
      <c r="R28" s="46">
        <v>78</v>
      </c>
      <c r="S28" s="46">
        <v>34</v>
      </c>
      <c r="T28" s="46">
        <v>19</v>
      </c>
      <c r="U28" s="46">
        <v>75</v>
      </c>
      <c r="V28" s="46">
        <v>116</v>
      </c>
      <c r="W28" s="46">
        <v>7</v>
      </c>
      <c r="X28" s="46">
        <v>4</v>
      </c>
      <c r="Y28" s="46">
        <v>273</v>
      </c>
      <c r="Z28" s="46">
        <v>2</v>
      </c>
      <c r="AA28" s="46">
        <v>12</v>
      </c>
      <c r="AB28" s="46">
        <v>63</v>
      </c>
      <c r="AC28" s="46">
        <v>3</v>
      </c>
      <c r="AD28" s="46">
        <v>25</v>
      </c>
      <c r="AE28" s="46">
        <v>25</v>
      </c>
      <c r="AF28" s="46">
        <v>33</v>
      </c>
      <c r="AG28" s="46">
        <v>11</v>
      </c>
      <c r="AH28" s="46">
        <v>31</v>
      </c>
      <c r="AI28" s="46">
        <v>26</v>
      </c>
      <c r="AJ28" s="46">
        <v>29</v>
      </c>
      <c r="AK28" s="46">
        <v>2</v>
      </c>
      <c r="AL28" s="46">
        <v>19</v>
      </c>
      <c r="AM28" s="46">
        <v>9</v>
      </c>
      <c r="AN28" s="46">
        <v>0</v>
      </c>
      <c r="AO28" s="46">
        <v>30</v>
      </c>
      <c r="AP28" s="46">
        <v>45</v>
      </c>
      <c r="AQ28" s="46">
        <v>35</v>
      </c>
      <c r="AR28" s="46">
        <v>59</v>
      </c>
      <c r="AS28" s="46">
        <v>47</v>
      </c>
      <c r="AT28" s="46">
        <v>6</v>
      </c>
      <c r="AU28" s="46">
        <v>11</v>
      </c>
      <c r="AV28" s="46">
        <v>49</v>
      </c>
      <c r="AW28" s="83">
        <f t="shared" si="42"/>
        <v>1.2285714285714286</v>
      </c>
      <c r="AX28" s="83">
        <f t="shared" si="43"/>
        <v>9.6774193548387094E-2</v>
      </c>
      <c r="AY28" s="83">
        <f t="shared" si="44"/>
        <v>-0.36666666666666664</v>
      </c>
      <c r="AZ28" s="83">
        <f t="shared" si="45"/>
        <v>-0.36440677966101692</v>
      </c>
      <c r="BA28" s="83">
        <f t="shared" si="46"/>
        <v>1.3673469387755102</v>
      </c>
      <c r="BB28" s="83">
        <f t="shared" si="47"/>
        <v>2.5</v>
      </c>
      <c r="BC28" s="83">
        <f t="shared" si="48"/>
        <v>0</v>
      </c>
      <c r="BD28" s="83">
        <f t="shared" si="49"/>
        <v>0.36499999999999999</v>
      </c>
      <c r="BE28" s="83">
        <f t="shared" si="50"/>
        <v>-0.33333333333333331</v>
      </c>
      <c r="BF28" s="83">
        <f t="shared" si="51"/>
        <v>0.7142857142857143</v>
      </c>
      <c r="BG28" s="83">
        <f t="shared" si="52"/>
        <v>63</v>
      </c>
      <c r="BH28" s="83">
        <f t="shared" si="53"/>
        <v>-0.93333333333333335</v>
      </c>
      <c r="BI28" s="83">
        <f t="shared" si="54"/>
        <v>-0.52830188679245282</v>
      </c>
      <c r="BJ28" s="83">
        <f t="shared" si="55"/>
        <v>0.66666666666666663</v>
      </c>
      <c r="BK28" s="83">
        <f t="shared" si="56"/>
        <v>-2.9411764705882353E-2</v>
      </c>
      <c r="BL28" s="83">
        <f t="shared" si="57"/>
        <v>0</v>
      </c>
      <c r="BM28" s="83">
        <f t="shared" si="58"/>
        <v>-0.27906976744186046</v>
      </c>
      <c r="BN28" s="83">
        <f t="shared" si="59"/>
        <v>-0.35</v>
      </c>
      <c r="BO28" s="83">
        <f t="shared" si="60"/>
        <v>0.52631578947368418</v>
      </c>
      <c r="BP28" s="83">
        <f t="shared" si="61"/>
        <v>-0.93548387096774188</v>
      </c>
      <c r="BQ28" s="83">
        <f t="shared" si="62"/>
        <v>0.46153846153846156</v>
      </c>
      <c r="BR28" s="83">
        <f t="shared" si="63"/>
        <v>-0.5714285714285714</v>
      </c>
      <c r="BS28" s="83">
        <f t="shared" si="64"/>
        <v>-1</v>
      </c>
      <c r="BT28" s="83">
        <f t="shared" si="65"/>
        <v>-0.2857142857142857</v>
      </c>
      <c r="BU28" s="83">
        <f t="shared" si="66"/>
        <v>1.5</v>
      </c>
      <c r="BV28" s="83">
        <f t="shared" si="67"/>
        <v>35</v>
      </c>
      <c r="BW28" s="83">
        <f t="shared" si="68"/>
        <v>-0.38541666666666669</v>
      </c>
      <c r="BX28" s="83">
        <f t="shared" si="69"/>
        <v>2.3571428571428572</v>
      </c>
      <c r="BY28" s="83">
        <f t="shared" si="70"/>
        <v>-0.625</v>
      </c>
      <c r="BZ28" s="83">
        <f t="shared" si="71"/>
        <v>0.5714285714285714</v>
      </c>
      <c r="CA28" s="83">
        <f t="shared" si="72"/>
        <v>-3.9215686274509803E-2</v>
      </c>
      <c r="CB28" s="106">
        <f t="shared" si="73"/>
        <v>487</v>
      </c>
      <c r="CC28" s="106">
        <f t="shared" si="7"/>
        <v>258</v>
      </c>
      <c r="CD28" s="106">
        <f t="shared" si="8"/>
        <v>203</v>
      </c>
      <c r="CE28" s="106">
        <f t="shared" si="9"/>
        <v>1376</v>
      </c>
      <c r="CF28" s="106">
        <f t="shared" si="10"/>
        <v>830</v>
      </c>
      <c r="CG28" s="106">
        <f t="shared" si="11"/>
        <v>110</v>
      </c>
      <c r="CH28" s="106">
        <f t="shared" si="12"/>
        <v>42</v>
      </c>
      <c r="CI28" s="106">
        <f t="shared" si="13"/>
        <v>4047</v>
      </c>
      <c r="CJ28" s="106">
        <f t="shared" si="14"/>
        <v>54</v>
      </c>
      <c r="CK28" s="106">
        <f t="shared" si="15"/>
        <v>119</v>
      </c>
      <c r="CL28" s="106">
        <f t="shared" si="16"/>
        <v>631</v>
      </c>
      <c r="CM28" s="106">
        <f t="shared" si="17"/>
        <v>100</v>
      </c>
      <c r="CN28" s="106">
        <f t="shared" si="18"/>
        <v>331</v>
      </c>
      <c r="CO28" s="106">
        <f t="shared" si="19"/>
        <v>241</v>
      </c>
      <c r="CP28" s="106">
        <f t="shared" si="20"/>
        <v>517</v>
      </c>
      <c r="CQ28" s="106">
        <f t="shared" si="21"/>
        <v>82</v>
      </c>
      <c r="CR28" s="106">
        <f t="shared" si="22"/>
        <v>326</v>
      </c>
      <c r="CS28" s="106">
        <f t="shared" si="23"/>
        <v>473</v>
      </c>
      <c r="CT28" s="106">
        <f t="shared" si="24"/>
        <v>1052</v>
      </c>
      <c r="CU28" s="106">
        <f t="shared" si="25"/>
        <v>167</v>
      </c>
      <c r="CV28" s="106">
        <f t="shared" si="26"/>
        <v>116</v>
      </c>
      <c r="CW28" s="106">
        <f t="shared" si="27"/>
        <v>145</v>
      </c>
      <c r="CX28" s="106">
        <f t="shared" si="28"/>
        <v>32</v>
      </c>
      <c r="CY28" s="106">
        <f t="shared" si="29"/>
        <v>331</v>
      </c>
      <c r="CZ28" s="106">
        <f t="shared" si="30"/>
        <v>903</v>
      </c>
      <c r="DA28" s="106">
        <f t="shared" si="31"/>
        <v>324</v>
      </c>
      <c r="DB28" s="106">
        <f t="shared" si="32"/>
        <v>1433</v>
      </c>
      <c r="DC28" s="106">
        <f t="shared" si="33"/>
        <v>759</v>
      </c>
      <c r="DD28" s="106">
        <f t="shared" si="34"/>
        <v>112</v>
      </c>
      <c r="DE28" s="106">
        <f t="shared" si="35"/>
        <v>142</v>
      </c>
      <c r="DF28" s="106">
        <f t="shared" si="36"/>
        <v>426</v>
      </c>
    </row>
    <row r="29" spans="1:110" x14ac:dyDescent="0.45">
      <c r="A29" s="21">
        <v>43908</v>
      </c>
      <c r="B29" s="20" t="s">
        <v>264</v>
      </c>
      <c r="C29" s="22">
        <v>28</v>
      </c>
      <c r="D29" s="20">
        <v>17361</v>
      </c>
      <c r="E29" s="20">
        <v>1135</v>
      </c>
      <c r="F29" s="22">
        <v>5710</v>
      </c>
      <c r="G29" s="22"/>
      <c r="H29" s="22">
        <f t="shared" si="37"/>
        <v>1192</v>
      </c>
      <c r="I29" s="22">
        <f t="shared" si="38"/>
        <v>147</v>
      </c>
      <c r="J29" s="22">
        <f t="shared" si="39"/>
        <v>321</v>
      </c>
      <c r="K29" s="22"/>
      <c r="L29" s="22">
        <f t="shared" si="0"/>
        <v>10516</v>
      </c>
      <c r="M29" s="40">
        <f t="shared" si="1"/>
        <v>6.5376418409077819E-2</v>
      </c>
      <c r="N29" s="56">
        <f t="shared" si="3"/>
        <v>1.0737213185725771</v>
      </c>
      <c r="O29" s="56">
        <f t="shared" si="40"/>
        <v>1.0118845500848896</v>
      </c>
      <c r="P29" s="56">
        <f t="shared" si="4"/>
        <v>1.1487854251012146</v>
      </c>
      <c r="Q29" s="56">
        <f t="shared" si="41"/>
        <v>1.0888888888888888</v>
      </c>
      <c r="R29" s="46">
        <v>84</v>
      </c>
      <c r="S29" s="46">
        <v>42</v>
      </c>
      <c r="T29" s="46">
        <v>10</v>
      </c>
      <c r="U29" s="46">
        <v>162</v>
      </c>
      <c r="V29" s="46">
        <v>76</v>
      </c>
      <c r="W29" s="46">
        <v>10</v>
      </c>
      <c r="X29" s="46">
        <v>4</v>
      </c>
      <c r="Y29" s="46">
        <v>213</v>
      </c>
      <c r="Z29" s="46">
        <v>4</v>
      </c>
      <c r="AA29" s="46">
        <v>21</v>
      </c>
      <c r="AB29" s="46">
        <v>30</v>
      </c>
      <c r="AC29" s="46">
        <v>0</v>
      </c>
      <c r="AD29" s="46">
        <v>28</v>
      </c>
      <c r="AE29" s="46">
        <v>20</v>
      </c>
      <c r="AF29" s="46">
        <v>60</v>
      </c>
      <c r="AG29" s="46">
        <v>6</v>
      </c>
      <c r="AH29" s="46">
        <v>60</v>
      </c>
      <c r="AI29" s="46">
        <v>53</v>
      </c>
      <c r="AJ29" s="46">
        <v>22</v>
      </c>
      <c r="AK29" s="46">
        <v>22</v>
      </c>
      <c r="AL29" s="46">
        <v>11</v>
      </c>
      <c r="AM29" s="46">
        <v>7</v>
      </c>
      <c r="AN29" s="46">
        <v>13</v>
      </c>
      <c r="AO29" s="46">
        <v>20</v>
      </c>
      <c r="AP29" s="46">
        <v>21</v>
      </c>
      <c r="AQ29" s="46">
        <v>39</v>
      </c>
      <c r="AR29" s="46">
        <v>61</v>
      </c>
      <c r="AS29" s="46">
        <v>23</v>
      </c>
      <c r="AT29" s="46">
        <v>12</v>
      </c>
      <c r="AU29" s="46">
        <v>13</v>
      </c>
      <c r="AV29" s="46">
        <v>45</v>
      </c>
      <c r="AW29" s="83">
        <f t="shared" si="42"/>
        <v>7.6923076923076927E-2</v>
      </c>
      <c r="AX29" s="83">
        <f t="shared" si="43"/>
        <v>0.23529411764705882</v>
      </c>
      <c r="AY29" s="83">
        <f t="shared" si="44"/>
        <v>-0.47368421052631576</v>
      </c>
      <c r="AZ29" s="83">
        <f t="shared" si="45"/>
        <v>1.1599999999999999</v>
      </c>
      <c r="BA29" s="83">
        <f t="shared" si="46"/>
        <v>-0.34482758620689657</v>
      </c>
      <c r="BB29" s="83">
        <f t="shared" si="47"/>
        <v>0.42857142857142855</v>
      </c>
      <c r="BC29" s="83">
        <f t="shared" si="48"/>
        <v>0</v>
      </c>
      <c r="BD29" s="83">
        <f t="shared" si="49"/>
        <v>-0.21978021978021978</v>
      </c>
      <c r="BE29" s="83">
        <f t="shared" si="50"/>
        <v>1</v>
      </c>
      <c r="BF29" s="83">
        <f t="shared" si="51"/>
        <v>0.75</v>
      </c>
      <c r="BG29" s="83">
        <f t="shared" si="52"/>
        <v>-0.52380952380952384</v>
      </c>
      <c r="BH29" s="83">
        <f t="shared" si="53"/>
        <v>-1</v>
      </c>
      <c r="BI29" s="83">
        <f t="shared" si="54"/>
        <v>0.12</v>
      </c>
      <c r="BJ29" s="83">
        <f t="shared" si="55"/>
        <v>-0.2</v>
      </c>
      <c r="BK29" s="83">
        <f t="shared" si="56"/>
        <v>0.81818181818181823</v>
      </c>
      <c r="BL29" s="83">
        <f t="shared" si="57"/>
        <v>-0.45454545454545453</v>
      </c>
      <c r="BM29" s="83">
        <f t="shared" si="58"/>
        <v>0.93548387096774188</v>
      </c>
      <c r="BN29" s="83">
        <f t="shared" si="59"/>
        <v>1.0384615384615385</v>
      </c>
      <c r="BO29" s="83">
        <f t="shared" si="60"/>
        <v>-0.2413793103448276</v>
      </c>
      <c r="BP29" s="83">
        <f t="shared" si="61"/>
        <v>10</v>
      </c>
      <c r="BQ29" s="83">
        <f t="shared" si="62"/>
        <v>-0.42105263157894735</v>
      </c>
      <c r="BR29" s="83">
        <f t="shared" si="63"/>
        <v>-0.22222222222222221</v>
      </c>
      <c r="BS29" s="83">
        <f t="shared" si="64"/>
        <v>13</v>
      </c>
      <c r="BT29" s="83">
        <f t="shared" si="65"/>
        <v>-0.33333333333333331</v>
      </c>
      <c r="BU29" s="83">
        <f t="shared" si="66"/>
        <v>-0.53333333333333333</v>
      </c>
      <c r="BV29" s="83">
        <f t="shared" si="67"/>
        <v>0.11428571428571428</v>
      </c>
      <c r="BW29" s="83">
        <f t="shared" si="68"/>
        <v>3.3898305084745763E-2</v>
      </c>
      <c r="BX29" s="83">
        <f t="shared" si="69"/>
        <v>-0.51063829787234039</v>
      </c>
      <c r="BY29" s="83">
        <f t="shared" si="70"/>
        <v>1</v>
      </c>
      <c r="BZ29" s="83">
        <f t="shared" si="71"/>
        <v>0.18181818181818182</v>
      </c>
      <c r="CA29" s="83">
        <f t="shared" si="72"/>
        <v>-8.1632653061224483E-2</v>
      </c>
      <c r="CB29" s="106">
        <f t="shared" si="73"/>
        <v>571</v>
      </c>
      <c r="CC29" s="106">
        <f t="shared" si="7"/>
        <v>300</v>
      </c>
      <c r="CD29" s="106">
        <f t="shared" si="8"/>
        <v>213</v>
      </c>
      <c r="CE29" s="106">
        <f t="shared" si="9"/>
        <v>1538</v>
      </c>
      <c r="CF29" s="106">
        <f t="shared" si="10"/>
        <v>906</v>
      </c>
      <c r="CG29" s="106">
        <f t="shared" si="11"/>
        <v>120</v>
      </c>
      <c r="CH29" s="106">
        <f t="shared" si="12"/>
        <v>46</v>
      </c>
      <c r="CI29" s="106">
        <f t="shared" si="13"/>
        <v>4260</v>
      </c>
      <c r="CJ29" s="106">
        <f t="shared" si="14"/>
        <v>58</v>
      </c>
      <c r="CK29" s="106">
        <f t="shared" si="15"/>
        <v>140</v>
      </c>
      <c r="CL29" s="106">
        <f t="shared" si="16"/>
        <v>661</v>
      </c>
      <c r="CM29" s="106">
        <f t="shared" si="17"/>
        <v>100</v>
      </c>
      <c r="CN29" s="106">
        <f t="shared" si="18"/>
        <v>359</v>
      </c>
      <c r="CO29" s="106">
        <f t="shared" si="19"/>
        <v>261</v>
      </c>
      <c r="CP29" s="106">
        <f t="shared" si="20"/>
        <v>577</v>
      </c>
      <c r="CQ29" s="106">
        <f t="shared" si="21"/>
        <v>88</v>
      </c>
      <c r="CR29" s="106">
        <f t="shared" si="22"/>
        <v>386</v>
      </c>
      <c r="CS29" s="106">
        <f t="shared" si="23"/>
        <v>526</v>
      </c>
      <c r="CT29" s="106">
        <f t="shared" si="24"/>
        <v>1074</v>
      </c>
      <c r="CU29" s="106">
        <f t="shared" si="25"/>
        <v>189</v>
      </c>
      <c r="CV29" s="106">
        <f t="shared" si="26"/>
        <v>127</v>
      </c>
      <c r="CW29" s="106">
        <f t="shared" si="27"/>
        <v>152</v>
      </c>
      <c r="CX29" s="106">
        <f t="shared" si="28"/>
        <v>45</v>
      </c>
      <c r="CY29" s="106">
        <f t="shared" si="29"/>
        <v>351</v>
      </c>
      <c r="CZ29" s="106">
        <f t="shared" si="30"/>
        <v>924</v>
      </c>
      <c r="DA29" s="106">
        <f t="shared" si="31"/>
        <v>363</v>
      </c>
      <c r="DB29" s="106">
        <f t="shared" si="32"/>
        <v>1494</v>
      </c>
      <c r="DC29" s="106">
        <f t="shared" si="33"/>
        <v>782</v>
      </c>
      <c r="DD29" s="106">
        <f t="shared" si="34"/>
        <v>124</v>
      </c>
      <c r="DE29" s="106">
        <f t="shared" si="35"/>
        <v>155</v>
      </c>
      <c r="DF29" s="106">
        <f t="shared" si="36"/>
        <v>471</v>
      </c>
    </row>
    <row r="30" spans="1:110" x14ac:dyDescent="0.45">
      <c r="A30" s="21">
        <v>43909</v>
      </c>
      <c r="B30" s="20" t="s">
        <v>267</v>
      </c>
      <c r="C30" s="22">
        <v>29</v>
      </c>
      <c r="D30" s="20">
        <v>18407</v>
      </c>
      <c r="E30" s="20">
        <v>1284</v>
      </c>
      <c r="F30" s="22">
        <v>5979</v>
      </c>
      <c r="G30" s="22"/>
      <c r="H30" s="22">
        <f t="shared" si="37"/>
        <v>1046</v>
      </c>
      <c r="I30" s="22">
        <f t="shared" si="38"/>
        <v>149</v>
      </c>
      <c r="J30" s="22">
        <f t="shared" si="39"/>
        <v>269</v>
      </c>
      <c r="K30" s="22"/>
      <c r="L30" s="22">
        <f t="shared" si="0"/>
        <v>11144</v>
      </c>
      <c r="M30" s="40">
        <f t="shared" si="1"/>
        <v>6.9756071059922861E-2</v>
      </c>
      <c r="N30" s="56">
        <f t="shared" si="3"/>
        <v>1.0602499855999079</v>
      </c>
      <c r="O30" s="56">
        <f t="shared" si="40"/>
        <v>0.87751677852348997</v>
      </c>
      <c r="P30" s="56">
        <f t="shared" si="4"/>
        <v>1.1312775330396476</v>
      </c>
      <c r="Q30" s="56">
        <f t="shared" si="41"/>
        <v>1.0136054421768708</v>
      </c>
      <c r="R30" s="46">
        <v>58</v>
      </c>
      <c r="S30" s="46">
        <v>26</v>
      </c>
      <c r="T30" s="46">
        <v>16</v>
      </c>
      <c r="U30" s="46">
        <v>108</v>
      </c>
      <c r="V30" s="46">
        <v>61</v>
      </c>
      <c r="W30" s="46">
        <v>8</v>
      </c>
      <c r="X30" s="46">
        <v>8</v>
      </c>
      <c r="Y30" s="46">
        <v>137</v>
      </c>
      <c r="Z30" s="46">
        <v>3</v>
      </c>
      <c r="AA30" s="46">
        <v>5</v>
      </c>
      <c r="AB30" s="46">
        <v>50</v>
      </c>
      <c r="AC30" s="46">
        <v>21</v>
      </c>
      <c r="AD30" s="46">
        <v>22</v>
      </c>
      <c r="AE30" s="46">
        <v>26</v>
      </c>
      <c r="AF30" s="46">
        <v>16</v>
      </c>
      <c r="AG30" s="46">
        <v>18</v>
      </c>
      <c r="AH30" s="46">
        <v>21</v>
      </c>
      <c r="AI30" s="46">
        <v>47</v>
      </c>
      <c r="AJ30" s="46">
        <v>31</v>
      </c>
      <c r="AK30" s="46">
        <v>11</v>
      </c>
      <c r="AL30" s="46">
        <v>14</v>
      </c>
      <c r="AM30" s="46">
        <v>6</v>
      </c>
      <c r="AN30" s="46">
        <v>15</v>
      </c>
      <c r="AO30" s="46">
        <v>9</v>
      </c>
      <c r="AP30" s="46">
        <v>73</v>
      </c>
      <c r="AQ30" s="46">
        <v>37</v>
      </c>
      <c r="AR30" s="46">
        <v>58</v>
      </c>
      <c r="AS30" s="46">
        <v>47</v>
      </c>
      <c r="AT30" s="46">
        <v>5</v>
      </c>
      <c r="AU30" s="46">
        <v>20</v>
      </c>
      <c r="AV30" s="46">
        <v>69</v>
      </c>
      <c r="AW30" s="83">
        <f t="shared" si="42"/>
        <v>-0.30952380952380953</v>
      </c>
      <c r="AX30" s="83">
        <f t="shared" si="43"/>
        <v>-0.38095238095238093</v>
      </c>
      <c r="AY30" s="83">
        <f t="shared" si="44"/>
        <v>0.6</v>
      </c>
      <c r="AZ30" s="83">
        <f t="shared" si="45"/>
        <v>-0.33333333333333331</v>
      </c>
      <c r="BA30" s="83">
        <f t="shared" si="46"/>
        <v>-0.19736842105263158</v>
      </c>
      <c r="BB30" s="83">
        <f t="shared" si="47"/>
        <v>-0.2</v>
      </c>
      <c r="BC30" s="83">
        <f t="shared" si="48"/>
        <v>1</v>
      </c>
      <c r="BD30" s="83">
        <f t="shared" si="49"/>
        <v>-0.35680751173708919</v>
      </c>
      <c r="BE30" s="83">
        <f t="shared" si="50"/>
        <v>-0.25</v>
      </c>
      <c r="BF30" s="83">
        <f t="shared" si="51"/>
        <v>-0.76190476190476186</v>
      </c>
      <c r="BG30" s="83">
        <f t="shared" si="52"/>
        <v>0.66666666666666663</v>
      </c>
      <c r="BH30" s="83">
        <f t="shared" si="53"/>
        <v>21</v>
      </c>
      <c r="BI30" s="83">
        <f t="shared" si="54"/>
        <v>-0.21428571428571427</v>
      </c>
      <c r="BJ30" s="83">
        <f t="shared" si="55"/>
        <v>0.3</v>
      </c>
      <c r="BK30" s="83">
        <f t="shared" si="56"/>
        <v>-0.73333333333333328</v>
      </c>
      <c r="BL30" s="83">
        <f t="shared" si="57"/>
        <v>2</v>
      </c>
      <c r="BM30" s="83">
        <f t="shared" si="58"/>
        <v>-0.65</v>
      </c>
      <c r="BN30" s="83">
        <f t="shared" si="59"/>
        <v>-0.11320754716981132</v>
      </c>
      <c r="BO30" s="83">
        <f t="shared" si="60"/>
        <v>0.40909090909090912</v>
      </c>
      <c r="BP30" s="83">
        <f t="shared" si="61"/>
        <v>-0.5</v>
      </c>
      <c r="BQ30" s="83">
        <f t="shared" si="62"/>
        <v>0.27272727272727271</v>
      </c>
      <c r="BR30" s="83">
        <f t="shared" si="63"/>
        <v>-0.14285714285714285</v>
      </c>
      <c r="BS30" s="83">
        <f t="shared" si="64"/>
        <v>0.15384615384615385</v>
      </c>
      <c r="BT30" s="83">
        <f t="shared" si="65"/>
        <v>-0.55000000000000004</v>
      </c>
      <c r="BU30" s="83">
        <f t="shared" si="66"/>
        <v>2.4761904761904763</v>
      </c>
      <c r="BV30" s="83">
        <f t="shared" si="67"/>
        <v>-5.128205128205128E-2</v>
      </c>
      <c r="BW30" s="83">
        <f t="shared" si="68"/>
        <v>-4.9180327868852458E-2</v>
      </c>
      <c r="BX30" s="83">
        <f t="shared" si="69"/>
        <v>1.0434782608695652</v>
      </c>
      <c r="BY30" s="83">
        <f t="shared" si="70"/>
        <v>-0.58333333333333337</v>
      </c>
      <c r="BZ30" s="83">
        <f t="shared" si="71"/>
        <v>0.53846153846153844</v>
      </c>
      <c r="CA30" s="83">
        <f t="shared" si="72"/>
        <v>0.53333333333333333</v>
      </c>
      <c r="CB30" s="106">
        <f t="shared" si="73"/>
        <v>629</v>
      </c>
      <c r="CC30" s="106">
        <f t="shared" si="7"/>
        <v>326</v>
      </c>
      <c r="CD30" s="106">
        <f t="shared" si="8"/>
        <v>229</v>
      </c>
      <c r="CE30" s="106">
        <f t="shared" si="9"/>
        <v>1646</v>
      </c>
      <c r="CF30" s="106">
        <f t="shared" si="10"/>
        <v>967</v>
      </c>
      <c r="CG30" s="106">
        <f t="shared" si="11"/>
        <v>128</v>
      </c>
      <c r="CH30" s="106">
        <f t="shared" si="12"/>
        <v>54</v>
      </c>
      <c r="CI30" s="106">
        <f t="shared" si="13"/>
        <v>4397</v>
      </c>
      <c r="CJ30" s="106">
        <f t="shared" si="14"/>
        <v>61</v>
      </c>
      <c r="CK30" s="106">
        <f t="shared" si="15"/>
        <v>145</v>
      </c>
      <c r="CL30" s="106">
        <f t="shared" si="16"/>
        <v>711</v>
      </c>
      <c r="CM30" s="106">
        <f t="shared" si="17"/>
        <v>121</v>
      </c>
      <c r="CN30" s="106">
        <f t="shared" si="18"/>
        <v>381</v>
      </c>
      <c r="CO30" s="106">
        <f t="shared" si="19"/>
        <v>287</v>
      </c>
      <c r="CP30" s="106">
        <f t="shared" si="20"/>
        <v>593</v>
      </c>
      <c r="CQ30" s="106">
        <f t="shared" si="21"/>
        <v>106</v>
      </c>
      <c r="CR30" s="106">
        <f t="shared" si="22"/>
        <v>407</v>
      </c>
      <c r="CS30" s="106">
        <f t="shared" si="23"/>
        <v>573</v>
      </c>
      <c r="CT30" s="106">
        <f t="shared" si="24"/>
        <v>1105</v>
      </c>
      <c r="CU30" s="106">
        <f t="shared" si="25"/>
        <v>200</v>
      </c>
      <c r="CV30" s="106">
        <f t="shared" si="26"/>
        <v>141</v>
      </c>
      <c r="CW30" s="106">
        <f t="shared" si="27"/>
        <v>158</v>
      </c>
      <c r="CX30" s="106">
        <f t="shared" si="28"/>
        <v>60</v>
      </c>
      <c r="CY30" s="106">
        <f t="shared" si="29"/>
        <v>360</v>
      </c>
      <c r="CZ30" s="106">
        <f t="shared" si="30"/>
        <v>997</v>
      </c>
      <c r="DA30" s="106">
        <f t="shared" si="31"/>
        <v>400</v>
      </c>
      <c r="DB30" s="106">
        <f t="shared" si="32"/>
        <v>1552</v>
      </c>
      <c r="DC30" s="106">
        <f t="shared" si="33"/>
        <v>829</v>
      </c>
      <c r="DD30" s="106">
        <f t="shared" si="34"/>
        <v>129</v>
      </c>
      <c r="DE30" s="106">
        <f t="shared" si="35"/>
        <v>175</v>
      </c>
      <c r="DF30" s="106">
        <f t="shared" si="36"/>
        <v>540</v>
      </c>
    </row>
    <row r="31" spans="1:110" x14ac:dyDescent="0.45">
      <c r="A31" s="21">
        <v>43910</v>
      </c>
      <c r="B31" s="20" t="s">
        <v>273</v>
      </c>
      <c r="C31" s="22">
        <v>30</v>
      </c>
      <c r="D31" s="20">
        <v>19644</v>
      </c>
      <c r="E31" s="20">
        <v>1433</v>
      </c>
      <c r="F31" s="22">
        <v>6745</v>
      </c>
      <c r="G31" s="22"/>
      <c r="H31" s="22">
        <f t="shared" si="37"/>
        <v>1237</v>
      </c>
      <c r="I31" s="22">
        <f t="shared" si="38"/>
        <v>149</v>
      </c>
      <c r="J31" s="22">
        <f t="shared" si="39"/>
        <v>766</v>
      </c>
      <c r="K31" s="22"/>
      <c r="L31" s="22">
        <f t="shared" si="0"/>
        <v>11466</v>
      </c>
      <c r="M31" s="40">
        <f t="shared" si="1"/>
        <v>7.2948482997352876E-2</v>
      </c>
      <c r="N31" s="56">
        <f t="shared" si="3"/>
        <v>1.0672026946270441</v>
      </c>
      <c r="O31" s="56">
        <f t="shared" si="40"/>
        <v>1.1826003824091778</v>
      </c>
      <c r="P31" s="56">
        <f t="shared" si="4"/>
        <v>1.1160436137071652</v>
      </c>
      <c r="Q31" s="56">
        <f t="shared" si="41"/>
        <v>1</v>
      </c>
      <c r="R31" s="46">
        <v>55</v>
      </c>
      <c r="S31" s="46">
        <v>27</v>
      </c>
      <c r="T31" s="46">
        <v>35</v>
      </c>
      <c r="U31" s="46">
        <v>145</v>
      </c>
      <c r="V31" s="46">
        <v>95</v>
      </c>
      <c r="W31" s="46">
        <v>20</v>
      </c>
      <c r="X31" s="46">
        <v>1</v>
      </c>
      <c r="Y31" s="46">
        <v>220</v>
      </c>
      <c r="Z31" s="46">
        <v>3</v>
      </c>
      <c r="AA31" s="46">
        <v>18</v>
      </c>
      <c r="AB31" s="46">
        <v>48</v>
      </c>
      <c r="AC31" s="46">
        <v>17</v>
      </c>
      <c r="AD31" s="46">
        <v>10</v>
      </c>
      <c r="AE31" s="46">
        <v>44</v>
      </c>
      <c r="AF31" s="46">
        <v>52</v>
      </c>
      <c r="AG31" s="46">
        <v>8</v>
      </c>
      <c r="AH31" s="46">
        <v>50</v>
      </c>
      <c r="AI31" s="46">
        <v>8</v>
      </c>
      <c r="AJ31" s="46">
        <v>36</v>
      </c>
      <c r="AK31" s="46">
        <v>15</v>
      </c>
      <c r="AL31" s="46">
        <v>12</v>
      </c>
      <c r="AM31" s="46">
        <v>5</v>
      </c>
      <c r="AN31" s="46">
        <v>1</v>
      </c>
      <c r="AO31" s="46">
        <v>15</v>
      </c>
      <c r="AP31" s="46">
        <v>99</v>
      </c>
      <c r="AQ31" s="46">
        <v>9</v>
      </c>
      <c r="AR31" s="46">
        <v>84</v>
      </c>
      <c r="AS31" s="46">
        <v>17</v>
      </c>
      <c r="AT31" s="46">
        <v>17</v>
      </c>
      <c r="AU31" s="46">
        <v>22</v>
      </c>
      <c r="AV31" s="46">
        <v>49</v>
      </c>
      <c r="AW31" s="83">
        <f t="shared" si="42"/>
        <v>-5.1724137931034482E-2</v>
      </c>
      <c r="AX31" s="83">
        <f t="shared" si="43"/>
        <v>3.8461538461538464E-2</v>
      </c>
      <c r="AY31" s="83">
        <f t="shared" si="44"/>
        <v>1.1875</v>
      </c>
      <c r="AZ31" s="83">
        <f t="shared" si="45"/>
        <v>0.34259259259259262</v>
      </c>
      <c r="BA31" s="83">
        <f t="shared" si="46"/>
        <v>0.55737704918032782</v>
      </c>
      <c r="BB31" s="83">
        <f t="shared" si="47"/>
        <v>1.5</v>
      </c>
      <c r="BC31" s="83">
        <f t="shared" si="48"/>
        <v>-0.875</v>
      </c>
      <c r="BD31" s="83">
        <f t="shared" si="49"/>
        <v>0.6058394160583942</v>
      </c>
      <c r="BE31" s="83">
        <f t="shared" si="50"/>
        <v>0</v>
      </c>
      <c r="BF31" s="83">
        <f t="shared" si="51"/>
        <v>2.6</v>
      </c>
      <c r="BG31" s="83">
        <f t="shared" si="52"/>
        <v>-0.04</v>
      </c>
      <c r="BH31" s="83">
        <f t="shared" si="53"/>
        <v>-0.19047619047619047</v>
      </c>
      <c r="BI31" s="83">
        <f t="shared" si="54"/>
        <v>-0.54545454545454541</v>
      </c>
      <c r="BJ31" s="83">
        <f t="shared" si="55"/>
        <v>0.69230769230769229</v>
      </c>
      <c r="BK31" s="83">
        <f t="shared" si="56"/>
        <v>2.25</v>
      </c>
      <c r="BL31" s="83">
        <f t="shared" si="57"/>
        <v>-0.55555555555555558</v>
      </c>
      <c r="BM31" s="83">
        <f t="shared" si="58"/>
        <v>1.3809523809523809</v>
      </c>
      <c r="BN31" s="83">
        <f t="shared" si="59"/>
        <v>-0.82978723404255317</v>
      </c>
      <c r="BO31" s="83">
        <f t="shared" si="60"/>
        <v>0.16129032258064516</v>
      </c>
      <c r="BP31" s="83">
        <f t="shared" si="61"/>
        <v>0.36363636363636365</v>
      </c>
      <c r="BQ31" s="83">
        <f t="shared" si="62"/>
        <v>-0.14285714285714285</v>
      </c>
      <c r="BR31" s="83">
        <f t="shared" si="63"/>
        <v>-0.16666666666666666</v>
      </c>
      <c r="BS31" s="83">
        <f t="shared" si="64"/>
        <v>-0.93333333333333335</v>
      </c>
      <c r="BT31" s="83">
        <f t="shared" si="65"/>
        <v>0.66666666666666663</v>
      </c>
      <c r="BU31" s="83">
        <f t="shared" si="66"/>
        <v>0.35616438356164382</v>
      </c>
      <c r="BV31" s="83">
        <f t="shared" si="67"/>
        <v>-0.7567567567567568</v>
      </c>
      <c r="BW31" s="83">
        <f t="shared" si="68"/>
        <v>0.44827586206896552</v>
      </c>
      <c r="BX31" s="83">
        <f t="shared" si="69"/>
        <v>-0.63829787234042556</v>
      </c>
      <c r="BY31" s="83">
        <f t="shared" si="70"/>
        <v>2.4</v>
      </c>
      <c r="BZ31" s="83">
        <f t="shared" si="71"/>
        <v>0.1</v>
      </c>
      <c r="CA31" s="83">
        <f t="shared" si="72"/>
        <v>-0.28985507246376813</v>
      </c>
      <c r="CB31" s="106">
        <f t="shared" si="73"/>
        <v>684</v>
      </c>
      <c r="CC31" s="106">
        <f t="shared" si="7"/>
        <v>353</v>
      </c>
      <c r="CD31" s="106">
        <f t="shared" si="8"/>
        <v>264</v>
      </c>
      <c r="CE31" s="106">
        <f t="shared" si="9"/>
        <v>1791</v>
      </c>
      <c r="CF31" s="106">
        <f t="shared" si="10"/>
        <v>1062</v>
      </c>
      <c r="CG31" s="106">
        <f t="shared" si="11"/>
        <v>148</v>
      </c>
      <c r="CH31" s="106">
        <f t="shared" si="12"/>
        <v>55</v>
      </c>
      <c r="CI31" s="106">
        <f t="shared" si="13"/>
        <v>4617</v>
      </c>
      <c r="CJ31" s="106">
        <f t="shared" si="14"/>
        <v>64</v>
      </c>
      <c r="CK31" s="106">
        <f t="shared" si="15"/>
        <v>163</v>
      </c>
      <c r="CL31" s="106">
        <f t="shared" si="16"/>
        <v>759</v>
      </c>
      <c r="CM31" s="106">
        <f t="shared" si="17"/>
        <v>138</v>
      </c>
      <c r="CN31" s="106">
        <f t="shared" si="18"/>
        <v>391</v>
      </c>
      <c r="CO31" s="106">
        <f t="shared" si="19"/>
        <v>331</v>
      </c>
      <c r="CP31" s="106">
        <f t="shared" si="20"/>
        <v>645</v>
      </c>
      <c r="CQ31" s="106">
        <f t="shared" si="21"/>
        <v>114</v>
      </c>
      <c r="CR31" s="106">
        <f t="shared" si="22"/>
        <v>457</v>
      </c>
      <c r="CS31" s="106">
        <f t="shared" si="23"/>
        <v>581</v>
      </c>
      <c r="CT31" s="106">
        <f t="shared" si="24"/>
        <v>1141</v>
      </c>
      <c r="CU31" s="106">
        <f t="shared" si="25"/>
        <v>215</v>
      </c>
      <c r="CV31" s="106">
        <f t="shared" si="26"/>
        <v>153</v>
      </c>
      <c r="CW31" s="106">
        <f t="shared" si="27"/>
        <v>163</v>
      </c>
      <c r="CX31" s="106">
        <f t="shared" si="28"/>
        <v>61</v>
      </c>
      <c r="CY31" s="106">
        <f t="shared" si="29"/>
        <v>375</v>
      </c>
      <c r="CZ31" s="106">
        <f t="shared" si="30"/>
        <v>1096</v>
      </c>
      <c r="DA31" s="106">
        <f t="shared" si="31"/>
        <v>409</v>
      </c>
      <c r="DB31" s="106">
        <f t="shared" si="32"/>
        <v>1636</v>
      </c>
      <c r="DC31" s="106">
        <f t="shared" si="33"/>
        <v>846</v>
      </c>
      <c r="DD31" s="106">
        <f t="shared" si="34"/>
        <v>146</v>
      </c>
      <c r="DE31" s="106">
        <f t="shared" si="35"/>
        <v>197</v>
      </c>
      <c r="DF31" s="106">
        <f t="shared" si="36"/>
        <v>589</v>
      </c>
    </row>
    <row r="32" spans="1:110" x14ac:dyDescent="0.45">
      <c r="A32" s="21">
        <v>43911</v>
      </c>
      <c r="B32" s="20" t="s">
        <v>314</v>
      </c>
      <c r="C32" s="22">
        <v>31</v>
      </c>
      <c r="D32" s="20">
        <v>20610</v>
      </c>
      <c r="E32" s="20">
        <v>1556</v>
      </c>
      <c r="F32" s="22">
        <v>7635</v>
      </c>
      <c r="G32" s="22"/>
      <c r="H32" s="22">
        <f t="shared" si="37"/>
        <v>966</v>
      </c>
      <c r="I32" s="22">
        <f t="shared" si="38"/>
        <v>123</v>
      </c>
      <c r="J32" s="22">
        <f t="shared" si="39"/>
        <v>890</v>
      </c>
      <c r="K32" s="22"/>
      <c r="L32" s="22">
        <f t="shared" si="0"/>
        <v>11419</v>
      </c>
      <c r="M32" s="40">
        <f t="shared" si="1"/>
        <v>7.54973313925279E-2</v>
      </c>
      <c r="N32" s="56">
        <f t="shared" si="3"/>
        <v>1.0491753207086134</v>
      </c>
      <c r="O32" s="56">
        <f t="shared" si="40"/>
        <v>0.78092158447857718</v>
      </c>
      <c r="P32" s="56">
        <f t="shared" si="4"/>
        <v>1.0858339148639218</v>
      </c>
      <c r="Q32" s="56">
        <f t="shared" si="41"/>
        <v>0.82550335570469802</v>
      </c>
      <c r="R32" s="46">
        <v>72</v>
      </c>
      <c r="S32" s="46">
        <v>14</v>
      </c>
      <c r="T32" s="46">
        <v>6</v>
      </c>
      <c r="U32" s="46">
        <v>101</v>
      </c>
      <c r="V32" s="46">
        <v>55</v>
      </c>
      <c r="W32" s="46">
        <v>18</v>
      </c>
      <c r="X32" s="46">
        <v>0</v>
      </c>
      <c r="Y32" s="46">
        <v>232</v>
      </c>
      <c r="Z32" s="46">
        <v>2</v>
      </c>
      <c r="AA32" s="46">
        <v>0</v>
      </c>
      <c r="AB32" s="46">
        <v>57</v>
      </c>
      <c r="AC32" s="46">
        <v>1</v>
      </c>
      <c r="AD32" s="46">
        <v>31</v>
      </c>
      <c r="AE32" s="46">
        <v>35</v>
      </c>
      <c r="AF32" s="46">
        <v>0</v>
      </c>
      <c r="AG32" s="46">
        <v>5</v>
      </c>
      <c r="AH32" s="46">
        <v>22</v>
      </c>
      <c r="AI32" s="46">
        <v>59</v>
      </c>
      <c r="AJ32" s="46">
        <v>20</v>
      </c>
      <c r="AK32" s="46">
        <v>7</v>
      </c>
      <c r="AL32" s="46">
        <v>8</v>
      </c>
      <c r="AM32" s="46">
        <v>5</v>
      </c>
      <c r="AN32" s="46">
        <v>12</v>
      </c>
      <c r="AO32" s="46">
        <v>6</v>
      </c>
      <c r="AP32" s="46">
        <v>57</v>
      </c>
      <c r="AQ32" s="46">
        <v>34</v>
      </c>
      <c r="AR32" s="46">
        <v>28</v>
      </c>
      <c r="AS32" s="46">
        <v>0</v>
      </c>
      <c r="AT32" s="46">
        <v>0</v>
      </c>
      <c r="AU32" s="46">
        <v>27</v>
      </c>
      <c r="AV32" s="46">
        <v>52</v>
      </c>
      <c r="AW32" s="83">
        <f t="shared" si="42"/>
        <v>0.30909090909090908</v>
      </c>
      <c r="AX32" s="83">
        <f t="shared" si="43"/>
        <v>-0.48148148148148145</v>
      </c>
      <c r="AY32" s="83">
        <f t="shared" si="44"/>
        <v>-0.82857142857142863</v>
      </c>
      <c r="AZ32" s="83">
        <f t="shared" si="45"/>
        <v>-0.30344827586206896</v>
      </c>
      <c r="BA32" s="83">
        <f t="shared" si="46"/>
        <v>-0.42105263157894735</v>
      </c>
      <c r="BB32" s="83">
        <f t="shared" si="47"/>
        <v>-0.1</v>
      </c>
      <c r="BC32" s="83">
        <f t="shared" si="48"/>
        <v>-1</v>
      </c>
      <c r="BD32" s="83">
        <f t="shared" si="49"/>
        <v>5.4545454545454543E-2</v>
      </c>
      <c r="BE32" s="83">
        <f t="shared" si="50"/>
        <v>-0.33333333333333331</v>
      </c>
      <c r="BF32" s="83">
        <f t="shared" si="51"/>
        <v>-1</v>
      </c>
      <c r="BG32" s="83">
        <f t="shared" si="52"/>
        <v>0.1875</v>
      </c>
      <c r="BH32" s="83">
        <f t="shared" si="53"/>
        <v>-0.94117647058823528</v>
      </c>
      <c r="BI32" s="83">
        <f t="shared" si="54"/>
        <v>2.1</v>
      </c>
      <c r="BJ32" s="83">
        <f t="shared" si="55"/>
        <v>-0.20454545454545456</v>
      </c>
      <c r="BK32" s="83">
        <f t="shared" si="56"/>
        <v>-1</v>
      </c>
      <c r="BL32" s="83">
        <f t="shared" si="57"/>
        <v>-0.375</v>
      </c>
      <c r="BM32" s="83">
        <f t="shared" si="58"/>
        <v>-0.56000000000000005</v>
      </c>
      <c r="BN32" s="83">
        <f t="shared" si="59"/>
        <v>6.375</v>
      </c>
      <c r="BO32" s="83">
        <f t="shared" si="60"/>
        <v>-0.44444444444444442</v>
      </c>
      <c r="BP32" s="83">
        <f t="shared" si="61"/>
        <v>-0.53333333333333333</v>
      </c>
      <c r="BQ32" s="83">
        <f t="shared" si="62"/>
        <v>-0.33333333333333331</v>
      </c>
      <c r="BR32" s="83">
        <f t="shared" si="63"/>
        <v>0</v>
      </c>
      <c r="BS32" s="83">
        <f t="shared" si="64"/>
        <v>11</v>
      </c>
      <c r="BT32" s="83">
        <f t="shared" si="65"/>
        <v>-0.6</v>
      </c>
      <c r="BU32" s="83">
        <f t="shared" si="66"/>
        <v>-0.42424242424242425</v>
      </c>
      <c r="BV32" s="83">
        <f t="shared" si="67"/>
        <v>2.7777777777777777</v>
      </c>
      <c r="BW32" s="83">
        <f t="shared" si="68"/>
        <v>-0.66666666666666663</v>
      </c>
      <c r="BX32" s="83">
        <f t="shared" si="69"/>
        <v>-1</v>
      </c>
      <c r="BY32" s="83">
        <f t="shared" si="70"/>
        <v>-1</v>
      </c>
      <c r="BZ32" s="83">
        <f t="shared" si="71"/>
        <v>0.22727272727272727</v>
      </c>
      <c r="CA32" s="83">
        <f t="shared" si="72"/>
        <v>6.1224489795918366E-2</v>
      </c>
      <c r="CB32" s="106">
        <f t="shared" si="73"/>
        <v>756</v>
      </c>
      <c r="CC32" s="106">
        <f t="shared" si="7"/>
        <v>367</v>
      </c>
      <c r="CD32" s="106">
        <f t="shared" si="8"/>
        <v>270</v>
      </c>
      <c r="CE32" s="106">
        <f t="shared" si="9"/>
        <v>1892</v>
      </c>
      <c r="CF32" s="106">
        <f t="shared" si="10"/>
        <v>1117</v>
      </c>
      <c r="CG32" s="106">
        <f t="shared" si="11"/>
        <v>166</v>
      </c>
      <c r="CH32" s="106">
        <f t="shared" si="12"/>
        <v>55</v>
      </c>
      <c r="CI32" s="106">
        <f t="shared" si="13"/>
        <v>4849</v>
      </c>
      <c r="CJ32" s="106">
        <f t="shared" si="14"/>
        <v>66</v>
      </c>
      <c r="CK32" s="106">
        <f t="shared" si="15"/>
        <v>163</v>
      </c>
      <c r="CL32" s="106">
        <f t="shared" si="16"/>
        <v>816</v>
      </c>
      <c r="CM32" s="106">
        <f t="shared" si="17"/>
        <v>139</v>
      </c>
      <c r="CN32" s="106">
        <f t="shared" si="18"/>
        <v>422</v>
      </c>
      <c r="CO32" s="106">
        <f t="shared" si="19"/>
        <v>366</v>
      </c>
      <c r="CP32" s="106">
        <f t="shared" si="20"/>
        <v>645</v>
      </c>
      <c r="CQ32" s="106">
        <f t="shared" si="21"/>
        <v>119</v>
      </c>
      <c r="CR32" s="106">
        <f t="shared" si="22"/>
        <v>479</v>
      </c>
      <c r="CS32" s="106">
        <f t="shared" si="23"/>
        <v>640</v>
      </c>
      <c r="CT32" s="106">
        <f t="shared" si="24"/>
        <v>1161</v>
      </c>
      <c r="CU32" s="106">
        <f t="shared" si="25"/>
        <v>222</v>
      </c>
      <c r="CV32" s="106">
        <f t="shared" si="26"/>
        <v>161</v>
      </c>
      <c r="CW32" s="106">
        <f t="shared" si="27"/>
        <v>168</v>
      </c>
      <c r="CX32" s="106">
        <f t="shared" si="28"/>
        <v>73</v>
      </c>
      <c r="CY32" s="106">
        <f t="shared" si="29"/>
        <v>381</v>
      </c>
      <c r="CZ32" s="106">
        <f t="shared" si="30"/>
        <v>1153</v>
      </c>
      <c r="DA32" s="106">
        <f t="shared" si="31"/>
        <v>443</v>
      </c>
      <c r="DB32" s="106">
        <f t="shared" si="32"/>
        <v>1664</v>
      </c>
      <c r="DC32" s="106">
        <f t="shared" si="33"/>
        <v>846</v>
      </c>
      <c r="DD32" s="106">
        <f t="shared" si="34"/>
        <v>146</v>
      </c>
      <c r="DE32" s="106">
        <f t="shared" si="35"/>
        <v>224</v>
      </c>
      <c r="DF32" s="106">
        <f t="shared" si="36"/>
        <v>641</v>
      </c>
    </row>
    <row r="33" spans="1:110" x14ac:dyDescent="0.45">
      <c r="A33" s="21">
        <v>43912</v>
      </c>
      <c r="B33" s="20" t="s">
        <v>319</v>
      </c>
      <c r="C33" s="22">
        <v>32</v>
      </c>
      <c r="D33" s="20">
        <v>21638</v>
      </c>
      <c r="E33" s="20">
        <v>1685</v>
      </c>
      <c r="F33" s="22">
        <v>7913</v>
      </c>
      <c r="G33" s="22"/>
      <c r="H33" s="22">
        <f t="shared" si="37"/>
        <v>1028</v>
      </c>
      <c r="I33" s="22">
        <f t="shared" si="38"/>
        <v>129</v>
      </c>
      <c r="J33" s="22">
        <f t="shared" si="39"/>
        <v>278</v>
      </c>
      <c r="K33" s="22"/>
      <c r="L33" s="22">
        <f t="shared" si="0"/>
        <v>12040</v>
      </c>
      <c r="M33" s="40">
        <f t="shared" si="1"/>
        <v>7.7872261761715494E-2</v>
      </c>
      <c r="N33" s="56">
        <f t="shared" si="3"/>
        <v>1.0498786996603591</v>
      </c>
      <c r="O33" s="56">
        <f t="shared" si="40"/>
        <v>1.0641821946169772</v>
      </c>
      <c r="P33" s="56">
        <f t="shared" si="4"/>
        <v>1.0829048843187661</v>
      </c>
      <c r="Q33" s="56">
        <f t="shared" si="41"/>
        <v>1.0487804878048781</v>
      </c>
      <c r="R33" s="46">
        <v>57</v>
      </c>
      <c r="S33" s="46">
        <v>28</v>
      </c>
      <c r="T33" s="46">
        <v>19</v>
      </c>
      <c r="U33" s="46">
        <v>87</v>
      </c>
      <c r="V33" s="46">
        <v>60</v>
      </c>
      <c r="W33" s="46">
        <v>17</v>
      </c>
      <c r="X33" s="46">
        <v>0</v>
      </c>
      <c r="Y33" s="46">
        <v>249</v>
      </c>
      <c r="Z33" s="46">
        <v>2</v>
      </c>
      <c r="AA33" s="46">
        <v>15</v>
      </c>
      <c r="AB33" s="46">
        <v>42</v>
      </c>
      <c r="AC33" s="46">
        <v>26</v>
      </c>
      <c r="AD33" s="46">
        <v>22</v>
      </c>
      <c r="AE33" s="46">
        <v>28</v>
      </c>
      <c r="AF33" s="46">
        <v>0</v>
      </c>
      <c r="AG33" s="46">
        <v>15</v>
      </c>
      <c r="AH33" s="46">
        <v>26</v>
      </c>
      <c r="AI33" s="46">
        <v>29</v>
      </c>
      <c r="AJ33" s="46">
        <v>17</v>
      </c>
      <c r="AK33" s="46">
        <v>16</v>
      </c>
      <c r="AL33" s="46">
        <v>8</v>
      </c>
      <c r="AM33" s="46">
        <v>7</v>
      </c>
      <c r="AN33" s="46">
        <v>0</v>
      </c>
      <c r="AO33" s="46">
        <v>10</v>
      </c>
      <c r="AP33" s="46">
        <v>38</v>
      </c>
      <c r="AQ33" s="46">
        <v>33</v>
      </c>
      <c r="AR33" s="46">
        <v>36</v>
      </c>
      <c r="AS33" s="46">
        <v>36</v>
      </c>
      <c r="AT33" s="46">
        <v>2</v>
      </c>
      <c r="AU33" s="46">
        <v>19</v>
      </c>
      <c r="AV33" s="46">
        <v>84</v>
      </c>
      <c r="AW33" s="83">
        <f t="shared" si="42"/>
        <v>-0.20833333333333334</v>
      </c>
      <c r="AX33" s="83">
        <f t="shared" si="43"/>
        <v>1</v>
      </c>
      <c r="AY33" s="83">
        <f t="shared" si="44"/>
        <v>2.1666666666666665</v>
      </c>
      <c r="AZ33" s="83">
        <f t="shared" si="45"/>
        <v>-0.13861386138613863</v>
      </c>
      <c r="BA33" s="83">
        <f t="shared" si="46"/>
        <v>9.0909090909090912E-2</v>
      </c>
      <c r="BB33" s="83">
        <f t="shared" si="47"/>
        <v>-5.5555555555555552E-2</v>
      </c>
      <c r="BC33" s="83">
        <f t="shared" si="48"/>
        <v>0</v>
      </c>
      <c r="BD33" s="83">
        <f t="shared" si="49"/>
        <v>7.3275862068965511E-2</v>
      </c>
      <c r="BE33" s="83">
        <f t="shared" si="50"/>
        <v>0</v>
      </c>
      <c r="BF33" s="83">
        <f t="shared" si="51"/>
        <v>15</v>
      </c>
      <c r="BG33" s="83">
        <f t="shared" si="52"/>
        <v>-0.26315789473684209</v>
      </c>
      <c r="BH33" s="83">
        <f t="shared" si="53"/>
        <v>25</v>
      </c>
      <c r="BI33" s="83">
        <f t="shared" si="54"/>
        <v>-0.29032258064516131</v>
      </c>
      <c r="BJ33" s="83">
        <f t="shared" si="55"/>
        <v>-0.2</v>
      </c>
      <c r="BK33" s="83">
        <f t="shared" si="56"/>
        <v>0</v>
      </c>
      <c r="BL33" s="83">
        <f t="shared" si="57"/>
        <v>2</v>
      </c>
      <c r="BM33" s="83">
        <f t="shared" si="58"/>
        <v>0.18181818181818182</v>
      </c>
      <c r="BN33" s="83">
        <f t="shared" si="59"/>
        <v>-0.50847457627118642</v>
      </c>
      <c r="BO33" s="83">
        <f t="shared" si="60"/>
        <v>-0.15</v>
      </c>
      <c r="BP33" s="83">
        <f t="shared" si="61"/>
        <v>1.2857142857142858</v>
      </c>
      <c r="BQ33" s="83">
        <f t="shared" si="62"/>
        <v>0</v>
      </c>
      <c r="BR33" s="83">
        <f t="shared" si="63"/>
        <v>0.4</v>
      </c>
      <c r="BS33" s="83">
        <f t="shared" si="64"/>
        <v>-1</v>
      </c>
      <c r="BT33" s="83">
        <f t="shared" si="65"/>
        <v>0.66666666666666663</v>
      </c>
      <c r="BU33" s="83">
        <f t="shared" si="66"/>
        <v>-0.33333333333333331</v>
      </c>
      <c r="BV33" s="83">
        <f t="shared" si="67"/>
        <v>-2.9411764705882353E-2</v>
      </c>
      <c r="BW33" s="83">
        <f t="shared" si="68"/>
        <v>0.2857142857142857</v>
      </c>
      <c r="BX33" s="83">
        <f t="shared" si="69"/>
        <v>36</v>
      </c>
      <c r="BY33" s="83">
        <f t="shared" si="70"/>
        <v>2</v>
      </c>
      <c r="BZ33" s="83">
        <f t="shared" si="71"/>
        <v>-0.29629629629629628</v>
      </c>
      <c r="CA33" s="83">
        <f t="shared" si="72"/>
        <v>0.61538461538461542</v>
      </c>
      <c r="CB33" s="106">
        <f t="shared" si="73"/>
        <v>813</v>
      </c>
      <c r="CC33" s="106">
        <f t="shared" si="7"/>
        <v>395</v>
      </c>
      <c r="CD33" s="106">
        <f t="shared" si="8"/>
        <v>289</v>
      </c>
      <c r="CE33" s="106">
        <f t="shared" si="9"/>
        <v>1979</v>
      </c>
      <c r="CF33" s="106">
        <f t="shared" si="10"/>
        <v>1177</v>
      </c>
      <c r="CG33" s="106">
        <f t="shared" si="11"/>
        <v>183</v>
      </c>
      <c r="CH33" s="106">
        <f t="shared" si="12"/>
        <v>55</v>
      </c>
      <c r="CI33" s="106">
        <f t="shared" si="13"/>
        <v>5098</v>
      </c>
      <c r="CJ33" s="106">
        <f t="shared" si="14"/>
        <v>68</v>
      </c>
      <c r="CK33" s="106">
        <f t="shared" si="15"/>
        <v>178</v>
      </c>
      <c r="CL33" s="106">
        <f t="shared" si="16"/>
        <v>858</v>
      </c>
      <c r="CM33" s="106">
        <f t="shared" si="17"/>
        <v>165</v>
      </c>
      <c r="CN33" s="106">
        <f t="shared" si="18"/>
        <v>444</v>
      </c>
      <c r="CO33" s="106">
        <f t="shared" si="19"/>
        <v>394</v>
      </c>
      <c r="CP33" s="106">
        <f t="shared" si="20"/>
        <v>645</v>
      </c>
      <c r="CQ33" s="106">
        <f t="shared" si="21"/>
        <v>134</v>
      </c>
      <c r="CR33" s="106">
        <f t="shared" si="22"/>
        <v>505</v>
      </c>
      <c r="CS33" s="106">
        <f t="shared" si="23"/>
        <v>669</v>
      </c>
      <c r="CT33" s="106">
        <f t="shared" si="24"/>
        <v>1178</v>
      </c>
      <c r="CU33" s="106">
        <f t="shared" si="25"/>
        <v>238</v>
      </c>
      <c r="CV33" s="106">
        <f t="shared" si="26"/>
        <v>169</v>
      </c>
      <c r="CW33" s="106">
        <f t="shared" si="27"/>
        <v>175</v>
      </c>
      <c r="CX33" s="106">
        <f t="shared" si="28"/>
        <v>73</v>
      </c>
      <c r="CY33" s="106">
        <f t="shared" si="29"/>
        <v>391</v>
      </c>
      <c r="CZ33" s="106">
        <f t="shared" si="30"/>
        <v>1191</v>
      </c>
      <c r="DA33" s="106">
        <f t="shared" si="31"/>
        <v>476</v>
      </c>
      <c r="DB33" s="106">
        <f t="shared" si="32"/>
        <v>1700</v>
      </c>
      <c r="DC33" s="106">
        <f t="shared" si="33"/>
        <v>882</v>
      </c>
      <c r="DD33" s="106">
        <f t="shared" si="34"/>
        <v>148</v>
      </c>
      <c r="DE33" s="106">
        <f t="shared" si="35"/>
        <v>243</v>
      </c>
      <c r="DF33" s="106">
        <f t="shared" si="36"/>
        <v>725</v>
      </c>
    </row>
    <row r="34" spans="1:110" x14ac:dyDescent="0.45">
      <c r="A34" s="21">
        <v>43913</v>
      </c>
      <c r="B34" s="20" t="s">
        <v>328</v>
      </c>
      <c r="C34" s="22">
        <v>33</v>
      </c>
      <c r="D34" s="20">
        <v>23049</v>
      </c>
      <c r="E34" s="20">
        <v>1812</v>
      </c>
      <c r="F34" s="22">
        <v>8376</v>
      </c>
      <c r="G34" s="22"/>
      <c r="H34" s="22">
        <f t="shared" si="37"/>
        <v>1411</v>
      </c>
      <c r="I34" s="22">
        <f t="shared" si="38"/>
        <v>127</v>
      </c>
      <c r="J34" s="22">
        <f t="shared" si="39"/>
        <v>463</v>
      </c>
      <c r="K34" s="22"/>
      <c r="L34" s="22">
        <f t="shared" ref="L34:L64" si="74">D34-E34-F34</f>
        <v>12861</v>
      </c>
      <c r="M34" s="40">
        <f t="shared" ref="M34:M64" si="75">E34/D34</f>
        <v>7.8615124300403488E-2</v>
      </c>
      <c r="N34" s="56">
        <f t="shared" si="3"/>
        <v>1.0652093539144099</v>
      </c>
      <c r="O34" s="56">
        <f t="shared" si="40"/>
        <v>1.372568093385214</v>
      </c>
      <c r="P34" s="56">
        <f t="shared" si="4"/>
        <v>1.0753709198813057</v>
      </c>
      <c r="Q34" s="56">
        <f t="shared" si="41"/>
        <v>0.98449612403100772</v>
      </c>
      <c r="R34" s="46">
        <v>90.209821428571445</v>
      </c>
      <c r="S34" s="46">
        <v>36.472826086956502</v>
      </c>
      <c r="T34" s="46">
        <v>23.171583850931654</v>
      </c>
      <c r="U34" s="46">
        <v>171.40489130434798</v>
      </c>
      <c r="V34" s="46">
        <v>83.616459627329277</v>
      </c>
      <c r="W34" s="46">
        <v>15.83540372670808</v>
      </c>
      <c r="X34" s="46">
        <v>3.1593555900621126</v>
      </c>
      <c r="Y34" s="46">
        <v>222.83540372670814</v>
      </c>
      <c r="Z34" s="46">
        <v>4.0778338509316825</v>
      </c>
      <c r="AA34" s="46">
        <v>12.881987577639762</v>
      </c>
      <c r="AB34" s="46">
        <v>100.38664596273293</v>
      </c>
      <c r="AC34" s="46">
        <v>12.957686335403736</v>
      </c>
      <c r="AD34" s="46">
        <v>26.245729813664582</v>
      </c>
      <c r="AE34" s="46">
        <v>0</v>
      </c>
      <c r="AF34" s="46">
        <v>37.502523291925513</v>
      </c>
      <c r="AG34" s="46">
        <v>11.149844720496901</v>
      </c>
      <c r="AH34" s="46">
        <v>37.820652173913004</v>
      </c>
      <c r="AI34" s="46">
        <v>42.830745341614943</v>
      </c>
      <c r="AJ34" s="46">
        <v>37.381405279503042</v>
      </c>
      <c r="AK34" s="46">
        <v>21.97729037267078</v>
      </c>
      <c r="AL34" s="46">
        <v>10</v>
      </c>
      <c r="AM34" s="46">
        <v>7.9285714285714164</v>
      </c>
      <c r="AN34" s="46">
        <v>5.5399844720496958</v>
      </c>
      <c r="AO34" s="46">
        <v>30</v>
      </c>
      <c r="AP34" s="46">
        <v>39.294060559006311</v>
      </c>
      <c r="AQ34" s="46">
        <v>36.498253105590038</v>
      </c>
      <c r="AR34" s="46">
        <v>92.998253105590038</v>
      </c>
      <c r="AS34" s="46">
        <v>34.631211180124183</v>
      </c>
      <c r="AT34" s="46">
        <v>2</v>
      </c>
      <c r="AU34" s="46">
        <v>21.948175465838517</v>
      </c>
      <c r="AV34" s="46">
        <v>60.399844720496844</v>
      </c>
      <c r="AW34" s="83">
        <f t="shared" si="42"/>
        <v>0.58262844611528852</v>
      </c>
      <c r="AX34" s="83">
        <f t="shared" si="43"/>
        <v>0.3026009316770179</v>
      </c>
      <c r="AY34" s="83">
        <f t="shared" si="44"/>
        <v>0.21955704478587654</v>
      </c>
      <c r="AZ34" s="83">
        <f t="shared" si="45"/>
        <v>0.97017116441779294</v>
      </c>
      <c r="BA34" s="83">
        <f t="shared" si="46"/>
        <v>0.39360766045548795</v>
      </c>
      <c r="BB34" s="83">
        <f t="shared" si="47"/>
        <v>-6.8505663134818831E-2</v>
      </c>
      <c r="BC34" s="83">
        <f t="shared" si="48"/>
        <v>3.1593555900621126</v>
      </c>
      <c r="BD34" s="83">
        <f t="shared" si="49"/>
        <v>-0.10507869989273841</v>
      </c>
      <c r="BE34" s="83">
        <f t="shared" si="50"/>
        <v>1.0389169254658412</v>
      </c>
      <c r="BF34" s="83">
        <f t="shared" si="51"/>
        <v>-0.14120082815734919</v>
      </c>
      <c r="BG34" s="83">
        <f t="shared" si="52"/>
        <v>1.3901582372079269</v>
      </c>
      <c r="BH34" s="83">
        <f t="shared" si="53"/>
        <v>-0.50162744863831787</v>
      </c>
      <c r="BI34" s="83">
        <f t="shared" si="54"/>
        <v>0.19298771880293553</v>
      </c>
      <c r="BJ34" s="83">
        <f t="shared" si="55"/>
        <v>-1</v>
      </c>
      <c r="BK34" s="83">
        <f t="shared" si="56"/>
        <v>37.502523291925513</v>
      </c>
      <c r="BL34" s="83">
        <f t="shared" si="57"/>
        <v>-0.25667701863353992</v>
      </c>
      <c r="BM34" s="83">
        <f t="shared" si="58"/>
        <v>0.45464046822742321</v>
      </c>
      <c r="BN34" s="83">
        <f t="shared" si="59"/>
        <v>0.47692225315913594</v>
      </c>
      <c r="BO34" s="83">
        <f t="shared" si="60"/>
        <v>1.1989061929119436</v>
      </c>
      <c r="BP34" s="83">
        <f t="shared" si="61"/>
        <v>0.37358064829192372</v>
      </c>
      <c r="BQ34" s="83">
        <f t="shared" si="62"/>
        <v>0.25</v>
      </c>
      <c r="BR34" s="83">
        <f t="shared" si="63"/>
        <v>0.13265306122448806</v>
      </c>
      <c r="BS34" s="83">
        <f t="shared" si="64"/>
        <v>5.5399844720496958</v>
      </c>
      <c r="BT34" s="83">
        <f t="shared" si="65"/>
        <v>2</v>
      </c>
      <c r="BU34" s="83">
        <f t="shared" si="66"/>
        <v>3.4054225237008198E-2</v>
      </c>
      <c r="BV34" s="83">
        <f t="shared" si="67"/>
        <v>0.10600766986636478</v>
      </c>
      <c r="BW34" s="83">
        <f t="shared" si="68"/>
        <v>1.5832848084886122</v>
      </c>
      <c r="BX34" s="83">
        <f t="shared" si="69"/>
        <v>-3.8021911663217146E-2</v>
      </c>
      <c r="BY34" s="83">
        <f t="shared" si="70"/>
        <v>0</v>
      </c>
      <c r="BZ34" s="83">
        <f t="shared" si="71"/>
        <v>0.15516712978097458</v>
      </c>
      <c r="CA34" s="83">
        <f t="shared" si="72"/>
        <v>-0.28095422951789473</v>
      </c>
      <c r="CB34" s="106">
        <f t="shared" si="73"/>
        <v>903.20982142857144</v>
      </c>
      <c r="CC34" s="106">
        <f t="shared" si="7"/>
        <v>431.4728260869565</v>
      </c>
      <c r="CD34" s="106">
        <f t="shared" si="8"/>
        <v>312.17158385093165</v>
      </c>
      <c r="CE34" s="106">
        <f t="shared" si="9"/>
        <v>2150.404891304348</v>
      </c>
      <c r="CF34" s="106">
        <f t="shared" si="10"/>
        <v>1260.6164596273293</v>
      </c>
      <c r="CG34" s="106">
        <f t="shared" si="11"/>
        <v>198.83540372670808</v>
      </c>
      <c r="CH34" s="106">
        <f t="shared" si="12"/>
        <v>58.159355590062113</v>
      </c>
      <c r="CI34" s="106">
        <f t="shared" si="13"/>
        <v>5320.8354037267081</v>
      </c>
      <c r="CJ34" s="106">
        <f t="shared" si="14"/>
        <v>72.077833850931682</v>
      </c>
      <c r="CK34" s="106">
        <f t="shared" si="15"/>
        <v>190.88198757763976</v>
      </c>
      <c r="CL34" s="106">
        <f t="shared" si="16"/>
        <v>958.38664596273293</v>
      </c>
      <c r="CM34" s="106">
        <f t="shared" si="17"/>
        <v>177.95768633540374</v>
      </c>
      <c r="CN34" s="106">
        <f t="shared" si="18"/>
        <v>470.24572981366458</v>
      </c>
      <c r="CO34" s="106">
        <f t="shared" si="19"/>
        <v>394</v>
      </c>
      <c r="CP34" s="106">
        <f t="shared" si="20"/>
        <v>682.50252329192551</v>
      </c>
      <c r="CQ34" s="106">
        <f t="shared" si="21"/>
        <v>145.1498447204969</v>
      </c>
      <c r="CR34" s="106">
        <f t="shared" si="22"/>
        <v>542.820652173913</v>
      </c>
      <c r="CS34" s="106">
        <f t="shared" si="23"/>
        <v>711.83074534161494</v>
      </c>
      <c r="CT34" s="106">
        <f t="shared" si="24"/>
        <v>1215.381405279503</v>
      </c>
      <c r="CU34" s="106">
        <f t="shared" si="25"/>
        <v>259.97729037267078</v>
      </c>
      <c r="CV34" s="106">
        <f t="shared" si="26"/>
        <v>179</v>
      </c>
      <c r="CW34" s="106">
        <f t="shared" si="27"/>
        <v>182.92857142857142</v>
      </c>
      <c r="CX34" s="106">
        <f t="shared" si="28"/>
        <v>78.539984472049696</v>
      </c>
      <c r="CY34" s="106">
        <f t="shared" si="29"/>
        <v>421</v>
      </c>
      <c r="CZ34" s="106">
        <f t="shared" si="30"/>
        <v>1230.2940605590063</v>
      </c>
      <c r="DA34" s="106">
        <f t="shared" si="31"/>
        <v>512.49825310559004</v>
      </c>
      <c r="DB34" s="106">
        <f t="shared" si="32"/>
        <v>1792.99825310559</v>
      </c>
      <c r="DC34" s="106">
        <f t="shared" si="33"/>
        <v>916.63121118012418</v>
      </c>
      <c r="DD34" s="106">
        <f t="shared" si="34"/>
        <v>150</v>
      </c>
      <c r="DE34" s="106">
        <f t="shared" si="35"/>
        <v>264.94817546583852</v>
      </c>
      <c r="DF34" s="106">
        <f t="shared" si="36"/>
        <v>785.39984472049684</v>
      </c>
    </row>
    <row r="35" spans="1:110" x14ac:dyDescent="0.45">
      <c r="A35" s="21">
        <v>43914</v>
      </c>
      <c r="B35" s="20" t="s">
        <v>333</v>
      </c>
      <c r="C35" s="22">
        <v>34</v>
      </c>
      <c r="D35" s="20">
        <v>24811</v>
      </c>
      <c r="E35" s="20">
        <v>1934</v>
      </c>
      <c r="F35" s="22">
        <v>8913</v>
      </c>
      <c r="G35" s="22"/>
      <c r="H35" s="22">
        <f t="shared" si="37"/>
        <v>1762</v>
      </c>
      <c r="I35" s="22">
        <f t="shared" si="38"/>
        <v>122</v>
      </c>
      <c r="J35" s="22">
        <f t="shared" si="39"/>
        <v>537</v>
      </c>
      <c r="K35" s="22"/>
      <c r="L35" s="22">
        <f t="shared" si="74"/>
        <v>13964</v>
      </c>
      <c r="M35" s="40">
        <f t="shared" si="75"/>
        <v>7.79492966829229E-2</v>
      </c>
      <c r="N35" s="56">
        <f t="shared" ref="N35:N64" si="76">D35/D34</f>
        <v>1.0764458327910105</v>
      </c>
      <c r="O35" s="56">
        <f t="shared" si="40"/>
        <v>1.2487597448618002</v>
      </c>
      <c r="P35" s="56">
        <f t="shared" ref="P35:P64" si="77">E35/E34</f>
        <v>1.0673289183222958</v>
      </c>
      <c r="Q35" s="56">
        <f t="shared" si="41"/>
        <v>0.96062992125984248</v>
      </c>
      <c r="R35" s="46">
        <v>33.790178571428555</v>
      </c>
      <c r="S35" s="46">
        <v>65.527173913043498</v>
      </c>
      <c r="T35" s="46">
        <v>14.828416149068346</v>
      </c>
      <c r="U35" s="46">
        <v>207.01845292516509</v>
      </c>
      <c r="V35" s="46">
        <v>113.49496479156642</v>
      </c>
      <c r="W35" s="46">
        <v>24.83938353753436</v>
      </c>
      <c r="X35" s="46">
        <v>8.8406444099378874</v>
      </c>
      <c r="Y35" s="46">
        <v>356.77221181245477</v>
      </c>
      <c r="Z35" s="46">
        <v>2.9221661490683175</v>
      </c>
      <c r="AA35" s="46">
        <v>26.118012422360238</v>
      </c>
      <c r="AB35" s="46">
        <v>84.650404179273892</v>
      </c>
      <c r="AC35" s="46">
        <v>25.042313664596264</v>
      </c>
      <c r="AD35" s="46">
        <v>36.709199853872633</v>
      </c>
      <c r="AE35" s="46">
        <v>20</v>
      </c>
      <c r="AF35" s="46">
        <v>45.834219710435832</v>
      </c>
      <c r="AG35" s="46">
        <v>4.8501552795030989</v>
      </c>
      <c r="AH35" s="46">
        <v>23.179347826086996</v>
      </c>
      <c r="AI35" s="46">
        <v>53.169254658385057</v>
      </c>
      <c r="AJ35" s="46">
        <v>72.088253331990018</v>
      </c>
      <c r="AK35" s="46">
        <v>18.02270962732922</v>
      </c>
      <c r="AL35" s="46">
        <v>0</v>
      </c>
      <c r="AM35" s="46">
        <v>9.0714285714285836</v>
      </c>
      <c r="AN35" s="46">
        <v>17.460015527950304</v>
      </c>
      <c r="AO35" s="46">
        <v>3</v>
      </c>
      <c r="AP35" s="46">
        <v>96.967053822210573</v>
      </c>
      <c r="AQ35" s="46">
        <v>28.501746894409962</v>
      </c>
      <c r="AR35" s="46">
        <v>141.81523284101741</v>
      </c>
      <c r="AS35" s="46">
        <v>23.368788819875817</v>
      </c>
      <c r="AT35" s="46">
        <v>0</v>
      </c>
      <c r="AU35" s="46">
        <v>31.2991097861414</v>
      </c>
      <c r="AV35" s="46">
        <v>84.558295019134334</v>
      </c>
      <c r="AW35" s="83">
        <f t="shared" si="42"/>
        <v>-0.62542683228584184</v>
      </c>
      <c r="AX35" s="83">
        <f t="shared" si="43"/>
        <v>0.79660259275815981</v>
      </c>
      <c r="AY35" s="83">
        <f t="shared" si="44"/>
        <v>-0.36006031160998331</v>
      </c>
      <c r="AZ35" s="83">
        <f t="shared" si="45"/>
        <v>0.20777447685306347</v>
      </c>
      <c r="BA35" s="83">
        <f t="shared" si="46"/>
        <v>0.35732803442531336</v>
      </c>
      <c r="BB35" s="83">
        <f t="shared" si="47"/>
        <v>0.56859805826359311</v>
      </c>
      <c r="BC35" s="83">
        <f t="shared" si="48"/>
        <v>1.7982429194569014</v>
      </c>
      <c r="BD35" s="83">
        <f t="shared" si="49"/>
        <v>0.60105712936895184</v>
      </c>
      <c r="BE35" s="83">
        <f t="shared" si="50"/>
        <v>-0.28340235137322328</v>
      </c>
      <c r="BF35" s="83">
        <f t="shared" si="51"/>
        <v>1.0274831243972973</v>
      </c>
      <c r="BG35" s="83">
        <f t="shared" si="52"/>
        <v>-0.15675632582944235</v>
      </c>
      <c r="BH35" s="83">
        <f t="shared" si="53"/>
        <v>0.93262230743880681</v>
      </c>
      <c r="BI35" s="83">
        <f t="shared" si="54"/>
        <v>0.39867323616051048</v>
      </c>
      <c r="BJ35" s="83">
        <f t="shared" si="55"/>
        <v>20</v>
      </c>
      <c r="BK35" s="83">
        <f t="shared" si="56"/>
        <v>0.22216362226229658</v>
      </c>
      <c r="BL35" s="83">
        <f t="shared" si="57"/>
        <v>-0.56500243715618781</v>
      </c>
      <c r="BM35" s="83">
        <f t="shared" si="58"/>
        <v>-0.38712458686592732</v>
      </c>
      <c r="BN35" s="83">
        <f t="shared" si="59"/>
        <v>0.2413805604901551</v>
      </c>
      <c r="BO35" s="83">
        <f t="shared" si="60"/>
        <v>0.92845220218399394</v>
      </c>
      <c r="BP35" s="83">
        <f t="shared" si="61"/>
        <v>-0.17993941374406933</v>
      </c>
      <c r="BQ35" s="83">
        <f t="shared" si="62"/>
        <v>-1</v>
      </c>
      <c r="BR35" s="83">
        <f t="shared" si="63"/>
        <v>0.14414414414414745</v>
      </c>
      <c r="BS35" s="83">
        <f t="shared" si="64"/>
        <v>2.1516361852708243</v>
      </c>
      <c r="BT35" s="83">
        <f t="shared" si="65"/>
        <v>-0.9</v>
      </c>
      <c r="BU35" s="83">
        <f t="shared" si="66"/>
        <v>1.467728008832252</v>
      </c>
      <c r="BV35" s="83">
        <f t="shared" si="67"/>
        <v>-0.21909284776030388</v>
      </c>
      <c r="BW35" s="83">
        <f t="shared" si="68"/>
        <v>0.5249236206619996</v>
      </c>
      <c r="BX35" s="83">
        <f t="shared" si="69"/>
        <v>-0.32521017823113801</v>
      </c>
      <c r="BY35" s="83">
        <f t="shared" si="70"/>
        <v>-1</v>
      </c>
      <c r="BZ35" s="83">
        <f t="shared" si="71"/>
        <v>0.42604608910919495</v>
      </c>
      <c r="CA35" s="83">
        <f t="shared" si="72"/>
        <v>0.39997537097043656</v>
      </c>
      <c r="CB35" s="106">
        <f t="shared" si="73"/>
        <v>937</v>
      </c>
      <c r="CC35" s="106">
        <f t="shared" si="7"/>
        <v>497</v>
      </c>
      <c r="CD35" s="106">
        <f t="shared" si="8"/>
        <v>327</v>
      </c>
      <c r="CE35" s="106">
        <f t="shared" si="9"/>
        <v>2357.4233442295131</v>
      </c>
      <c r="CF35" s="106">
        <f t="shared" si="10"/>
        <v>1374.1114244188957</v>
      </c>
      <c r="CG35" s="106">
        <f t="shared" si="11"/>
        <v>223.67478726424244</v>
      </c>
      <c r="CH35" s="106">
        <f t="shared" si="12"/>
        <v>67</v>
      </c>
      <c r="CI35" s="106">
        <f t="shared" si="13"/>
        <v>5677.6076155391629</v>
      </c>
      <c r="CJ35" s="106">
        <f t="shared" si="14"/>
        <v>75</v>
      </c>
      <c r="CK35" s="106">
        <f t="shared" si="15"/>
        <v>217</v>
      </c>
      <c r="CL35" s="106">
        <f t="shared" si="16"/>
        <v>1043.0370501420068</v>
      </c>
      <c r="CM35" s="106">
        <f t="shared" si="17"/>
        <v>203</v>
      </c>
      <c r="CN35" s="106">
        <f t="shared" si="18"/>
        <v>506.95492966753721</v>
      </c>
      <c r="CO35" s="106">
        <f t="shared" si="19"/>
        <v>414</v>
      </c>
      <c r="CP35" s="106">
        <f t="shared" si="20"/>
        <v>728.33674300236135</v>
      </c>
      <c r="CQ35" s="106">
        <f t="shared" si="21"/>
        <v>150</v>
      </c>
      <c r="CR35" s="106">
        <f t="shared" si="22"/>
        <v>566</v>
      </c>
      <c r="CS35" s="106">
        <f t="shared" si="23"/>
        <v>765</v>
      </c>
      <c r="CT35" s="106">
        <f t="shared" si="24"/>
        <v>1287.4696586114931</v>
      </c>
      <c r="CU35" s="106">
        <f t="shared" si="25"/>
        <v>278</v>
      </c>
      <c r="CV35" s="106">
        <f t="shared" si="26"/>
        <v>179</v>
      </c>
      <c r="CW35" s="106">
        <f t="shared" si="27"/>
        <v>192</v>
      </c>
      <c r="CX35" s="106">
        <f t="shared" si="28"/>
        <v>96</v>
      </c>
      <c r="CY35" s="106">
        <f t="shared" si="29"/>
        <v>424</v>
      </c>
      <c r="CZ35" s="106">
        <f t="shared" si="30"/>
        <v>1327.2611143812169</v>
      </c>
      <c r="DA35" s="106">
        <f t="shared" si="31"/>
        <v>541</v>
      </c>
      <c r="DB35" s="106">
        <f t="shared" si="32"/>
        <v>1934.8134859466074</v>
      </c>
      <c r="DC35" s="106">
        <f t="shared" si="33"/>
        <v>940</v>
      </c>
      <c r="DD35" s="106">
        <f t="shared" si="34"/>
        <v>150</v>
      </c>
      <c r="DE35" s="106">
        <f t="shared" si="35"/>
        <v>296.24728525197992</v>
      </c>
      <c r="DF35" s="106">
        <f t="shared" si="36"/>
        <v>869.95813973963118</v>
      </c>
    </row>
    <row r="36" spans="1:110" x14ac:dyDescent="0.45">
      <c r="A36" s="21">
        <v>43915</v>
      </c>
      <c r="B36" s="20" t="s">
        <v>342</v>
      </c>
      <c r="C36" s="22">
        <v>35</v>
      </c>
      <c r="D36" s="20">
        <v>27017</v>
      </c>
      <c r="E36" s="20">
        <v>2077</v>
      </c>
      <c r="F36" s="22">
        <v>9625</v>
      </c>
      <c r="G36" s="22"/>
      <c r="H36" s="22">
        <f t="shared" si="37"/>
        <v>2206</v>
      </c>
      <c r="I36" s="22">
        <f t="shared" si="38"/>
        <v>143</v>
      </c>
      <c r="J36" s="22">
        <f t="shared" si="39"/>
        <v>712</v>
      </c>
      <c r="K36" s="22"/>
      <c r="L36" s="22">
        <f t="shared" si="74"/>
        <v>15315</v>
      </c>
      <c r="M36" s="40">
        <f t="shared" si="75"/>
        <v>7.6877521560498943E-2</v>
      </c>
      <c r="N36" s="56">
        <f t="shared" si="76"/>
        <v>1.088912176050945</v>
      </c>
      <c r="O36" s="56">
        <f t="shared" ref="O36:O64" si="78">(D36-D35)/(D35-D34)</f>
        <v>1.2519863791146424</v>
      </c>
      <c r="P36" s="56">
        <f t="shared" si="77"/>
        <v>1.0739400206825234</v>
      </c>
      <c r="Q36" s="56">
        <f t="shared" ref="Q36:Q64" si="79">(E36-E35)/(E35-E34)</f>
        <v>1.1721311475409837</v>
      </c>
      <c r="R36" s="46">
        <v>68</v>
      </c>
      <c r="S36" s="46">
        <v>49</v>
      </c>
      <c r="T36" s="46">
        <v>0</v>
      </c>
      <c r="U36" s="46">
        <v>163.57665577048692</v>
      </c>
      <c r="V36" s="46">
        <v>77.888575581104305</v>
      </c>
      <c r="W36" s="46">
        <v>8.3252127357575603</v>
      </c>
      <c r="X36" s="46">
        <v>0</v>
      </c>
      <c r="Y36" s="46">
        <v>674.24958572225933</v>
      </c>
      <c r="Z36" s="46">
        <v>8</v>
      </c>
      <c r="AA36" s="46">
        <v>8</v>
      </c>
      <c r="AB36" s="46">
        <v>139.96294985799318</v>
      </c>
      <c r="AC36" s="46">
        <v>29</v>
      </c>
      <c r="AD36" s="46">
        <v>17.045070332462785</v>
      </c>
      <c r="AE36" s="46">
        <v>18</v>
      </c>
      <c r="AF36" s="46">
        <v>12.663256997638655</v>
      </c>
      <c r="AG36" s="46">
        <v>13</v>
      </c>
      <c r="AH36" s="46">
        <v>23</v>
      </c>
      <c r="AI36" s="46">
        <v>0</v>
      </c>
      <c r="AJ36" s="46">
        <v>145.26220693190407</v>
      </c>
      <c r="AK36" s="46">
        <v>19</v>
      </c>
      <c r="AL36" s="46">
        <v>13</v>
      </c>
      <c r="AM36" s="46">
        <v>0</v>
      </c>
      <c r="AN36" s="46">
        <v>0</v>
      </c>
      <c r="AO36" s="46">
        <v>0</v>
      </c>
      <c r="AP36" s="46">
        <v>166.14281819271082</v>
      </c>
      <c r="AQ36" s="46">
        <v>25</v>
      </c>
      <c r="AR36" s="46">
        <v>242.5305678756115</v>
      </c>
      <c r="AS36" s="46">
        <v>17</v>
      </c>
      <c r="AT36" s="46">
        <v>11</v>
      </c>
      <c r="AU36" s="46">
        <v>38.752714748020082</v>
      </c>
      <c r="AV36" s="46">
        <v>98.041860260368821</v>
      </c>
      <c r="AW36" s="83">
        <f t="shared" si="42"/>
        <v>1.012419077817414</v>
      </c>
      <c r="AX36" s="83">
        <f t="shared" si="43"/>
        <v>-0.25221862818279861</v>
      </c>
      <c r="AY36" s="83">
        <f t="shared" si="44"/>
        <v>-1</v>
      </c>
      <c r="AZ36" s="83">
        <f t="shared" si="45"/>
        <v>-0.20984504782470723</v>
      </c>
      <c r="BA36" s="83">
        <f t="shared" si="46"/>
        <v>-0.31372659814339138</v>
      </c>
      <c r="BB36" s="83">
        <f t="shared" si="47"/>
        <v>-0.66483819040124426</v>
      </c>
      <c r="BC36" s="83">
        <f t="shared" si="48"/>
        <v>-1</v>
      </c>
      <c r="BD36" s="83">
        <f t="shared" si="49"/>
        <v>0.8898601499734895</v>
      </c>
      <c r="BE36" s="83">
        <f t="shared" si="50"/>
        <v>1.7376951179010347</v>
      </c>
      <c r="BF36" s="83">
        <f t="shared" si="51"/>
        <v>-0.69369797859690829</v>
      </c>
      <c r="BG36" s="83">
        <f t="shared" si="52"/>
        <v>0.65342329094587137</v>
      </c>
      <c r="BH36" s="83">
        <f t="shared" si="53"/>
        <v>0.15803996341595788</v>
      </c>
      <c r="BI36" s="83">
        <f t="shared" si="54"/>
        <v>-0.53567306287487448</v>
      </c>
      <c r="BJ36" s="83">
        <f t="shared" si="55"/>
        <v>-0.1</v>
      </c>
      <c r="BK36" s="83">
        <f t="shared" si="56"/>
        <v>-0.72371609950729887</v>
      </c>
      <c r="BL36" s="83">
        <f t="shared" si="57"/>
        <v>1.6803265567472423</v>
      </c>
      <c r="BM36" s="83">
        <f t="shared" si="58"/>
        <v>-7.7373974208692188E-3</v>
      </c>
      <c r="BN36" s="83">
        <f t="shared" si="59"/>
        <v>-1</v>
      </c>
      <c r="BO36" s="83">
        <f t="shared" si="60"/>
        <v>1.015060709862452</v>
      </c>
      <c r="BP36" s="83">
        <f t="shared" si="61"/>
        <v>5.4225496214444856E-2</v>
      </c>
      <c r="BQ36" s="83">
        <f t="shared" si="62"/>
        <v>13</v>
      </c>
      <c r="BR36" s="83">
        <f t="shared" si="63"/>
        <v>-1</v>
      </c>
      <c r="BS36" s="83">
        <f t="shared" si="64"/>
        <v>-1</v>
      </c>
      <c r="BT36" s="83">
        <f t="shared" si="65"/>
        <v>-1</v>
      </c>
      <c r="BU36" s="83">
        <f t="shared" si="66"/>
        <v>0.71339451539214804</v>
      </c>
      <c r="BV36" s="83">
        <f t="shared" si="67"/>
        <v>-0.12286078138939471</v>
      </c>
      <c r="BW36" s="83">
        <f t="shared" si="68"/>
        <v>0.71018700189634398</v>
      </c>
      <c r="BX36" s="83">
        <f t="shared" si="69"/>
        <v>-0.27253397122828127</v>
      </c>
      <c r="BY36" s="83">
        <f t="shared" si="70"/>
        <v>11</v>
      </c>
      <c r="BZ36" s="83">
        <f t="shared" si="71"/>
        <v>0.23814111688182851</v>
      </c>
      <c r="CA36" s="83">
        <f t="shared" si="72"/>
        <v>0.15945881167759293</v>
      </c>
      <c r="CB36" s="106">
        <f t="shared" si="73"/>
        <v>1005</v>
      </c>
      <c r="CC36" s="106">
        <f t="shared" si="7"/>
        <v>546</v>
      </c>
      <c r="CD36" s="106">
        <f t="shared" si="8"/>
        <v>327</v>
      </c>
      <c r="CE36" s="106">
        <f t="shared" si="9"/>
        <v>2521</v>
      </c>
      <c r="CF36" s="106">
        <f t="shared" si="10"/>
        <v>1452</v>
      </c>
      <c r="CG36" s="106">
        <f t="shared" si="11"/>
        <v>232</v>
      </c>
      <c r="CH36" s="106">
        <f t="shared" si="12"/>
        <v>67</v>
      </c>
      <c r="CI36" s="106">
        <f t="shared" si="13"/>
        <v>6351.8572012614222</v>
      </c>
      <c r="CJ36" s="106">
        <f t="shared" si="14"/>
        <v>83</v>
      </c>
      <c r="CK36" s="106">
        <f t="shared" si="15"/>
        <v>225</v>
      </c>
      <c r="CL36" s="106">
        <f t="shared" si="16"/>
        <v>1183</v>
      </c>
      <c r="CM36" s="106">
        <f t="shared" si="17"/>
        <v>232</v>
      </c>
      <c r="CN36" s="106">
        <f t="shared" si="18"/>
        <v>524</v>
      </c>
      <c r="CO36" s="106">
        <f t="shared" si="19"/>
        <v>432</v>
      </c>
      <c r="CP36" s="106">
        <f t="shared" si="20"/>
        <v>741</v>
      </c>
      <c r="CQ36" s="106">
        <f t="shared" si="21"/>
        <v>163</v>
      </c>
      <c r="CR36" s="106">
        <f t="shared" si="22"/>
        <v>589</v>
      </c>
      <c r="CS36" s="106">
        <f t="shared" si="23"/>
        <v>765</v>
      </c>
      <c r="CT36" s="106">
        <f t="shared" si="24"/>
        <v>1432.7318655433971</v>
      </c>
      <c r="CU36" s="106">
        <f t="shared" si="25"/>
        <v>297</v>
      </c>
      <c r="CV36" s="106">
        <f t="shared" si="26"/>
        <v>192</v>
      </c>
      <c r="CW36" s="106">
        <f t="shared" si="27"/>
        <v>192</v>
      </c>
      <c r="CX36" s="106">
        <f t="shared" si="28"/>
        <v>96</v>
      </c>
      <c r="CY36" s="106">
        <f t="shared" si="29"/>
        <v>424</v>
      </c>
      <c r="CZ36" s="106">
        <f t="shared" si="30"/>
        <v>1493.4039325739277</v>
      </c>
      <c r="DA36" s="106">
        <f t="shared" si="31"/>
        <v>566</v>
      </c>
      <c r="DB36" s="106">
        <f t="shared" si="32"/>
        <v>2177.3440538222189</v>
      </c>
      <c r="DC36" s="106">
        <f t="shared" si="33"/>
        <v>957</v>
      </c>
      <c r="DD36" s="106">
        <f t="shared" si="34"/>
        <v>161</v>
      </c>
      <c r="DE36" s="106">
        <f t="shared" si="35"/>
        <v>335</v>
      </c>
      <c r="DF36" s="106">
        <f t="shared" si="36"/>
        <v>968</v>
      </c>
    </row>
    <row r="37" spans="1:110" x14ac:dyDescent="0.45">
      <c r="A37" s="21">
        <v>43916</v>
      </c>
      <c r="B37" s="20" t="s">
        <v>351</v>
      </c>
      <c r="C37" s="22">
        <v>36</v>
      </c>
      <c r="D37" s="20">
        <v>29406</v>
      </c>
      <c r="E37" s="20">
        <v>2234</v>
      </c>
      <c r="F37" s="22">
        <v>10457</v>
      </c>
      <c r="G37" s="22"/>
      <c r="H37" s="22">
        <f t="shared" si="37"/>
        <v>2389</v>
      </c>
      <c r="I37" s="22">
        <f t="shared" si="38"/>
        <v>157</v>
      </c>
      <c r="J37" s="22">
        <f t="shared" si="39"/>
        <v>832</v>
      </c>
      <c r="K37" s="22"/>
      <c r="L37" s="22">
        <f t="shared" si="74"/>
        <v>16715</v>
      </c>
      <c r="M37" s="40">
        <f t="shared" si="75"/>
        <v>7.5970890294497717E-2</v>
      </c>
      <c r="N37" s="56">
        <f t="shared" si="76"/>
        <v>1.0884258059740164</v>
      </c>
      <c r="O37" s="56">
        <f t="shared" si="78"/>
        <v>1.0829555757026292</v>
      </c>
      <c r="P37" s="56">
        <f t="shared" si="77"/>
        <v>1.0755897929706306</v>
      </c>
      <c r="Q37" s="56">
        <f t="shared" si="79"/>
        <v>1.0979020979020979</v>
      </c>
      <c r="R37" s="46">
        <v>89</v>
      </c>
      <c r="S37" s="46">
        <v>20</v>
      </c>
      <c r="T37" s="46">
        <v>28</v>
      </c>
      <c r="U37" s="46">
        <v>220.14817316734297</v>
      </c>
      <c r="V37" s="46">
        <v>48</v>
      </c>
      <c r="W37" s="46">
        <v>5</v>
      </c>
      <c r="X37" s="46">
        <v>4</v>
      </c>
      <c r="Y37" s="46">
        <v>550.45927463264252</v>
      </c>
      <c r="Z37" s="46">
        <v>4</v>
      </c>
      <c r="AA37" s="46">
        <v>14</v>
      </c>
      <c r="AB37" s="46">
        <v>106</v>
      </c>
      <c r="AC37" s="46">
        <v>27</v>
      </c>
      <c r="AD37" s="46">
        <v>46</v>
      </c>
      <c r="AE37" s="46">
        <v>18</v>
      </c>
      <c r="AF37" s="46">
        <v>51.651522331684873</v>
      </c>
      <c r="AG37" s="46">
        <v>5</v>
      </c>
      <c r="AH37" s="46">
        <v>44</v>
      </c>
      <c r="AI37" s="46">
        <v>29</v>
      </c>
      <c r="AJ37" s="46">
        <v>62.334671043280878</v>
      </c>
      <c r="AK37" s="46">
        <v>21</v>
      </c>
      <c r="AL37" s="46">
        <v>10</v>
      </c>
      <c r="AM37" s="46">
        <v>2</v>
      </c>
      <c r="AN37" s="46">
        <v>4</v>
      </c>
      <c r="AO37" s="46">
        <v>36</v>
      </c>
      <c r="AP37" s="46">
        <v>139.76301116444279</v>
      </c>
      <c r="AQ37" s="46">
        <v>26</v>
      </c>
      <c r="AR37" s="46">
        <v>155.99700928459697</v>
      </c>
      <c r="AS37" s="46">
        <v>30</v>
      </c>
      <c r="AT37" s="46">
        <v>6</v>
      </c>
      <c r="AU37" s="46">
        <v>0</v>
      </c>
      <c r="AV37" s="46">
        <v>0</v>
      </c>
      <c r="AW37" s="83">
        <f t="shared" si="42"/>
        <v>0.30882352941176472</v>
      </c>
      <c r="AX37" s="83">
        <f t="shared" si="43"/>
        <v>-0.59183673469387754</v>
      </c>
      <c r="AY37" s="83">
        <f t="shared" si="44"/>
        <v>28</v>
      </c>
      <c r="AZ37" s="83">
        <f t="shared" si="45"/>
        <v>0.34584101949260465</v>
      </c>
      <c r="BA37" s="83">
        <f t="shared" si="46"/>
        <v>-0.38373503890800703</v>
      </c>
      <c r="BB37" s="83">
        <f t="shared" si="47"/>
        <v>-0.39941474666172355</v>
      </c>
      <c r="BC37" s="83">
        <f t="shared" si="48"/>
        <v>4</v>
      </c>
      <c r="BD37" s="83">
        <f t="shared" si="49"/>
        <v>-0.18359716299567622</v>
      </c>
      <c r="BE37" s="83">
        <f t="shared" si="50"/>
        <v>-0.5</v>
      </c>
      <c r="BF37" s="83">
        <f t="shared" si="51"/>
        <v>0.75</v>
      </c>
      <c r="BG37" s="83">
        <f t="shared" si="52"/>
        <v>-0.2426567165985862</v>
      </c>
      <c r="BH37" s="83">
        <f t="shared" si="53"/>
        <v>-6.8965517241379309E-2</v>
      </c>
      <c r="BI37" s="83">
        <f t="shared" si="54"/>
        <v>1.6987274973217206</v>
      </c>
      <c r="BJ37" s="83">
        <f t="shared" si="55"/>
        <v>0</v>
      </c>
      <c r="BK37" s="83">
        <f t="shared" si="56"/>
        <v>3.0788497257314167</v>
      </c>
      <c r="BL37" s="83">
        <f t="shared" si="57"/>
        <v>-0.61538461538461542</v>
      </c>
      <c r="BM37" s="83">
        <f t="shared" si="58"/>
        <v>0.91304347826086951</v>
      </c>
      <c r="BN37" s="83">
        <f t="shared" si="59"/>
        <v>29</v>
      </c>
      <c r="BO37" s="83">
        <f t="shared" si="60"/>
        <v>-0.57088170171817587</v>
      </c>
      <c r="BP37" s="83">
        <f t="shared" si="61"/>
        <v>0.10526315789473684</v>
      </c>
      <c r="BQ37" s="83">
        <f t="shared" si="62"/>
        <v>-0.23076923076923078</v>
      </c>
      <c r="BR37" s="83">
        <f t="shared" si="63"/>
        <v>2</v>
      </c>
      <c r="BS37" s="83">
        <f t="shared" si="64"/>
        <v>4</v>
      </c>
      <c r="BT37" s="83">
        <f t="shared" si="65"/>
        <v>36</v>
      </c>
      <c r="BU37" s="83">
        <f t="shared" si="66"/>
        <v>-0.15877789551920213</v>
      </c>
      <c r="BV37" s="83">
        <f t="shared" si="67"/>
        <v>0.04</v>
      </c>
      <c r="BW37" s="83">
        <f t="shared" si="68"/>
        <v>-0.35679444182638309</v>
      </c>
      <c r="BX37" s="83">
        <f t="shared" si="69"/>
        <v>0.76470588235294112</v>
      </c>
      <c r="BY37" s="83">
        <f t="shared" si="70"/>
        <v>-0.45454545454545453</v>
      </c>
      <c r="BZ37" s="83">
        <f t="shared" si="71"/>
        <v>-1</v>
      </c>
      <c r="CA37" s="83">
        <f t="shared" si="72"/>
        <v>-1</v>
      </c>
      <c r="CB37" s="106">
        <f t="shared" si="73"/>
        <v>1094</v>
      </c>
      <c r="CC37" s="106">
        <f t="shared" si="7"/>
        <v>566</v>
      </c>
      <c r="CD37" s="106">
        <f t="shared" si="8"/>
        <v>355</v>
      </c>
      <c r="CE37" s="106">
        <f t="shared" si="9"/>
        <v>2741.148173167343</v>
      </c>
      <c r="CF37" s="106">
        <f t="shared" si="10"/>
        <v>1500</v>
      </c>
      <c r="CG37" s="106">
        <f t="shared" si="11"/>
        <v>237</v>
      </c>
      <c r="CH37" s="106">
        <f t="shared" si="12"/>
        <v>71</v>
      </c>
      <c r="CI37" s="106">
        <f t="shared" si="13"/>
        <v>6902.3164758940648</v>
      </c>
      <c r="CJ37" s="106">
        <f t="shared" si="14"/>
        <v>87</v>
      </c>
      <c r="CK37" s="106">
        <f t="shared" si="15"/>
        <v>239</v>
      </c>
      <c r="CL37" s="106">
        <f t="shared" si="16"/>
        <v>1289</v>
      </c>
      <c r="CM37" s="106">
        <f t="shared" si="17"/>
        <v>259</v>
      </c>
      <c r="CN37" s="106">
        <f t="shared" si="18"/>
        <v>570</v>
      </c>
      <c r="CO37" s="106">
        <f t="shared" si="19"/>
        <v>450</v>
      </c>
      <c r="CP37" s="106">
        <f t="shared" si="20"/>
        <v>792.65152233168487</v>
      </c>
      <c r="CQ37" s="106">
        <f t="shared" si="21"/>
        <v>168</v>
      </c>
      <c r="CR37" s="106">
        <f t="shared" si="22"/>
        <v>633</v>
      </c>
      <c r="CS37" s="106">
        <f t="shared" si="23"/>
        <v>794</v>
      </c>
      <c r="CT37" s="106">
        <f t="shared" si="24"/>
        <v>1495.066536586678</v>
      </c>
      <c r="CU37" s="106">
        <f t="shared" si="25"/>
        <v>318</v>
      </c>
      <c r="CV37" s="106">
        <f t="shared" si="26"/>
        <v>202</v>
      </c>
      <c r="CW37" s="106">
        <f t="shared" si="27"/>
        <v>194</v>
      </c>
      <c r="CX37" s="106">
        <f t="shared" si="28"/>
        <v>100</v>
      </c>
      <c r="CY37" s="106">
        <f t="shared" si="29"/>
        <v>460</v>
      </c>
      <c r="CZ37" s="106">
        <f t="shared" si="30"/>
        <v>1633.1669437383705</v>
      </c>
      <c r="DA37" s="106">
        <f t="shared" si="31"/>
        <v>592</v>
      </c>
      <c r="DB37" s="106">
        <f t="shared" si="32"/>
        <v>2333.3410631068159</v>
      </c>
      <c r="DC37" s="106">
        <f t="shared" si="33"/>
        <v>987</v>
      </c>
      <c r="DD37" s="106">
        <f t="shared" si="34"/>
        <v>167</v>
      </c>
      <c r="DE37" s="106">
        <f t="shared" si="35"/>
        <v>335</v>
      </c>
      <c r="DF37" s="106">
        <f t="shared" si="36"/>
        <v>968</v>
      </c>
    </row>
    <row r="38" spans="1:110" x14ac:dyDescent="0.45">
      <c r="A38" s="21">
        <v>43917</v>
      </c>
      <c r="B38" s="20" t="s">
        <v>355</v>
      </c>
      <c r="C38" s="22">
        <v>37</v>
      </c>
      <c r="D38" s="20">
        <v>32332</v>
      </c>
      <c r="E38" s="20">
        <v>2378</v>
      </c>
      <c r="F38" s="22">
        <v>11133</v>
      </c>
      <c r="G38" s="22"/>
      <c r="H38" s="22">
        <f t="shared" si="37"/>
        <v>2926</v>
      </c>
      <c r="I38" s="22">
        <f t="shared" si="38"/>
        <v>144</v>
      </c>
      <c r="J38" s="22">
        <f t="shared" si="39"/>
        <v>676</v>
      </c>
      <c r="K38" s="22"/>
      <c r="L38" s="22">
        <f t="shared" si="74"/>
        <v>18821</v>
      </c>
      <c r="M38" s="40">
        <f t="shared" si="75"/>
        <v>7.3549424718545101E-2</v>
      </c>
      <c r="N38" s="56">
        <f t="shared" si="76"/>
        <v>1.0995035026865265</v>
      </c>
      <c r="O38" s="56">
        <f t="shared" si="78"/>
        <v>1.2247802427794057</v>
      </c>
      <c r="P38" s="56">
        <f t="shared" si="77"/>
        <v>1.0644583706356312</v>
      </c>
      <c r="Q38" s="56">
        <f t="shared" si="79"/>
        <v>0.91719745222929938</v>
      </c>
      <c r="R38" s="46">
        <v>96</v>
      </c>
      <c r="S38" s="46">
        <v>31</v>
      </c>
      <c r="T38" s="46">
        <v>10</v>
      </c>
      <c r="U38" s="46">
        <v>557.69490010671734</v>
      </c>
      <c r="V38" s="46">
        <v>58</v>
      </c>
      <c r="W38" s="46">
        <v>9</v>
      </c>
      <c r="X38" s="46">
        <v>1</v>
      </c>
      <c r="Y38" s="46">
        <v>1315.6243763628327</v>
      </c>
      <c r="Z38" s="46">
        <v>8</v>
      </c>
      <c r="AA38" s="46">
        <v>13</v>
      </c>
      <c r="AB38" s="46">
        <v>44</v>
      </c>
      <c r="AC38" s="46">
        <v>21</v>
      </c>
      <c r="AD38" s="46">
        <v>40</v>
      </c>
      <c r="AE38" s="46">
        <v>20</v>
      </c>
      <c r="AF38" s="46">
        <v>30.348477668315127</v>
      </c>
      <c r="AG38" s="46">
        <v>5</v>
      </c>
      <c r="AH38" s="46">
        <v>7</v>
      </c>
      <c r="AI38" s="46">
        <v>16</v>
      </c>
      <c r="AJ38" s="46">
        <v>294.27825660975759</v>
      </c>
      <c r="AK38" s="46">
        <v>30</v>
      </c>
      <c r="AL38" s="46">
        <v>10</v>
      </c>
      <c r="AM38" s="46">
        <v>5</v>
      </c>
      <c r="AN38" s="46">
        <v>13</v>
      </c>
      <c r="AO38" s="46">
        <v>19</v>
      </c>
      <c r="AP38" s="46">
        <v>320.73611715871948</v>
      </c>
      <c r="AQ38" s="46">
        <v>13</v>
      </c>
      <c r="AR38" s="46">
        <v>477.62715726870101</v>
      </c>
      <c r="AS38" s="46">
        <v>33</v>
      </c>
      <c r="AT38" s="46">
        <v>6</v>
      </c>
      <c r="AU38" s="46">
        <v>15</v>
      </c>
      <c r="AV38" s="46">
        <v>12</v>
      </c>
      <c r="AW38" s="83">
        <f t="shared" si="42"/>
        <v>7.8651685393258425E-2</v>
      </c>
      <c r="AX38" s="83">
        <f t="shared" si="43"/>
        <v>0.55000000000000004</v>
      </c>
      <c r="AY38" s="83">
        <f t="shared" si="44"/>
        <v>-0.6428571428571429</v>
      </c>
      <c r="AZ38" s="83">
        <f t="shared" si="45"/>
        <v>1.533270624429812</v>
      </c>
      <c r="BA38" s="83">
        <f t="shared" si="46"/>
        <v>0.20833333333333334</v>
      </c>
      <c r="BB38" s="83">
        <f t="shared" si="47"/>
        <v>0.8</v>
      </c>
      <c r="BC38" s="83">
        <f t="shared" si="48"/>
        <v>-0.75</v>
      </c>
      <c r="BD38" s="83">
        <f t="shared" si="49"/>
        <v>1.3900485231007051</v>
      </c>
      <c r="BE38" s="83">
        <f t="shared" si="50"/>
        <v>1</v>
      </c>
      <c r="BF38" s="83">
        <f t="shared" si="51"/>
        <v>-7.1428571428571425E-2</v>
      </c>
      <c r="BG38" s="83">
        <f t="shared" si="52"/>
        <v>-0.58490566037735847</v>
      </c>
      <c r="BH38" s="83">
        <f t="shared" si="53"/>
        <v>-0.22222222222222221</v>
      </c>
      <c r="BI38" s="83">
        <f t="shared" si="54"/>
        <v>-0.13043478260869565</v>
      </c>
      <c r="BJ38" s="83">
        <f t="shared" si="55"/>
        <v>0.1111111111111111</v>
      </c>
      <c r="BK38" s="83">
        <f t="shared" si="56"/>
        <v>-0.41243788569425582</v>
      </c>
      <c r="BL38" s="83">
        <f t="shared" si="57"/>
        <v>0</v>
      </c>
      <c r="BM38" s="83">
        <f t="shared" si="58"/>
        <v>-0.84090909090909094</v>
      </c>
      <c r="BN38" s="83">
        <f t="shared" si="59"/>
        <v>-0.44827586206896552</v>
      </c>
      <c r="BO38" s="83">
        <f t="shared" si="60"/>
        <v>3.7209402357386496</v>
      </c>
      <c r="BP38" s="83">
        <f t="shared" si="61"/>
        <v>0.42857142857142855</v>
      </c>
      <c r="BQ38" s="83">
        <f t="shared" si="62"/>
        <v>0</v>
      </c>
      <c r="BR38" s="83">
        <f t="shared" si="63"/>
        <v>1.5</v>
      </c>
      <c r="BS38" s="83">
        <f t="shared" si="64"/>
        <v>2.25</v>
      </c>
      <c r="BT38" s="83">
        <f t="shared" si="65"/>
        <v>-0.47222222222222221</v>
      </c>
      <c r="BU38" s="83">
        <f t="shared" si="66"/>
        <v>1.2948569473889397</v>
      </c>
      <c r="BV38" s="83">
        <f t="shared" si="67"/>
        <v>-0.5</v>
      </c>
      <c r="BW38" s="83">
        <f t="shared" si="68"/>
        <v>2.0617712445841203</v>
      </c>
      <c r="BX38" s="83">
        <f t="shared" si="69"/>
        <v>0.1</v>
      </c>
      <c r="BY38" s="83">
        <f t="shared" si="70"/>
        <v>0</v>
      </c>
      <c r="BZ38" s="83">
        <f t="shared" si="71"/>
        <v>15</v>
      </c>
      <c r="CA38" s="83">
        <f t="shared" si="72"/>
        <v>12</v>
      </c>
      <c r="CB38" s="106">
        <f t="shared" si="73"/>
        <v>1190</v>
      </c>
      <c r="CC38" s="106">
        <f t="shared" si="7"/>
        <v>597</v>
      </c>
      <c r="CD38" s="106">
        <f t="shared" si="8"/>
        <v>365</v>
      </c>
      <c r="CE38" s="106">
        <f t="shared" si="9"/>
        <v>3298.8430732740603</v>
      </c>
      <c r="CF38" s="106">
        <f t="shared" si="10"/>
        <v>1558</v>
      </c>
      <c r="CG38" s="106">
        <f t="shared" si="11"/>
        <v>246</v>
      </c>
      <c r="CH38" s="106">
        <f t="shared" si="12"/>
        <v>72</v>
      </c>
      <c r="CI38" s="106">
        <f t="shared" si="13"/>
        <v>8217.9408522568974</v>
      </c>
      <c r="CJ38" s="106">
        <f t="shared" si="14"/>
        <v>95</v>
      </c>
      <c r="CK38" s="106">
        <f t="shared" si="15"/>
        <v>252</v>
      </c>
      <c r="CL38" s="106">
        <f t="shared" si="16"/>
        <v>1333</v>
      </c>
      <c r="CM38" s="106">
        <f t="shared" si="17"/>
        <v>280</v>
      </c>
      <c r="CN38" s="106">
        <f t="shared" si="18"/>
        <v>610</v>
      </c>
      <c r="CO38" s="106">
        <f t="shared" si="19"/>
        <v>470</v>
      </c>
      <c r="CP38" s="106">
        <f t="shared" si="20"/>
        <v>823</v>
      </c>
      <c r="CQ38" s="106">
        <f t="shared" si="21"/>
        <v>173</v>
      </c>
      <c r="CR38" s="106">
        <f t="shared" si="22"/>
        <v>640</v>
      </c>
      <c r="CS38" s="106">
        <f t="shared" si="23"/>
        <v>810</v>
      </c>
      <c r="CT38" s="106">
        <f t="shared" si="24"/>
        <v>1789.3447931964356</v>
      </c>
      <c r="CU38" s="106">
        <f t="shared" si="25"/>
        <v>348</v>
      </c>
      <c r="CV38" s="106">
        <f t="shared" si="26"/>
        <v>212</v>
      </c>
      <c r="CW38" s="106">
        <f t="shared" si="27"/>
        <v>199</v>
      </c>
      <c r="CX38" s="106">
        <f t="shared" si="28"/>
        <v>113</v>
      </c>
      <c r="CY38" s="106">
        <f t="shared" si="29"/>
        <v>479</v>
      </c>
      <c r="CZ38" s="106">
        <f t="shared" si="30"/>
        <v>1953.90306089709</v>
      </c>
      <c r="DA38" s="106">
        <f t="shared" si="31"/>
        <v>605</v>
      </c>
      <c r="DB38" s="106">
        <f t="shared" si="32"/>
        <v>2810.9682203755169</v>
      </c>
      <c r="DC38" s="106">
        <f t="shared" si="33"/>
        <v>1020</v>
      </c>
      <c r="DD38" s="106">
        <f t="shared" si="34"/>
        <v>173</v>
      </c>
      <c r="DE38" s="106">
        <f t="shared" si="35"/>
        <v>350</v>
      </c>
      <c r="DF38" s="106">
        <f t="shared" si="36"/>
        <v>980</v>
      </c>
    </row>
    <row r="39" spans="1:110" x14ac:dyDescent="0.45">
      <c r="A39" s="21">
        <v>43918</v>
      </c>
      <c r="B39" s="20" t="s">
        <v>366</v>
      </c>
      <c r="C39" s="22">
        <v>38</v>
      </c>
      <c r="D39" s="20">
        <v>35408</v>
      </c>
      <c r="E39" s="20">
        <v>2517</v>
      </c>
      <c r="F39" s="22">
        <v>11679</v>
      </c>
      <c r="G39" s="22"/>
      <c r="H39" s="22">
        <f t="shared" si="37"/>
        <v>3076</v>
      </c>
      <c r="I39" s="22">
        <f t="shared" si="38"/>
        <v>139</v>
      </c>
      <c r="J39" s="22">
        <f t="shared" si="39"/>
        <v>546</v>
      </c>
      <c r="K39" s="22"/>
      <c r="L39" s="22">
        <f t="shared" si="74"/>
        <v>21212</v>
      </c>
      <c r="M39" s="40">
        <f t="shared" si="75"/>
        <v>7.1085630366018976E-2</v>
      </c>
      <c r="N39" s="56">
        <f t="shared" si="76"/>
        <v>1.0951379438327353</v>
      </c>
      <c r="O39" s="56">
        <f t="shared" si="78"/>
        <v>1.0512645249487356</v>
      </c>
      <c r="P39" s="56">
        <f t="shared" si="77"/>
        <v>1.058452481076535</v>
      </c>
      <c r="Q39" s="56">
        <f t="shared" si="79"/>
        <v>0.96527777777777779</v>
      </c>
      <c r="R39" s="46">
        <v>82</v>
      </c>
      <c r="S39" s="46">
        <v>18</v>
      </c>
      <c r="T39" s="46">
        <v>25</v>
      </c>
      <c r="U39" s="46">
        <v>177.57767210882093</v>
      </c>
      <c r="V39" s="46">
        <v>158.74130364214056</v>
      </c>
      <c r="W39" s="46">
        <v>14</v>
      </c>
      <c r="X39" s="46">
        <v>3</v>
      </c>
      <c r="Y39" s="46">
        <v>1714.3719819480957</v>
      </c>
      <c r="Z39" s="46">
        <v>6</v>
      </c>
      <c r="AA39" s="46">
        <v>14</v>
      </c>
      <c r="AB39" s="46">
        <v>28</v>
      </c>
      <c r="AC39" s="46">
        <v>13</v>
      </c>
      <c r="AD39" s="46">
        <v>21</v>
      </c>
      <c r="AE39" s="46">
        <v>24</v>
      </c>
      <c r="AF39" s="46">
        <v>38</v>
      </c>
      <c r="AG39" s="46">
        <v>12</v>
      </c>
      <c r="AH39" s="46">
        <v>29</v>
      </c>
      <c r="AI39" s="46">
        <v>63</v>
      </c>
      <c r="AJ39" s="46">
        <v>192.05912292897028</v>
      </c>
      <c r="AK39" s="46">
        <v>15</v>
      </c>
      <c r="AL39" s="46">
        <v>16</v>
      </c>
      <c r="AM39" s="46">
        <v>8</v>
      </c>
      <c r="AN39" s="46">
        <v>6</v>
      </c>
      <c r="AO39" s="46">
        <v>14</v>
      </c>
      <c r="AP39" s="46">
        <v>124.09642142195776</v>
      </c>
      <c r="AQ39" s="46">
        <v>32</v>
      </c>
      <c r="AR39" s="46">
        <v>413.15349795001612</v>
      </c>
      <c r="AS39" s="46">
        <v>30</v>
      </c>
      <c r="AT39" s="46">
        <v>6</v>
      </c>
      <c r="AU39" s="46">
        <v>26</v>
      </c>
      <c r="AV39" s="46">
        <v>21</v>
      </c>
      <c r="AW39" s="83">
        <f t="shared" si="42"/>
        <v>-0.14583333333333334</v>
      </c>
      <c r="AX39" s="83">
        <f t="shared" si="43"/>
        <v>-0.41935483870967744</v>
      </c>
      <c r="AY39" s="83">
        <f t="shared" si="44"/>
        <v>1.5</v>
      </c>
      <c r="AZ39" s="83">
        <f t="shared" si="45"/>
        <v>-0.68158634394031459</v>
      </c>
      <c r="BA39" s="83">
        <f t="shared" si="46"/>
        <v>1.7369190283127685</v>
      </c>
      <c r="BB39" s="83">
        <f t="shared" si="47"/>
        <v>0.55555555555555558</v>
      </c>
      <c r="BC39" s="83">
        <f t="shared" si="48"/>
        <v>2</v>
      </c>
      <c r="BD39" s="83">
        <f t="shared" si="49"/>
        <v>0.30308620967303623</v>
      </c>
      <c r="BE39" s="83">
        <f t="shared" si="50"/>
        <v>-0.25</v>
      </c>
      <c r="BF39" s="83">
        <f t="shared" si="51"/>
        <v>7.6923076923076927E-2</v>
      </c>
      <c r="BG39" s="83">
        <f t="shared" si="52"/>
        <v>-0.36363636363636365</v>
      </c>
      <c r="BH39" s="83">
        <f t="shared" si="53"/>
        <v>-0.38095238095238093</v>
      </c>
      <c r="BI39" s="83">
        <f t="shared" si="54"/>
        <v>-0.47499999999999998</v>
      </c>
      <c r="BJ39" s="83">
        <f t="shared" si="55"/>
        <v>0.2</v>
      </c>
      <c r="BK39" s="83">
        <f t="shared" si="56"/>
        <v>0.25212211351455466</v>
      </c>
      <c r="BL39" s="83">
        <f t="shared" si="57"/>
        <v>1.4</v>
      </c>
      <c r="BM39" s="83">
        <f t="shared" si="58"/>
        <v>3.1428571428571428</v>
      </c>
      <c r="BN39" s="83">
        <f t="shared" si="59"/>
        <v>2.9375</v>
      </c>
      <c r="BO39" s="83">
        <f t="shared" si="60"/>
        <v>-0.34735537330690425</v>
      </c>
      <c r="BP39" s="83">
        <f t="shared" si="61"/>
        <v>-0.5</v>
      </c>
      <c r="BQ39" s="83">
        <f t="shared" si="62"/>
        <v>0.6</v>
      </c>
      <c r="BR39" s="83">
        <f t="shared" si="63"/>
        <v>0.6</v>
      </c>
      <c r="BS39" s="83">
        <f t="shared" si="64"/>
        <v>-0.53846153846153844</v>
      </c>
      <c r="BT39" s="83">
        <f t="shared" si="65"/>
        <v>-0.26315789473684209</v>
      </c>
      <c r="BU39" s="83">
        <f t="shared" si="66"/>
        <v>-0.61308872065521891</v>
      </c>
      <c r="BV39" s="83">
        <f t="shared" si="67"/>
        <v>1.4615384615384615</v>
      </c>
      <c r="BW39" s="83">
        <f t="shared" si="68"/>
        <v>-0.13498742342746151</v>
      </c>
      <c r="BX39" s="83">
        <f t="shared" si="69"/>
        <v>-9.0909090909090912E-2</v>
      </c>
      <c r="BY39" s="83">
        <f t="shared" si="70"/>
        <v>0</v>
      </c>
      <c r="BZ39" s="83">
        <f t="shared" si="71"/>
        <v>0.73333333333333328</v>
      </c>
      <c r="CA39" s="83">
        <f t="shared" si="72"/>
        <v>0.75</v>
      </c>
      <c r="CB39" s="106">
        <f t="shared" si="73"/>
        <v>1272</v>
      </c>
      <c r="CC39" s="106">
        <f t="shared" si="7"/>
        <v>615</v>
      </c>
      <c r="CD39" s="106">
        <f t="shared" si="8"/>
        <v>390</v>
      </c>
      <c r="CE39" s="106">
        <f t="shared" si="9"/>
        <v>3476.4207453828813</v>
      </c>
      <c r="CF39" s="106">
        <f t="shared" si="10"/>
        <v>1716.7413036421406</v>
      </c>
      <c r="CG39" s="106">
        <f t="shared" si="11"/>
        <v>260</v>
      </c>
      <c r="CH39" s="106">
        <f t="shared" si="12"/>
        <v>75</v>
      </c>
      <c r="CI39" s="106">
        <f t="shared" si="13"/>
        <v>9932.3128342049931</v>
      </c>
      <c r="CJ39" s="106">
        <f t="shared" si="14"/>
        <v>101</v>
      </c>
      <c r="CK39" s="106">
        <f t="shared" si="15"/>
        <v>266</v>
      </c>
      <c r="CL39" s="106">
        <f t="shared" si="16"/>
        <v>1361</v>
      </c>
      <c r="CM39" s="106">
        <f t="shared" si="17"/>
        <v>293</v>
      </c>
      <c r="CN39" s="106">
        <f t="shared" si="18"/>
        <v>631</v>
      </c>
      <c r="CO39" s="106">
        <f t="shared" si="19"/>
        <v>494</v>
      </c>
      <c r="CP39" s="106">
        <f t="shared" si="20"/>
        <v>861</v>
      </c>
      <c r="CQ39" s="106">
        <f t="shared" si="21"/>
        <v>185</v>
      </c>
      <c r="CR39" s="106">
        <f t="shared" si="22"/>
        <v>669</v>
      </c>
      <c r="CS39" s="106">
        <f t="shared" si="23"/>
        <v>873</v>
      </c>
      <c r="CT39" s="106">
        <f t="shared" si="24"/>
        <v>1981.4039161254059</v>
      </c>
      <c r="CU39" s="106">
        <f t="shared" si="25"/>
        <v>363</v>
      </c>
      <c r="CV39" s="106">
        <f t="shared" si="26"/>
        <v>228</v>
      </c>
      <c r="CW39" s="106">
        <f t="shared" si="27"/>
        <v>207</v>
      </c>
      <c r="CX39" s="106">
        <f t="shared" si="28"/>
        <v>119</v>
      </c>
      <c r="CY39" s="106">
        <f t="shared" si="29"/>
        <v>493</v>
      </c>
      <c r="CZ39" s="106">
        <f t="shared" si="30"/>
        <v>2077.9994823190477</v>
      </c>
      <c r="DA39" s="106">
        <f t="shared" si="31"/>
        <v>637</v>
      </c>
      <c r="DB39" s="106">
        <f t="shared" si="32"/>
        <v>3224.121718325533</v>
      </c>
      <c r="DC39" s="106">
        <f t="shared" si="33"/>
        <v>1050</v>
      </c>
      <c r="DD39" s="106">
        <f t="shared" si="34"/>
        <v>179</v>
      </c>
      <c r="DE39" s="106">
        <f t="shared" si="35"/>
        <v>376</v>
      </c>
      <c r="DF39" s="106">
        <f t="shared" si="36"/>
        <v>1001</v>
      </c>
    </row>
    <row r="40" spans="1:110" x14ac:dyDescent="0.45">
      <c r="A40" s="21">
        <v>43919</v>
      </c>
      <c r="B40" s="20" t="s">
        <v>374</v>
      </c>
      <c r="C40" s="22">
        <v>39</v>
      </c>
      <c r="D40" s="20">
        <v>38309</v>
      </c>
      <c r="E40" s="20">
        <v>2640</v>
      </c>
      <c r="F40" s="22">
        <v>12391</v>
      </c>
      <c r="G40" s="22"/>
      <c r="H40" s="22">
        <f t="shared" si="37"/>
        <v>2901</v>
      </c>
      <c r="I40" s="22">
        <f t="shared" si="38"/>
        <v>123</v>
      </c>
      <c r="J40" s="22">
        <f t="shared" si="39"/>
        <v>712</v>
      </c>
      <c r="K40" s="22"/>
      <c r="L40" s="22">
        <f t="shared" si="74"/>
        <v>23278</v>
      </c>
      <c r="M40" s="40">
        <f t="shared" si="75"/>
        <v>6.8913310188206428E-2</v>
      </c>
      <c r="N40" s="56">
        <f t="shared" si="76"/>
        <v>1.0819306371441482</v>
      </c>
      <c r="O40" s="56">
        <f t="shared" si="78"/>
        <v>0.94310793237971391</v>
      </c>
      <c r="P40" s="56">
        <f t="shared" si="77"/>
        <v>1.0488676996424315</v>
      </c>
      <c r="Q40" s="56">
        <f t="shared" si="79"/>
        <v>0.8848920863309353</v>
      </c>
      <c r="R40" s="46">
        <v>89</v>
      </c>
      <c r="S40" s="46">
        <v>33</v>
      </c>
      <c r="T40" s="46">
        <v>8</v>
      </c>
      <c r="U40" s="46">
        <v>527.85878395921372</v>
      </c>
      <c r="V40" s="46">
        <v>255.36372224150318</v>
      </c>
      <c r="W40" s="46">
        <v>14</v>
      </c>
      <c r="X40" s="46">
        <v>10</v>
      </c>
      <c r="Y40" s="46">
        <v>890.06417093707205</v>
      </c>
      <c r="Z40" s="46">
        <v>7</v>
      </c>
      <c r="AA40" s="46">
        <v>16</v>
      </c>
      <c r="AB40" s="46">
        <v>77</v>
      </c>
      <c r="AC40" s="46">
        <v>8</v>
      </c>
      <c r="AD40" s="46">
        <v>40</v>
      </c>
      <c r="AE40" s="46">
        <v>24</v>
      </c>
      <c r="AF40" s="46">
        <v>25</v>
      </c>
      <c r="AG40" s="46">
        <v>12</v>
      </c>
      <c r="AH40" s="46">
        <v>43</v>
      </c>
      <c r="AI40" s="46">
        <v>23</v>
      </c>
      <c r="AJ40" s="46">
        <v>222.39014970980179</v>
      </c>
      <c r="AK40" s="46">
        <v>41</v>
      </c>
      <c r="AL40" s="46">
        <v>6</v>
      </c>
      <c r="AM40" s="46">
        <v>6</v>
      </c>
      <c r="AN40" s="46">
        <v>5</v>
      </c>
      <c r="AO40" s="46">
        <v>66.271680614383627</v>
      </c>
      <c r="AP40" s="46">
        <v>374.71944388776137</v>
      </c>
      <c r="AQ40" s="46">
        <v>43</v>
      </c>
      <c r="AR40" s="46">
        <v>484.33204865026391</v>
      </c>
      <c r="AS40" s="46">
        <v>18</v>
      </c>
      <c r="AT40" s="46">
        <v>2</v>
      </c>
      <c r="AU40" s="46">
        <v>23</v>
      </c>
      <c r="AV40" s="46">
        <v>33</v>
      </c>
      <c r="AW40" s="83">
        <f t="shared" si="42"/>
        <v>8.5365853658536592E-2</v>
      </c>
      <c r="AX40" s="83">
        <f t="shared" si="43"/>
        <v>0.83333333333333337</v>
      </c>
      <c r="AY40" s="83">
        <f t="shared" si="44"/>
        <v>-0.68</v>
      </c>
      <c r="AZ40" s="83">
        <f t="shared" si="45"/>
        <v>1.9725515471096946</v>
      </c>
      <c r="BA40" s="83">
        <f t="shared" si="46"/>
        <v>0.60867850006564117</v>
      </c>
      <c r="BB40" s="83">
        <f t="shared" si="47"/>
        <v>0</v>
      </c>
      <c r="BC40" s="83">
        <f t="shared" si="48"/>
        <v>2.3333333333333335</v>
      </c>
      <c r="BD40" s="83">
        <f t="shared" si="49"/>
        <v>-0.48082202677760538</v>
      </c>
      <c r="BE40" s="83">
        <f t="shared" si="50"/>
        <v>0.16666666666666666</v>
      </c>
      <c r="BF40" s="83">
        <f t="shared" si="51"/>
        <v>0.14285714285714285</v>
      </c>
      <c r="BG40" s="83">
        <f t="shared" si="52"/>
        <v>1.75</v>
      </c>
      <c r="BH40" s="83">
        <f t="shared" si="53"/>
        <v>-0.38461538461538464</v>
      </c>
      <c r="BI40" s="83">
        <f t="shared" si="54"/>
        <v>0.90476190476190477</v>
      </c>
      <c r="BJ40" s="83">
        <f t="shared" si="55"/>
        <v>0</v>
      </c>
      <c r="BK40" s="83">
        <f t="shared" si="56"/>
        <v>-0.34210526315789475</v>
      </c>
      <c r="BL40" s="83">
        <f t="shared" si="57"/>
        <v>0</v>
      </c>
      <c r="BM40" s="83">
        <f t="shared" si="58"/>
        <v>0.48275862068965519</v>
      </c>
      <c r="BN40" s="83">
        <f t="shared" si="59"/>
        <v>-0.63492063492063489</v>
      </c>
      <c r="BO40" s="83">
        <f t="shared" si="60"/>
        <v>0.15792546752412751</v>
      </c>
      <c r="BP40" s="83">
        <f t="shared" si="61"/>
        <v>1.7333333333333334</v>
      </c>
      <c r="BQ40" s="83">
        <f t="shared" si="62"/>
        <v>-0.625</v>
      </c>
      <c r="BR40" s="83">
        <f t="shared" si="63"/>
        <v>-0.25</v>
      </c>
      <c r="BS40" s="83">
        <f t="shared" si="64"/>
        <v>-0.16666666666666666</v>
      </c>
      <c r="BT40" s="83">
        <f t="shared" si="65"/>
        <v>3.7336914724559733</v>
      </c>
      <c r="BU40" s="83">
        <f t="shared" si="66"/>
        <v>2.0195829951745741</v>
      </c>
      <c r="BV40" s="83">
        <f t="shared" si="67"/>
        <v>0.34375</v>
      </c>
      <c r="BW40" s="83">
        <f t="shared" si="68"/>
        <v>0.17228112808779628</v>
      </c>
      <c r="BX40" s="83">
        <f t="shared" si="69"/>
        <v>-0.4</v>
      </c>
      <c r="BY40" s="83">
        <f t="shared" si="70"/>
        <v>-0.66666666666666663</v>
      </c>
      <c r="BZ40" s="83">
        <f t="shared" si="71"/>
        <v>-0.11538461538461539</v>
      </c>
      <c r="CA40" s="83">
        <f t="shared" si="72"/>
        <v>0.5714285714285714</v>
      </c>
      <c r="CB40" s="106">
        <f t="shared" si="73"/>
        <v>1361</v>
      </c>
      <c r="CC40" s="106">
        <f t="shared" si="7"/>
        <v>648</v>
      </c>
      <c r="CD40" s="106">
        <f t="shared" si="8"/>
        <v>398</v>
      </c>
      <c r="CE40" s="106">
        <f t="shared" si="9"/>
        <v>4004.279529342095</v>
      </c>
      <c r="CF40" s="106">
        <f t="shared" si="10"/>
        <v>1972.1050258836437</v>
      </c>
      <c r="CG40" s="106">
        <f t="shared" si="11"/>
        <v>274</v>
      </c>
      <c r="CH40" s="106">
        <f t="shared" si="12"/>
        <v>85</v>
      </c>
      <c r="CI40" s="106">
        <f t="shared" si="13"/>
        <v>10822.377005142065</v>
      </c>
      <c r="CJ40" s="106">
        <f t="shared" si="14"/>
        <v>108</v>
      </c>
      <c r="CK40" s="106">
        <f t="shared" si="15"/>
        <v>282</v>
      </c>
      <c r="CL40" s="106">
        <f t="shared" si="16"/>
        <v>1438</v>
      </c>
      <c r="CM40" s="106">
        <f t="shared" si="17"/>
        <v>301</v>
      </c>
      <c r="CN40" s="106">
        <f t="shared" si="18"/>
        <v>671</v>
      </c>
      <c r="CO40" s="106">
        <f t="shared" si="19"/>
        <v>518</v>
      </c>
      <c r="CP40" s="106">
        <f t="shared" si="20"/>
        <v>886</v>
      </c>
      <c r="CQ40" s="106">
        <f t="shared" si="21"/>
        <v>197</v>
      </c>
      <c r="CR40" s="106">
        <f t="shared" si="22"/>
        <v>712</v>
      </c>
      <c r="CS40" s="106">
        <f t="shared" si="23"/>
        <v>896</v>
      </c>
      <c r="CT40" s="106">
        <f t="shared" si="24"/>
        <v>2203.7940658352077</v>
      </c>
      <c r="CU40" s="106">
        <f t="shared" si="25"/>
        <v>404</v>
      </c>
      <c r="CV40" s="106">
        <f t="shared" si="26"/>
        <v>234</v>
      </c>
      <c r="CW40" s="106">
        <f t="shared" si="27"/>
        <v>213</v>
      </c>
      <c r="CX40" s="106">
        <f t="shared" si="28"/>
        <v>124</v>
      </c>
      <c r="CY40" s="106">
        <f t="shared" si="29"/>
        <v>559.27168061438363</v>
      </c>
      <c r="CZ40" s="106">
        <f t="shared" si="30"/>
        <v>2452.7189262068091</v>
      </c>
      <c r="DA40" s="106">
        <f t="shared" si="31"/>
        <v>680</v>
      </c>
      <c r="DB40" s="106">
        <f t="shared" si="32"/>
        <v>3708.453766975797</v>
      </c>
      <c r="DC40" s="106">
        <f t="shared" si="33"/>
        <v>1068</v>
      </c>
      <c r="DD40" s="106">
        <f t="shared" si="34"/>
        <v>181</v>
      </c>
      <c r="DE40" s="106">
        <f t="shared" si="35"/>
        <v>399</v>
      </c>
      <c r="DF40" s="106">
        <f t="shared" si="36"/>
        <v>1034</v>
      </c>
    </row>
    <row r="41" spans="1:110" x14ac:dyDescent="0.45">
      <c r="A41" s="21">
        <v>43920</v>
      </c>
      <c r="B41" s="20" t="s">
        <v>380</v>
      </c>
      <c r="C41" s="22">
        <v>40</v>
      </c>
      <c r="D41" s="20">
        <v>41495</v>
      </c>
      <c r="E41" s="20">
        <v>2757</v>
      </c>
      <c r="F41" s="22">
        <v>13911</v>
      </c>
      <c r="G41" s="22"/>
      <c r="H41" s="22">
        <f t="shared" si="37"/>
        <v>3186</v>
      </c>
      <c r="I41" s="22">
        <f t="shared" si="38"/>
        <v>117</v>
      </c>
      <c r="J41" s="22">
        <f t="shared" si="39"/>
        <v>1520</v>
      </c>
      <c r="K41" s="22"/>
      <c r="L41" s="22">
        <f t="shared" si="74"/>
        <v>24827</v>
      </c>
      <c r="M41" s="40">
        <f t="shared" si="75"/>
        <v>6.6441739968670921E-2</v>
      </c>
      <c r="N41" s="56">
        <f t="shared" si="76"/>
        <v>1.0831658357044036</v>
      </c>
      <c r="O41" s="56">
        <f t="shared" si="78"/>
        <v>1.0982419855222336</v>
      </c>
      <c r="P41" s="56">
        <f t="shared" si="77"/>
        <v>1.0443181818181819</v>
      </c>
      <c r="Q41" s="56">
        <f t="shared" si="79"/>
        <v>0.95121951219512191</v>
      </c>
      <c r="R41" s="46">
        <v>82</v>
      </c>
      <c r="S41" s="46">
        <v>48</v>
      </c>
      <c r="T41" s="46">
        <v>20</v>
      </c>
      <c r="U41" s="46">
        <v>367.27963817856562</v>
      </c>
      <c r="V41" s="46">
        <v>92.823065973577968</v>
      </c>
      <c r="W41" s="46">
        <v>6</v>
      </c>
      <c r="X41" s="46">
        <v>8</v>
      </c>
      <c r="Y41" s="46">
        <v>687.12045219887295</v>
      </c>
      <c r="Z41" s="46">
        <v>6</v>
      </c>
      <c r="AA41" s="46">
        <v>3</v>
      </c>
      <c r="AB41" s="46">
        <v>37</v>
      </c>
      <c r="AC41" s="46">
        <v>36</v>
      </c>
      <c r="AD41" s="46">
        <v>22</v>
      </c>
      <c r="AE41" s="46">
        <v>22</v>
      </c>
      <c r="AF41" s="46">
        <v>30</v>
      </c>
      <c r="AG41" s="46">
        <v>12</v>
      </c>
      <c r="AH41" s="46">
        <v>68</v>
      </c>
      <c r="AI41" s="46">
        <v>37</v>
      </c>
      <c r="AJ41" s="46">
        <v>172.30385488778984</v>
      </c>
      <c r="AK41" s="46">
        <v>21</v>
      </c>
      <c r="AL41" s="46">
        <v>17</v>
      </c>
      <c r="AM41" s="46">
        <v>7</v>
      </c>
      <c r="AN41" s="46">
        <v>16</v>
      </c>
      <c r="AO41" s="46">
        <v>24.768633960744069</v>
      </c>
      <c r="AP41" s="46">
        <v>324.8822469910674</v>
      </c>
      <c r="AQ41" s="46">
        <v>15</v>
      </c>
      <c r="AR41" s="46">
        <v>308.42801917671841</v>
      </c>
      <c r="AS41" s="46">
        <v>52</v>
      </c>
      <c r="AT41" s="46">
        <v>9</v>
      </c>
      <c r="AU41" s="46">
        <v>32.394088632669195</v>
      </c>
      <c r="AV41" s="46">
        <v>30</v>
      </c>
      <c r="AW41" s="83">
        <f t="shared" si="42"/>
        <v>-7.8651685393258425E-2</v>
      </c>
      <c r="AX41" s="83">
        <f t="shared" si="43"/>
        <v>0.45454545454545453</v>
      </c>
      <c r="AY41" s="83">
        <f t="shared" si="44"/>
        <v>1.5</v>
      </c>
      <c r="AZ41" s="83">
        <f t="shared" si="45"/>
        <v>-0.30420853201725945</v>
      </c>
      <c r="BA41" s="83">
        <f t="shared" si="46"/>
        <v>-0.63650644986372373</v>
      </c>
      <c r="BB41" s="83">
        <f t="shared" si="47"/>
        <v>-0.5714285714285714</v>
      </c>
      <c r="BC41" s="83">
        <f t="shared" si="48"/>
        <v>-0.2</v>
      </c>
      <c r="BD41" s="83">
        <f t="shared" si="49"/>
        <v>-0.22801021023522056</v>
      </c>
      <c r="BE41" s="83">
        <f t="shared" si="50"/>
        <v>-0.14285714285714285</v>
      </c>
      <c r="BF41" s="83">
        <f t="shared" si="51"/>
        <v>-0.8125</v>
      </c>
      <c r="BG41" s="83">
        <f t="shared" si="52"/>
        <v>-0.51948051948051943</v>
      </c>
      <c r="BH41" s="83">
        <f t="shared" si="53"/>
        <v>3.5</v>
      </c>
      <c r="BI41" s="83">
        <f t="shared" si="54"/>
        <v>-0.45</v>
      </c>
      <c r="BJ41" s="83">
        <f t="shared" si="55"/>
        <v>-8.3333333333333329E-2</v>
      </c>
      <c r="BK41" s="83">
        <f t="shared" si="56"/>
        <v>0.2</v>
      </c>
      <c r="BL41" s="83">
        <f t="shared" si="57"/>
        <v>0</v>
      </c>
      <c r="BM41" s="83">
        <f t="shared" si="58"/>
        <v>0.58139534883720934</v>
      </c>
      <c r="BN41" s="83">
        <f t="shared" si="59"/>
        <v>0.60869565217391308</v>
      </c>
      <c r="BO41" s="83">
        <f t="shared" si="60"/>
        <v>-0.22521813527878753</v>
      </c>
      <c r="BP41" s="83">
        <f t="shared" si="61"/>
        <v>-0.48780487804878048</v>
      </c>
      <c r="BQ41" s="83">
        <f t="shared" si="62"/>
        <v>1.8333333333333333</v>
      </c>
      <c r="BR41" s="83">
        <f t="shared" si="63"/>
        <v>0.16666666666666666</v>
      </c>
      <c r="BS41" s="83">
        <f t="shared" si="64"/>
        <v>2.2000000000000002</v>
      </c>
      <c r="BT41" s="83">
        <f t="shared" si="65"/>
        <v>-0.6262561363900544</v>
      </c>
      <c r="BU41" s="83">
        <f t="shared" si="66"/>
        <v>-0.13299869464906006</v>
      </c>
      <c r="BV41" s="83">
        <f t="shared" si="67"/>
        <v>-0.65116279069767447</v>
      </c>
      <c r="BW41" s="83">
        <f t="shared" si="68"/>
        <v>-0.36318891133418629</v>
      </c>
      <c r="BX41" s="83">
        <f t="shared" si="69"/>
        <v>1.8888888888888888</v>
      </c>
      <c r="BY41" s="83">
        <f t="shared" si="70"/>
        <v>3.5</v>
      </c>
      <c r="BZ41" s="83">
        <f t="shared" si="71"/>
        <v>0.40843863620300846</v>
      </c>
      <c r="CA41" s="83">
        <f t="shared" si="72"/>
        <v>-9.0909090909090912E-2</v>
      </c>
      <c r="CB41" s="106">
        <f t="shared" si="73"/>
        <v>1443</v>
      </c>
      <c r="CC41" s="106">
        <f t="shared" si="7"/>
        <v>696</v>
      </c>
      <c r="CD41" s="106">
        <f t="shared" si="8"/>
        <v>418</v>
      </c>
      <c r="CE41" s="106">
        <f t="shared" si="9"/>
        <v>4371.5591675206606</v>
      </c>
      <c r="CF41" s="106">
        <f t="shared" si="10"/>
        <v>2064.9280918572217</v>
      </c>
      <c r="CG41" s="106">
        <f t="shared" si="11"/>
        <v>280</v>
      </c>
      <c r="CH41" s="106">
        <f t="shared" si="12"/>
        <v>93</v>
      </c>
      <c r="CI41" s="106">
        <f t="shared" si="13"/>
        <v>11509.497457340938</v>
      </c>
      <c r="CJ41" s="106">
        <f t="shared" si="14"/>
        <v>114</v>
      </c>
      <c r="CK41" s="106">
        <f t="shared" si="15"/>
        <v>285</v>
      </c>
      <c r="CL41" s="106">
        <f t="shared" si="16"/>
        <v>1475</v>
      </c>
      <c r="CM41" s="106">
        <f t="shared" si="17"/>
        <v>337</v>
      </c>
      <c r="CN41" s="106">
        <f t="shared" si="18"/>
        <v>693</v>
      </c>
      <c r="CO41" s="106">
        <f t="shared" si="19"/>
        <v>540</v>
      </c>
      <c r="CP41" s="106">
        <f t="shared" si="20"/>
        <v>916</v>
      </c>
      <c r="CQ41" s="106">
        <f t="shared" si="21"/>
        <v>209</v>
      </c>
      <c r="CR41" s="106">
        <f t="shared" si="22"/>
        <v>780</v>
      </c>
      <c r="CS41" s="106">
        <f t="shared" si="23"/>
        <v>933</v>
      </c>
      <c r="CT41" s="106">
        <f t="shared" si="24"/>
        <v>2376.0979207229975</v>
      </c>
      <c r="CU41" s="106">
        <f t="shared" si="25"/>
        <v>425</v>
      </c>
      <c r="CV41" s="106">
        <f t="shared" si="26"/>
        <v>251</v>
      </c>
      <c r="CW41" s="106">
        <f t="shared" si="27"/>
        <v>220</v>
      </c>
      <c r="CX41" s="106">
        <f t="shared" si="28"/>
        <v>140</v>
      </c>
      <c r="CY41" s="106">
        <f t="shared" si="29"/>
        <v>584.0403145751277</v>
      </c>
      <c r="CZ41" s="106">
        <f t="shared" si="30"/>
        <v>2777.6011731978765</v>
      </c>
      <c r="DA41" s="106">
        <f t="shared" si="31"/>
        <v>695</v>
      </c>
      <c r="DB41" s="106">
        <f t="shared" si="32"/>
        <v>4016.8817861525154</v>
      </c>
      <c r="DC41" s="106">
        <f t="shared" si="33"/>
        <v>1120</v>
      </c>
      <c r="DD41" s="106">
        <f t="shared" si="34"/>
        <v>190</v>
      </c>
      <c r="DE41" s="106">
        <f t="shared" si="35"/>
        <v>431.3940886326692</v>
      </c>
      <c r="DF41" s="106">
        <f t="shared" si="36"/>
        <v>1064</v>
      </c>
    </row>
    <row r="42" spans="1:110" x14ac:dyDescent="0.45">
      <c r="A42" s="21">
        <v>43921</v>
      </c>
      <c r="B42" s="20" t="s">
        <v>424</v>
      </c>
      <c r="C42" s="22">
        <v>41</v>
      </c>
      <c r="D42" s="20">
        <v>44606</v>
      </c>
      <c r="E42" s="20">
        <v>2898</v>
      </c>
      <c r="F42" s="22">
        <v>14657</v>
      </c>
      <c r="G42" s="22"/>
      <c r="H42" s="22">
        <f t="shared" si="37"/>
        <v>3111</v>
      </c>
      <c r="I42" s="22">
        <f t="shared" si="38"/>
        <v>141</v>
      </c>
      <c r="J42" s="22">
        <f t="shared" si="39"/>
        <v>746</v>
      </c>
      <c r="K42" s="22"/>
      <c r="L42" s="22">
        <f t="shared" si="74"/>
        <v>27051</v>
      </c>
      <c r="M42" s="40">
        <f t="shared" si="75"/>
        <v>6.4968838272878082E-2</v>
      </c>
      <c r="N42" s="56">
        <f t="shared" si="76"/>
        <v>1.0749728882997951</v>
      </c>
      <c r="O42" s="56">
        <f t="shared" si="78"/>
        <v>0.97645951035781542</v>
      </c>
      <c r="P42" s="56">
        <f t="shared" si="77"/>
        <v>1.0511425462459194</v>
      </c>
      <c r="Q42" s="56">
        <f t="shared" si="79"/>
        <v>1.2051282051282051</v>
      </c>
      <c r="R42" s="46">
        <v>94</v>
      </c>
      <c r="S42" s="46">
        <v>29</v>
      </c>
      <c r="T42" s="46">
        <v>24</v>
      </c>
      <c r="U42" s="46">
        <v>337.66591040676394</v>
      </c>
      <c r="V42" s="46">
        <v>100.1984740429134</v>
      </c>
      <c r="W42" s="46">
        <v>8</v>
      </c>
      <c r="X42" s="46">
        <v>4</v>
      </c>
      <c r="Y42" s="46">
        <v>1286.7894920209401</v>
      </c>
      <c r="Z42" s="46">
        <v>8</v>
      </c>
      <c r="AA42" s="46">
        <v>7</v>
      </c>
      <c r="AB42" s="46">
        <v>62</v>
      </c>
      <c r="AC42" s="46">
        <v>30</v>
      </c>
      <c r="AD42" s="46">
        <v>25</v>
      </c>
      <c r="AE42" s="46">
        <v>42</v>
      </c>
      <c r="AF42" s="46">
        <v>35.419043698170867</v>
      </c>
      <c r="AG42" s="46">
        <v>10</v>
      </c>
      <c r="AH42" s="46">
        <v>26</v>
      </c>
      <c r="AI42" s="46">
        <v>24</v>
      </c>
      <c r="AJ42" s="46">
        <v>204.90049132193553</v>
      </c>
      <c r="AK42" s="46">
        <v>45</v>
      </c>
      <c r="AL42" s="46">
        <v>9</v>
      </c>
      <c r="AM42" s="46">
        <v>9</v>
      </c>
      <c r="AN42" s="46">
        <v>7</v>
      </c>
      <c r="AO42" s="46">
        <v>14.336442467747133</v>
      </c>
      <c r="AP42" s="46">
        <v>200.32048768549703</v>
      </c>
      <c r="AQ42" s="46">
        <v>27.041286831735533</v>
      </c>
      <c r="AR42" s="46">
        <v>400.13597541897207</v>
      </c>
      <c r="AS42" s="46">
        <v>23</v>
      </c>
      <c r="AT42" s="46">
        <v>8</v>
      </c>
      <c r="AU42" s="46">
        <v>14.396595364272514</v>
      </c>
      <c r="AV42" s="46">
        <v>29</v>
      </c>
      <c r="AW42" s="83">
        <f t="shared" si="42"/>
        <v>0.14634146341463414</v>
      </c>
      <c r="AX42" s="83">
        <f t="shared" si="43"/>
        <v>-0.39583333333333331</v>
      </c>
      <c r="AY42" s="83">
        <f t="shared" si="44"/>
        <v>0.2</v>
      </c>
      <c r="AZ42" s="83">
        <f t="shared" si="45"/>
        <v>-8.0629919803514805E-2</v>
      </c>
      <c r="BA42" s="83">
        <f t="shared" si="46"/>
        <v>7.9456630655087832E-2</v>
      </c>
      <c r="BB42" s="83">
        <f t="shared" si="47"/>
        <v>0.33333333333333331</v>
      </c>
      <c r="BC42" s="83">
        <f t="shared" si="48"/>
        <v>-0.5</v>
      </c>
      <c r="BD42" s="83">
        <f t="shared" si="49"/>
        <v>0.87272768246535204</v>
      </c>
      <c r="BE42" s="83">
        <f t="shared" si="50"/>
        <v>0.33333333333333331</v>
      </c>
      <c r="BF42" s="83">
        <f t="shared" si="51"/>
        <v>1.3333333333333333</v>
      </c>
      <c r="BG42" s="83">
        <f t="shared" si="52"/>
        <v>0.67567567567567566</v>
      </c>
      <c r="BH42" s="83">
        <f t="shared" si="53"/>
        <v>-0.16666666666666666</v>
      </c>
      <c r="BI42" s="83">
        <f t="shared" si="54"/>
        <v>0.13636363636363635</v>
      </c>
      <c r="BJ42" s="83">
        <f t="shared" si="55"/>
        <v>0.90909090909090906</v>
      </c>
      <c r="BK42" s="83">
        <f t="shared" si="56"/>
        <v>0.1806347899390289</v>
      </c>
      <c r="BL42" s="83">
        <f t="shared" si="57"/>
        <v>-0.16666666666666666</v>
      </c>
      <c r="BM42" s="83">
        <f t="shared" si="58"/>
        <v>-0.61764705882352944</v>
      </c>
      <c r="BN42" s="83">
        <f t="shared" si="59"/>
        <v>-0.35135135135135137</v>
      </c>
      <c r="BO42" s="83">
        <f t="shared" si="60"/>
        <v>0.1891811210803945</v>
      </c>
      <c r="BP42" s="83">
        <f t="shared" si="61"/>
        <v>1.1428571428571428</v>
      </c>
      <c r="BQ42" s="83">
        <f t="shared" si="62"/>
        <v>-0.47058823529411764</v>
      </c>
      <c r="BR42" s="83">
        <f t="shared" si="63"/>
        <v>0.2857142857142857</v>
      </c>
      <c r="BS42" s="83">
        <f t="shared" si="64"/>
        <v>-0.5625</v>
      </c>
      <c r="BT42" s="83">
        <f t="shared" si="65"/>
        <v>-0.42118558130944839</v>
      </c>
      <c r="BU42" s="83">
        <f t="shared" si="66"/>
        <v>-0.38340586615369965</v>
      </c>
      <c r="BV42" s="83">
        <f t="shared" si="67"/>
        <v>0.80275245544903551</v>
      </c>
      <c r="BW42" s="83">
        <f t="shared" si="68"/>
        <v>0.29733989955597462</v>
      </c>
      <c r="BX42" s="83">
        <f t="shared" si="69"/>
        <v>-0.55769230769230771</v>
      </c>
      <c r="BY42" s="83">
        <f t="shared" si="70"/>
        <v>-0.1111111111111111</v>
      </c>
      <c r="BZ42" s="83">
        <f t="shared" si="71"/>
        <v>-0.55557955256831471</v>
      </c>
      <c r="CA42" s="83">
        <f t="shared" si="72"/>
        <v>-3.3333333333333333E-2</v>
      </c>
      <c r="CB42" s="106">
        <f t="shared" si="73"/>
        <v>1537</v>
      </c>
      <c r="CC42" s="106">
        <f t="shared" si="7"/>
        <v>725</v>
      </c>
      <c r="CD42" s="106">
        <f t="shared" si="8"/>
        <v>442</v>
      </c>
      <c r="CE42" s="106">
        <f t="shared" si="9"/>
        <v>4709.2250779274245</v>
      </c>
      <c r="CF42" s="106">
        <f t="shared" si="10"/>
        <v>2165.1265659001351</v>
      </c>
      <c r="CG42" s="106">
        <f t="shared" si="11"/>
        <v>288</v>
      </c>
      <c r="CH42" s="106">
        <f t="shared" si="12"/>
        <v>97</v>
      </c>
      <c r="CI42" s="106">
        <f t="shared" si="13"/>
        <v>12796.286949361878</v>
      </c>
      <c r="CJ42" s="106">
        <f t="shared" si="14"/>
        <v>122</v>
      </c>
      <c r="CK42" s="106">
        <f t="shared" si="15"/>
        <v>292</v>
      </c>
      <c r="CL42" s="106">
        <f t="shared" si="16"/>
        <v>1537</v>
      </c>
      <c r="CM42" s="106">
        <f t="shared" si="17"/>
        <v>367</v>
      </c>
      <c r="CN42" s="106">
        <f t="shared" si="18"/>
        <v>718</v>
      </c>
      <c r="CO42" s="106">
        <f t="shared" si="19"/>
        <v>582</v>
      </c>
      <c r="CP42" s="106">
        <f t="shared" si="20"/>
        <v>951.41904369817087</v>
      </c>
      <c r="CQ42" s="106">
        <f t="shared" si="21"/>
        <v>219</v>
      </c>
      <c r="CR42" s="106">
        <f t="shared" si="22"/>
        <v>806</v>
      </c>
      <c r="CS42" s="106">
        <f t="shared" si="23"/>
        <v>957</v>
      </c>
      <c r="CT42" s="106">
        <f t="shared" si="24"/>
        <v>2580.998412044933</v>
      </c>
      <c r="CU42" s="106">
        <f t="shared" si="25"/>
        <v>470</v>
      </c>
      <c r="CV42" s="106">
        <f t="shared" si="26"/>
        <v>260</v>
      </c>
      <c r="CW42" s="106">
        <f t="shared" si="27"/>
        <v>229</v>
      </c>
      <c r="CX42" s="106">
        <f t="shared" si="28"/>
        <v>147</v>
      </c>
      <c r="CY42" s="106">
        <f t="shared" si="29"/>
        <v>598.37675704287483</v>
      </c>
      <c r="CZ42" s="106">
        <f t="shared" si="30"/>
        <v>2977.9216608833735</v>
      </c>
      <c r="DA42" s="106">
        <f t="shared" si="31"/>
        <v>722.04128683173553</v>
      </c>
      <c r="DB42" s="106">
        <f t="shared" si="32"/>
        <v>4417.0177615714874</v>
      </c>
      <c r="DC42" s="106">
        <f t="shared" si="33"/>
        <v>1143</v>
      </c>
      <c r="DD42" s="106">
        <f t="shared" si="34"/>
        <v>198</v>
      </c>
      <c r="DE42" s="106">
        <f t="shared" si="35"/>
        <v>445.79068399694171</v>
      </c>
      <c r="DF42" s="106">
        <f t="shared" si="36"/>
        <v>1093</v>
      </c>
    </row>
    <row r="43" spans="1:110" x14ac:dyDescent="0.45">
      <c r="A43" s="21">
        <v>43922</v>
      </c>
      <c r="B43" s="20" t="s">
        <v>494</v>
      </c>
      <c r="C43" s="22">
        <v>42</v>
      </c>
      <c r="D43" s="20">
        <v>47593</v>
      </c>
      <c r="E43" s="20">
        <v>3036</v>
      </c>
      <c r="F43" s="22">
        <v>15473</v>
      </c>
      <c r="G43" s="22"/>
      <c r="H43" s="22">
        <f t="shared" si="37"/>
        <v>2987</v>
      </c>
      <c r="I43" s="22">
        <f t="shared" si="38"/>
        <v>138</v>
      </c>
      <c r="J43" s="22">
        <f t="shared" si="39"/>
        <v>816</v>
      </c>
      <c r="K43" s="22"/>
      <c r="L43" s="22">
        <f t="shared" si="74"/>
        <v>29084</v>
      </c>
      <c r="M43" s="40">
        <f t="shared" si="75"/>
        <v>6.3790893618809491E-2</v>
      </c>
      <c r="N43" s="56">
        <f t="shared" si="76"/>
        <v>1.0669640855490292</v>
      </c>
      <c r="O43" s="56">
        <f t="shared" si="78"/>
        <v>0.96014143362262938</v>
      </c>
      <c r="P43" s="56">
        <f t="shared" si="77"/>
        <v>1.0476190476190477</v>
      </c>
      <c r="Q43" s="56">
        <f t="shared" si="79"/>
        <v>0.97872340425531912</v>
      </c>
      <c r="R43" s="46">
        <v>81</v>
      </c>
      <c r="S43" s="46">
        <v>25</v>
      </c>
      <c r="T43" s="46">
        <v>32</v>
      </c>
      <c r="U43" s="46">
        <v>361.06017168776998</v>
      </c>
      <c r="V43" s="46">
        <v>135.8581870984417</v>
      </c>
      <c r="W43" s="46">
        <v>8</v>
      </c>
      <c r="X43" s="46">
        <v>2</v>
      </c>
      <c r="Y43" s="46">
        <v>1041.3046633352442</v>
      </c>
      <c r="Z43" s="46">
        <v>4</v>
      </c>
      <c r="AA43" s="46">
        <v>3</v>
      </c>
      <c r="AB43" s="46">
        <v>53</v>
      </c>
      <c r="AC43" s="46">
        <v>27</v>
      </c>
      <c r="AD43" s="46">
        <v>44</v>
      </c>
      <c r="AE43" s="46">
        <v>19</v>
      </c>
      <c r="AF43" s="46">
        <v>23.82621521043427</v>
      </c>
      <c r="AG43" s="46">
        <v>14</v>
      </c>
      <c r="AH43" s="46">
        <v>46</v>
      </c>
      <c r="AI43" s="46">
        <v>30</v>
      </c>
      <c r="AJ43" s="46">
        <v>194.24266482899611</v>
      </c>
      <c r="AK43" s="46">
        <v>41</v>
      </c>
      <c r="AL43" s="46">
        <v>22</v>
      </c>
      <c r="AM43" s="46">
        <v>8</v>
      </c>
      <c r="AN43" s="46">
        <v>5</v>
      </c>
      <c r="AO43" s="46">
        <v>21.423783136604129</v>
      </c>
      <c r="AP43" s="46">
        <v>265.6351596085965</v>
      </c>
      <c r="AQ43" s="46">
        <v>31.958713168264467</v>
      </c>
      <c r="AR43" s="46">
        <v>387.92156988380248</v>
      </c>
      <c r="AS43" s="46">
        <v>30</v>
      </c>
      <c r="AT43" s="46">
        <v>1</v>
      </c>
      <c r="AU43" s="46">
        <v>18.564672782891591</v>
      </c>
      <c r="AV43" s="46">
        <v>23</v>
      </c>
      <c r="AW43" s="83">
        <f t="shared" si="42"/>
        <v>-0.13829787234042554</v>
      </c>
      <c r="AX43" s="83">
        <f t="shared" si="43"/>
        <v>-0.13793103448275862</v>
      </c>
      <c r="AY43" s="83">
        <f t="shared" si="44"/>
        <v>0.33333333333333331</v>
      </c>
      <c r="AZ43" s="83">
        <f t="shared" si="45"/>
        <v>6.9282271499733303E-2</v>
      </c>
      <c r="BA43" s="83">
        <f t="shared" si="46"/>
        <v>0.35589077973638417</v>
      </c>
      <c r="BB43" s="83">
        <f t="shared" si="47"/>
        <v>0</v>
      </c>
      <c r="BC43" s="83">
        <f t="shared" si="48"/>
        <v>-0.5</v>
      </c>
      <c r="BD43" s="83">
        <f t="shared" si="49"/>
        <v>-0.19077310640775819</v>
      </c>
      <c r="BE43" s="83">
        <f t="shared" si="50"/>
        <v>-0.5</v>
      </c>
      <c r="BF43" s="83">
        <f t="shared" si="51"/>
        <v>-0.5714285714285714</v>
      </c>
      <c r="BG43" s="83">
        <f t="shared" si="52"/>
        <v>-0.14516129032258066</v>
      </c>
      <c r="BH43" s="83">
        <f t="shared" si="53"/>
        <v>-0.1</v>
      </c>
      <c r="BI43" s="83">
        <f t="shared" si="54"/>
        <v>0.76</v>
      </c>
      <c r="BJ43" s="83">
        <f t="shared" si="55"/>
        <v>-0.54761904761904767</v>
      </c>
      <c r="BK43" s="83">
        <f t="shared" si="56"/>
        <v>-0.32730495454724207</v>
      </c>
      <c r="BL43" s="83">
        <f t="shared" si="57"/>
        <v>0.4</v>
      </c>
      <c r="BM43" s="83">
        <f t="shared" si="58"/>
        <v>0.76923076923076927</v>
      </c>
      <c r="BN43" s="83">
        <f t="shared" si="59"/>
        <v>0.25</v>
      </c>
      <c r="BO43" s="83">
        <f t="shared" si="60"/>
        <v>-5.201464586141015E-2</v>
      </c>
      <c r="BP43" s="83">
        <f t="shared" si="61"/>
        <v>-8.8888888888888892E-2</v>
      </c>
      <c r="BQ43" s="83">
        <f t="shared" si="62"/>
        <v>1.4444444444444444</v>
      </c>
      <c r="BR43" s="83">
        <f t="shared" si="63"/>
        <v>-0.1111111111111111</v>
      </c>
      <c r="BS43" s="83">
        <f t="shared" si="64"/>
        <v>-0.2857142857142857</v>
      </c>
      <c r="BT43" s="83">
        <f t="shared" si="65"/>
        <v>0.49435839363924983</v>
      </c>
      <c r="BU43" s="83">
        <f t="shared" si="66"/>
        <v>0.32605088315102065</v>
      </c>
      <c r="BV43" s="83">
        <f t="shared" si="67"/>
        <v>0.18184882868657951</v>
      </c>
      <c r="BW43" s="83">
        <f t="shared" si="68"/>
        <v>-3.0525636997223757E-2</v>
      </c>
      <c r="BX43" s="83">
        <f t="shared" si="69"/>
        <v>0.30434782608695654</v>
      </c>
      <c r="BY43" s="83">
        <f t="shared" si="70"/>
        <v>-0.875</v>
      </c>
      <c r="BZ43" s="83">
        <f t="shared" si="71"/>
        <v>0.28951827242174477</v>
      </c>
      <c r="CA43" s="83">
        <f t="shared" si="72"/>
        <v>-0.20689655172413793</v>
      </c>
      <c r="CB43" s="106">
        <f t="shared" si="73"/>
        <v>1618</v>
      </c>
      <c r="CC43" s="106">
        <f t="shared" si="7"/>
        <v>750</v>
      </c>
      <c r="CD43" s="106">
        <f t="shared" si="8"/>
        <v>474</v>
      </c>
      <c r="CE43" s="106">
        <f t="shared" si="9"/>
        <v>5070.2852496151945</v>
      </c>
      <c r="CF43" s="106">
        <f t="shared" si="10"/>
        <v>2300.9847529985768</v>
      </c>
      <c r="CG43" s="106">
        <f t="shared" si="11"/>
        <v>296</v>
      </c>
      <c r="CH43" s="106">
        <f t="shared" si="12"/>
        <v>99</v>
      </c>
      <c r="CI43" s="106">
        <f t="shared" si="13"/>
        <v>13837.591612697122</v>
      </c>
      <c r="CJ43" s="106">
        <f t="shared" si="14"/>
        <v>126</v>
      </c>
      <c r="CK43" s="106">
        <f t="shared" si="15"/>
        <v>295</v>
      </c>
      <c r="CL43" s="106">
        <f t="shared" si="16"/>
        <v>1590</v>
      </c>
      <c r="CM43" s="106">
        <f t="shared" si="17"/>
        <v>394</v>
      </c>
      <c r="CN43" s="106">
        <f t="shared" si="18"/>
        <v>762</v>
      </c>
      <c r="CO43" s="106">
        <f t="shared" si="19"/>
        <v>601</v>
      </c>
      <c r="CP43" s="106">
        <f t="shared" si="20"/>
        <v>975.24525890860514</v>
      </c>
      <c r="CQ43" s="106">
        <f t="shared" si="21"/>
        <v>233</v>
      </c>
      <c r="CR43" s="106">
        <f t="shared" si="22"/>
        <v>852</v>
      </c>
      <c r="CS43" s="106">
        <f t="shared" si="23"/>
        <v>987</v>
      </c>
      <c r="CT43" s="106">
        <f t="shared" si="24"/>
        <v>2775.2410768739292</v>
      </c>
      <c r="CU43" s="106">
        <f t="shared" si="25"/>
        <v>511</v>
      </c>
      <c r="CV43" s="106">
        <f t="shared" si="26"/>
        <v>282</v>
      </c>
      <c r="CW43" s="106">
        <f t="shared" si="27"/>
        <v>237</v>
      </c>
      <c r="CX43" s="106">
        <f t="shared" si="28"/>
        <v>152</v>
      </c>
      <c r="CY43" s="106">
        <f t="shared" si="29"/>
        <v>619.80054017947896</v>
      </c>
      <c r="CZ43" s="106">
        <f t="shared" si="30"/>
        <v>3243.55682049197</v>
      </c>
      <c r="DA43" s="106">
        <f t="shared" si="31"/>
        <v>754</v>
      </c>
      <c r="DB43" s="106">
        <f t="shared" si="32"/>
        <v>4804.9393314552899</v>
      </c>
      <c r="DC43" s="106">
        <f t="shared" si="33"/>
        <v>1173</v>
      </c>
      <c r="DD43" s="106">
        <f t="shared" si="34"/>
        <v>199</v>
      </c>
      <c r="DE43" s="106">
        <f t="shared" si="35"/>
        <v>464.3553567798333</v>
      </c>
      <c r="DF43" s="106">
        <f t="shared" si="36"/>
        <v>1116</v>
      </c>
    </row>
    <row r="44" spans="1:110" x14ac:dyDescent="0.45">
      <c r="A44" s="21">
        <v>43923</v>
      </c>
      <c r="B44" s="20" t="s">
        <v>500</v>
      </c>
      <c r="C44" s="22">
        <v>43</v>
      </c>
      <c r="D44" s="20">
        <v>50468</v>
      </c>
      <c r="E44" s="20">
        <v>3160</v>
      </c>
      <c r="F44" s="22">
        <v>16711</v>
      </c>
      <c r="G44" s="22"/>
      <c r="H44" s="22">
        <f t="shared" si="37"/>
        <v>2875</v>
      </c>
      <c r="I44" s="22">
        <f t="shared" si="38"/>
        <v>124</v>
      </c>
      <c r="J44" s="22">
        <f t="shared" si="39"/>
        <v>1238</v>
      </c>
      <c r="K44" s="22"/>
      <c r="L44" s="22">
        <f t="shared" si="74"/>
        <v>30597</v>
      </c>
      <c r="M44" s="40">
        <f t="shared" si="75"/>
        <v>6.2613933581675524E-2</v>
      </c>
      <c r="N44" s="56">
        <f t="shared" si="76"/>
        <v>1.0604080431996301</v>
      </c>
      <c r="O44" s="56">
        <f t="shared" si="78"/>
        <v>0.96250418480080346</v>
      </c>
      <c r="P44" s="56">
        <f t="shared" si="77"/>
        <v>1.0408432147562583</v>
      </c>
      <c r="Q44" s="56">
        <f t="shared" si="79"/>
        <v>0.89855072463768115</v>
      </c>
      <c r="R44" s="46">
        <v>70</v>
      </c>
      <c r="S44" s="46">
        <v>49</v>
      </c>
      <c r="T44" s="46">
        <v>23</v>
      </c>
      <c r="U44" s="46">
        <v>352.6517346702949</v>
      </c>
      <c r="V44" s="46">
        <v>122.49209569012874</v>
      </c>
      <c r="W44" s="46">
        <v>6</v>
      </c>
      <c r="X44" s="46">
        <v>6</v>
      </c>
      <c r="Y44" s="46">
        <v>1016.4542169134311</v>
      </c>
      <c r="Z44" s="46">
        <v>5</v>
      </c>
      <c r="AA44" s="46">
        <v>10</v>
      </c>
      <c r="AB44" s="46">
        <v>32</v>
      </c>
      <c r="AC44" s="46">
        <v>0</v>
      </c>
      <c r="AD44" s="46">
        <v>20</v>
      </c>
      <c r="AE44" s="46">
        <v>19</v>
      </c>
      <c r="AF44" s="46">
        <v>1.7547410913948625</v>
      </c>
      <c r="AG44" s="46">
        <v>13</v>
      </c>
      <c r="AH44" s="46">
        <v>65</v>
      </c>
      <c r="AI44" s="46">
        <v>31</v>
      </c>
      <c r="AJ44" s="46">
        <v>188.65233774739863</v>
      </c>
      <c r="AK44" s="46">
        <v>47</v>
      </c>
      <c r="AL44" s="46">
        <v>3</v>
      </c>
      <c r="AM44" s="46">
        <v>8</v>
      </c>
      <c r="AN44" s="46">
        <v>17</v>
      </c>
      <c r="AO44" s="46">
        <v>21.388401850268224</v>
      </c>
      <c r="AP44" s="46">
        <v>260.75316006197954</v>
      </c>
      <c r="AQ44" s="46">
        <v>28</v>
      </c>
      <c r="AR44" s="46">
        <v>378.91025071741205</v>
      </c>
      <c r="AS44" s="46">
        <v>20</v>
      </c>
      <c r="AT44" s="46">
        <v>15</v>
      </c>
      <c r="AU44" s="46">
        <v>17.771305331902681</v>
      </c>
      <c r="AV44" s="46">
        <v>6.3276396699427551</v>
      </c>
      <c r="AW44" s="83">
        <f t="shared" ref="AW44" si="80">IF(R43=0,R44,(R44-R43)/R43)</f>
        <v>-0.13580246913580246</v>
      </c>
      <c r="AX44" s="83">
        <f t="shared" ref="AX44" si="81">IF(S43=0,S44,(S44-S43)/S43)</f>
        <v>0.96</v>
      </c>
      <c r="AY44" s="83">
        <f t="shared" ref="AY44" si="82">IF(T43=0,T44,(T44-T43)/T43)</f>
        <v>-0.28125</v>
      </c>
      <c r="AZ44" s="83">
        <f t="shared" ref="AZ44" si="83">IF(U43=0,U44,(U44-U43)/U43)</f>
        <v>-2.3288187611970539E-2</v>
      </c>
      <c r="BA44" s="83">
        <f t="shared" ref="BA44" si="84">IF(V43=0,V44,(V44-V43)/V43)</f>
        <v>-9.8382671620871914E-2</v>
      </c>
      <c r="BB44" s="83">
        <f t="shared" ref="BB44" si="85">IF(W43=0,W44,(W44-W43)/W43)</f>
        <v>-0.25</v>
      </c>
      <c r="BC44" s="83">
        <f t="shared" ref="BC44" si="86">IF(X43=0,X44,(X44-X43)/X43)</f>
        <v>2</v>
      </c>
      <c r="BD44" s="83">
        <f t="shared" ref="BD44" si="87">IF(Y43=0,Y44,(Y44-Y43)/Y43)</f>
        <v>-2.3864722109491403E-2</v>
      </c>
      <c r="BE44" s="83">
        <f t="shared" ref="BE44" si="88">IF(Z43=0,Z44,(Z44-Z43)/Z43)</f>
        <v>0.25</v>
      </c>
      <c r="BF44" s="83">
        <f t="shared" ref="BF44" si="89">IF(AA43=0,AA44,(AA44-AA43)/AA43)</f>
        <v>2.3333333333333335</v>
      </c>
      <c r="BG44" s="83">
        <f t="shared" ref="BG44" si="90">IF(AB43=0,AB44,(AB44-AB43)/AB43)</f>
        <v>-0.39622641509433965</v>
      </c>
      <c r="BH44" s="83">
        <f t="shared" ref="BH44" si="91">IF(AC43=0,AC44,(AC44-AC43)/AC43)</f>
        <v>-1</v>
      </c>
      <c r="BI44" s="83">
        <f t="shared" ref="BI44" si="92">IF(AD43=0,AD44,(AD44-AD43)/AD43)</f>
        <v>-0.54545454545454541</v>
      </c>
      <c r="BJ44" s="83">
        <f t="shared" ref="BJ44" si="93">IF(AE43=0,AE44,(AE44-AE43)/AE43)</f>
        <v>0</v>
      </c>
      <c r="BK44" s="83">
        <f t="shared" ref="BK44" si="94">IF(AF43=0,AF44,(AF44-AF43)/AF43)</f>
        <v>-0.92635250391650936</v>
      </c>
      <c r="BL44" s="83">
        <f t="shared" ref="BL44" si="95">IF(AG43=0,AG44,(AG44-AG43)/AG43)</f>
        <v>-7.1428571428571425E-2</v>
      </c>
      <c r="BM44" s="83">
        <f t="shared" ref="BM44" si="96">IF(AH43=0,AH44,(AH44-AH43)/AH43)</f>
        <v>0.41304347826086957</v>
      </c>
      <c r="BN44" s="83">
        <f t="shared" ref="BN44" si="97">IF(AI43=0,AI44,(AI44-AI43)/AI43)</f>
        <v>3.3333333333333333E-2</v>
      </c>
      <c r="BO44" s="83">
        <f t="shared" ref="BO44" si="98">IF(AJ43=0,AJ44,(AJ44-AJ43)/AJ43)</f>
        <v>-2.8780119375519234E-2</v>
      </c>
      <c r="BP44" s="83">
        <f t="shared" ref="BP44" si="99">IF(AK43=0,AK44,(AK44-AK43)/AK43)</f>
        <v>0.14634146341463414</v>
      </c>
      <c r="BQ44" s="83">
        <f t="shared" ref="BQ44" si="100">IF(AL43=0,AL44,(AL44-AL43)/AL43)</f>
        <v>-0.86363636363636365</v>
      </c>
      <c r="BR44" s="83">
        <f t="shared" ref="BR44" si="101">IF(AM43=0,AM44,(AM44-AM43)/AM43)</f>
        <v>0</v>
      </c>
      <c r="BS44" s="83">
        <f t="shared" ref="BS44" si="102">IF(AN43=0,AN44,(AN44-AN43)/AN43)</f>
        <v>2.4</v>
      </c>
      <c r="BT44" s="83">
        <f t="shared" ref="BT44" si="103">IF(AO43=0,AO44,(AO44-AO43)/AO43)</f>
        <v>-1.6514957283829928E-3</v>
      </c>
      <c r="BU44" s="83">
        <f t="shared" ref="BU44" si="104">IF(AP43=0,AP44,(AP44-AP43)/AP43)</f>
        <v>-1.8378589467638234E-2</v>
      </c>
      <c r="BV44" s="83">
        <f t="shared" ref="BV44" si="105">IF(AQ43=0,AQ44,(AQ44-AQ43)/AQ43)</f>
        <v>-0.12386960474352061</v>
      </c>
      <c r="BW44" s="83">
        <f t="shared" ref="BW44" si="106">IF(AR43=0,AR44,(AR44-AR43)/AR43)</f>
        <v>-2.3229745046375382E-2</v>
      </c>
      <c r="BX44" s="83">
        <f t="shared" ref="BX44" si="107">IF(AS43=0,AS44,(AS44-AS43)/AS43)</f>
        <v>-0.33333333333333331</v>
      </c>
      <c r="BY44" s="83">
        <f t="shared" ref="BY44" si="108">IF(AT43=0,AT44,(AT44-AT43)/AT43)</f>
        <v>14</v>
      </c>
      <c r="BZ44" s="83">
        <f t="shared" ref="BZ44" si="109">IF(AU43=0,AU44,(AU44-AU43)/AU43)</f>
        <v>-4.2735331792114521E-2</v>
      </c>
      <c r="CA44" s="83">
        <f t="shared" ref="CA44" si="110">IF(AV43=0,AV44,(AV44-AV43)/AV43)</f>
        <v>-0.72488523174161934</v>
      </c>
      <c r="CB44" s="106">
        <f t="shared" si="73"/>
        <v>1688</v>
      </c>
      <c r="CC44" s="106">
        <f t="shared" si="7"/>
        <v>799</v>
      </c>
      <c r="CD44" s="106">
        <f t="shared" si="8"/>
        <v>497</v>
      </c>
      <c r="CE44" s="106">
        <f t="shared" si="9"/>
        <v>5422.9369842854894</v>
      </c>
      <c r="CF44" s="106">
        <f t="shared" si="10"/>
        <v>2423.4768486887056</v>
      </c>
      <c r="CG44" s="106">
        <f t="shared" si="11"/>
        <v>302</v>
      </c>
      <c r="CH44" s="106">
        <f t="shared" si="12"/>
        <v>105</v>
      </c>
      <c r="CI44" s="106">
        <f t="shared" si="13"/>
        <v>14854.045829610553</v>
      </c>
      <c r="CJ44" s="106">
        <f t="shared" si="14"/>
        <v>131</v>
      </c>
      <c r="CK44" s="106">
        <f t="shared" si="15"/>
        <v>305</v>
      </c>
      <c r="CL44" s="106">
        <f t="shared" si="16"/>
        <v>1622</v>
      </c>
      <c r="CM44" s="106">
        <f t="shared" si="17"/>
        <v>394</v>
      </c>
      <c r="CN44" s="106">
        <f t="shared" si="18"/>
        <v>782</v>
      </c>
      <c r="CO44" s="106">
        <f t="shared" si="19"/>
        <v>620</v>
      </c>
      <c r="CP44" s="106">
        <f t="shared" si="20"/>
        <v>977</v>
      </c>
      <c r="CQ44" s="106">
        <f t="shared" si="21"/>
        <v>246</v>
      </c>
      <c r="CR44" s="106">
        <f t="shared" si="22"/>
        <v>917</v>
      </c>
      <c r="CS44" s="106">
        <f t="shared" si="23"/>
        <v>1018</v>
      </c>
      <c r="CT44" s="106">
        <f t="shared" si="24"/>
        <v>2963.8934146213278</v>
      </c>
      <c r="CU44" s="106">
        <f t="shared" si="25"/>
        <v>558</v>
      </c>
      <c r="CV44" s="106">
        <f t="shared" si="26"/>
        <v>285</v>
      </c>
      <c r="CW44" s="106">
        <f t="shared" si="27"/>
        <v>245</v>
      </c>
      <c r="CX44" s="106">
        <f t="shared" si="28"/>
        <v>169</v>
      </c>
      <c r="CY44" s="106">
        <f t="shared" si="29"/>
        <v>641.18894202974718</v>
      </c>
      <c r="CZ44" s="106">
        <f t="shared" si="30"/>
        <v>3504.3099805539496</v>
      </c>
      <c r="DA44" s="106">
        <f t="shared" si="31"/>
        <v>782</v>
      </c>
      <c r="DB44" s="106">
        <f t="shared" si="32"/>
        <v>5183.849582172702</v>
      </c>
      <c r="DC44" s="106">
        <f t="shared" si="33"/>
        <v>1193</v>
      </c>
      <c r="DD44" s="106">
        <f t="shared" si="34"/>
        <v>214</v>
      </c>
      <c r="DE44" s="106">
        <f t="shared" si="35"/>
        <v>482.12666211173598</v>
      </c>
      <c r="DF44" s="106">
        <f t="shared" si="36"/>
        <v>1122.3276396699428</v>
      </c>
    </row>
    <row r="45" spans="1:110" x14ac:dyDescent="0.45">
      <c r="A45" s="21">
        <v>43924</v>
      </c>
      <c r="B45" s="20" t="s">
        <v>506</v>
      </c>
      <c r="C45" s="22">
        <v>44</v>
      </c>
      <c r="D45" s="63">
        <v>53183</v>
      </c>
      <c r="E45" s="63">
        <v>3294</v>
      </c>
      <c r="F45" s="111">
        <v>17935</v>
      </c>
      <c r="G45" s="111"/>
      <c r="H45" s="22">
        <f t="shared" si="37"/>
        <v>2715</v>
      </c>
      <c r="I45" s="22">
        <f t="shared" si="38"/>
        <v>134</v>
      </c>
      <c r="J45" s="22">
        <f t="shared" si="39"/>
        <v>1224</v>
      </c>
      <c r="K45" s="22"/>
      <c r="L45" s="22">
        <f t="shared" si="74"/>
        <v>31954</v>
      </c>
      <c r="M45" s="40">
        <f t="shared" si="75"/>
        <v>6.1937085158791344E-2</v>
      </c>
      <c r="N45" s="56">
        <f t="shared" si="76"/>
        <v>1.0537964650867877</v>
      </c>
      <c r="O45" s="56">
        <f t="shared" si="78"/>
        <v>0.94434782608695655</v>
      </c>
      <c r="P45" s="56">
        <f t="shared" si="77"/>
        <v>1.0424050632911392</v>
      </c>
      <c r="Q45" s="56">
        <f t="shared" si="79"/>
        <v>1.0806451612903225</v>
      </c>
      <c r="R45" s="46">
        <v>74</v>
      </c>
      <c r="S45" s="46">
        <v>71</v>
      </c>
      <c r="T45" s="46">
        <v>18</v>
      </c>
      <c r="U45" s="46">
        <v>325.37801791424681</v>
      </c>
      <c r="V45" s="46">
        <v>111.18219222638481</v>
      </c>
      <c r="W45" s="46">
        <v>5</v>
      </c>
      <c r="X45" s="46">
        <v>0</v>
      </c>
      <c r="Y45" s="46">
        <v>940.27005248359455</v>
      </c>
      <c r="Z45" s="46">
        <v>5</v>
      </c>
      <c r="AA45" s="46">
        <v>15</v>
      </c>
      <c r="AB45" s="46">
        <v>27.696436427628669</v>
      </c>
      <c r="AC45" s="46">
        <v>35</v>
      </c>
      <c r="AD45" s="46">
        <v>30</v>
      </c>
      <c r="AE45" s="46">
        <v>17</v>
      </c>
      <c r="AF45" s="46">
        <v>2</v>
      </c>
      <c r="AG45" s="46">
        <v>3</v>
      </c>
      <c r="AH45" s="46">
        <v>72</v>
      </c>
      <c r="AI45" s="46">
        <v>21</v>
      </c>
      <c r="AJ45" s="46">
        <v>173.88045251461608</v>
      </c>
      <c r="AK45" s="46">
        <v>29</v>
      </c>
      <c r="AL45" s="46">
        <v>13</v>
      </c>
      <c r="AM45" s="46">
        <v>23</v>
      </c>
      <c r="AN45" s="46">
        <v>7</v>
      </c>
      <c r="AO45" s="46">
        <v>19.08382523818068</v>
      </c>
      <c r="AP45" s="46">
        <v>241.5061215138021</v>
      </c>
      <c r="AQ45" s="46">
        <v>19</v>
      </c>
      <c r="AR45" s="46">
        <v>351.60136371379122</v>
      </c>
      <c r="AS45" s="46">
        <v>21</v>
      </c>
      <c r="AT45" s="46">
        <v>7</v>
      </c>
      <c r="AU45" s="46">
        <v>15.541617694687261</v>
      </c>
      <c r="AV45" s="46">
        <v>5.6723603300572449</v>
      </c>
      <c r="AW45" s="83">
        <f t="shared" ref="AW45" si="111">IF(R44=0,R45,(R45-R44)/R44)</f>
        <v>5.7142857142857141E-2</v>
      </c>
      <c r="AX45" s="83">
        <f t="shared" ref="AX45" si="112">IF(S44=0,S45,(S45-S44)/S44)</f>
        <v>0.44897959183673469</v>
      </c>
      <c r="AY45" s="83">
        <f t="shared" ref="AY45" si="113">IF(T44=0,T45,(T45-T44)/T44)</f>
        <v>-0.21739130434782608</v>
      </c>
      <c r="AZ45" s="83">
        <f t="shared" ref="AZ45" si="114">IF(U44=0,U45,(U45-U44)/U44)</f>
        <v>-7.7338955333786E-2</v>
      </c>
      <c r="BA45" s="83">
        <f t="shared" ref="BA45" si="115">IF(V44=0,V45,(V45-V44)/V44)</f>
        <v>-9.2331700262152941E-2</v>
      </c>
      <c r="BB45" s="83">
        <f t="shared" ref="BB45" si="116">IF(W44=0,W45,(W45-W44)/W44)</f>
        <v>-0.16666666666666666</v>
      </c>
      <c r="BC45" s="83">
        <f t="shared" ref="BC45" si="117">IF(X44=0,X45,(X45-X44)/X44)</f>
        <v>-1</v>
      </c>
      <c r="BD45" s="83">
        <f t="shared" ref="BD45" si="118">IF(Y44=0,Y45,(Y45-Y44)/Y44)</f>
        <v>-7.4950905965226522E-2</v>
      </c>
      <c r="BE45" s="83">
        <f t="shared" ref="BE45" si="119">IF(Z44=0,Z45,(Z45-Z44)/Z44)</f>
        <v>0</v>
      </c>
      <c r="BF45" s="83">
        <f t="shared" ref="BF45" si="120">IF(AA44=0,AA45,(AA45-AA44)/AA44)</f>
        <v>0.5</v>
      </c>
      <c r="BG45" s="83">
        <f t="shared" ref="BG45" si="121">IF(AB44=0,AB45,(AB45-AB44)/AB44)</f>
        <v>-0.1344863616366041</v>
      </c>
      <c r="BH45" s="83">
        <f t="shared" ref="BH45" si="122">IF(AC44=0,AC45,(AC45-AC44)/AC44)</f>
        <v>35</v>
      </c>
      <c r="BI45" s="83">
        <f t="shared" ref="BI45" si="123">IF(AD44=0,AD45,(AD45-AD44)/AD44)</f>
        <v>0.5</v>
      </c>
      <c r="BJ45" s="83">
        <f t="shared" ref="BJ45" si="124">IF(AE44=0,AE45,(AE45-AE44)/AE44)</f>
        <v>-0.10526315789473684</v>
      </c>
      <c r="BK45" s="83">
        <f t="shared" ref="BK45" si="125">IF(AF44=0,AF45,(AF45-AF44)/AF44)</f>
        <v>0.13976928551332812</v>
      </c>
      <c r="BL45" s="83">
        <f t="shared" ref="BL45" si="126">IF(AG44=0,AG45,(AG45-AG44)/AG44)</f>
        <v>-0.76923076923076927</v>
      </c>
      <c r="BM45" s="83">
        <f t="shared" ref="BM45" si="127">IF(AH44=0,AH45,(AH45-AH44)/AH44)</f>
        <v>0.1076923076923077</v>
      </c>
      <c r="BN45" s="83">
        <f t="shared" ref="BN45" si="128">IF(AI44=0,AI45,(AI45-AI44)/AI44)</f>
        <v>-0.32258064516129031</v>
      </c>
      <c r="BO45" s="83">
        <f t="shared" ref="BO45" si="129">IF(AJ44=0,AJ45,(AJ45-AJ44)/AJ44)</f>
        <v>-7.830215839976383E-2</v>
      </c>
      <c r="BP45" s="83">
        <f t="shared" ref="BP45" si="130">IF(AK44=0,AK45,(AK45-AK44)/AK44)</f>
        <v>-0.38297872340425532</v>
      </c>
      <c r="BQ45" s="83">
        <f t="shared" ref="BQ45" si="131">IF(AL44=0,AL45,(AL45-AL44)/AL44)</f>
        <v>3.3333333333333335</v>
      </c>
      <c r="BR45" s="83">
        <f t="shared" ref="BR45" si="132">IF(AM44=0,AM45,(AM45-AM44)/AM44)</f>
        <v>1.875</v>
      </c>
      <c r="BS45" s="83">
        <f t="shared" ref="BS45" si="133">IF(AN44=0,AN45,(AN45-AN44)/AN44)</f>
        <v>-0.58823529411764708</v>
      </c>
      <c r="BT45" s="83">
        <f t="shared" ref="BT45" si="134">IF(AO44=0,AO45,(AO45-AO44)/AO44)</f>
        <v>-0.10774889251758861</v>
      </c>
      <c r="BU45" s="83">
        <f t="shared" ref="BU45" si="135">IF(AP44=0,AP45,(AP45-AP44)/AP44)</f>
        <v>-7.3813251366167648E-2</v>
      </c>
      <c r="BV45" s="83">
        <f t="shared" ref="BV45" si="136">IF(AQ44=0,AQ45,(AQ45-AQ44)/AQ44)</f>
        <v>-0.32142857142857145</v>
      </c>
      <c r="BW45" s="83">
        <f t="shared" ref="BW45" si="137">IF(AR44=0,AR45,(AR45-AR44)/AR44)</f>
        <v>-7.2072177915259328E-2</v>
      </c>
      <c r="BX45" s="83">
        <f t="shared" ref="BX45" si="138">IF(AS44=0,AS45,(AS45-AS44)/AS44)</f>
        <v>0.05</v>
      </c>
      <c r="BY45" s="83">
        <f t="shared" ref="BY45" si="139">IF(AT44=0,AT45,(AT45-AT44)/AT44)</f>
        <v>-0.53333333333333333</v>
      </c>
      <c r="BZ45" s="83">
        <f t="shared" ref="BZ45" si="140">IF(AU44=0,AU45,(AU45-AU44)/AU44)</f>
        <v>-0.1254656084948769</v>
      </c>
      <c r="CA45" s="83">
        <f t="shared" ref="CA45" si="141">IF(AV44=0,AV45,(AV45-AV44)/AV44)</f>
        <v>-0.1035582577494395</v>
      </c>
      <c r="CB45" s="106">
        <f t="shared" si="73"/>
        <v>1762</v>
      </c>
      <c r="CC45" s="106">
        <f t="shared" si="7"/>
        <v>870</v>
      </c>
      <c r="CD45" s="106">
        <f t="shared" si="8"/>
        <v>515</v>
      </c>
      <c r="CE45" s="106">
        <f t="shared" si="9"/>
        <v>5748.3150021997362</v>
      </c>
      <c r="CF45" s="106">
        <f t="shared" si="10"/>
        <v>2534.6590409150904</v>
      </c>
      <c r="CG45" s="106">
        <f t="shared" si="11"/>
        <v>307</v>
      </c>
      <c r="CH45" s="106">
        <f t="shared" si="12"/>
        <v>105</v>
      </c>
      <c r="CI45" s="106">
        <f t="shared" si="13"/>
        <v>15794.315882094148</v>
      </c>
      <c r="CJ45" s="106">
        <f t="shared" si="14"/>
        <v>136</v>
      </c>
      <c r="CK45" s="106">
        <f t="shared" si="15"/>
        <v>320</v>
      </c>
      <c r="CL45" s="106">
        <f t="shared" si="16"/>
        <v>1649.6964364276287</v>
      </c>
      <c r="CM45" s="106">
        <f t="shared" si="17"/>
        <v>429</v>
      </c>
      <c r="CN45" s="106">
        <f t="shared" si="18"/>
        <v>812</v>
      </c>
      <c r="CO45" s="106">
        <f t="shared" si="19"/>
        <v>637</v>
      </c>
      <c r="CP45" s="106">
        <f t="shared" si="20"/>
        <v>979</v>
      </c>
      <c r="CQ45" s="106">
        <f t="shared" si="21"/>
        <v>249</v>
      </c>
      <c r="CR45" s="106">
        <f t="shared" si="22"/>
        <v>989</v>
      </c>
      <c r="CS45" s="106">
        <f t="shared" si="23"/>
        <v>1039</v>
      </c>
      <c r="CT45" s="106">
        <f t="shared" si="24"/>
        <v>3137.7738671359439</v>
      </c>
      <c r="CU45" s="106">
        <f t="shared" si="25"/>
        <v>587</v>
      </c>
      <c r="CV45" s="106">
        <f t="shared" si="26"/>
        <v>298</v>
      </c>
      <c r="CW45" s="106">
        <f t="shared" si="27"/>
        <v>268</v>
      </c>
      <c r="CX45" s="106">
        <f t="shared" si="28"/>
        <v>176</v>
      </c>
      <c r="CY45" s="106">
        <f t="shared" si="29"/>
        <v>660.27276726792786</v>
      </c>
      <c r="CZ45" s="106">
        <f t="shared" si="30"/>
        <v>3745.8161020677517</v>
      </c>
      <c r="DA45" s="106">
        <f t="shared" si="31"/>
        <v>801</v>
      </c>
      <c r="DB45" s="106">
        <f t="shared" si="32"/>
        <v>5535.4509458864932</v>
      </c>
      <c r="DC45" s="106">
        <f t="shared" si="33"/>
        <v>1214</v>
      </c>
      <c r="DD45" s="106">
        <f t="shared" si="34"/>
        <v>221</v>
      </c>
      <c r="DE45" s="106">
        <f t="shared" si="35"/>
        <v>497.66827980642324</v>
      </c>
      <c r="DF45" s="106">
        <f t="shared" si="36"/>
        <v>1128</v>
      </c>
    </row>
    <row r="46" spans="1:110" x14ac:dyDescent="0.45">
      <c r="A46" s="21">
        <v>43925</v>
      </c>
      <c r="B46" s="20" t="s">
        <v>513</v>
      </c>
      <c r="C46" s="22">
        <v>45</v>
      </c>
      <c r="D46" s="63">
        <v>55743</v>
      </c>
      <c r="E46" s="63">
        <v>3452</v>
      </c>
      <c r="F46" s="111">
        <v>19736</v>
      </c>
      <c r="G46" s="111"/>
      <c r="H46" s="22">
        <f t="shared" si="37"/>
        <v>2560</v>
      </c>
      <c r="I46" s="22">
        <f t="shared" si="38"/>
        <v>158</v>
      </c>
      <c r="J46" s="22">
        <f t="shared" si="39"/>
        <v>1801</v>
      </c>
      <c r="K46" s="22"/>
      <c r="L46" s="22">
        <f t="shared" si="74"/>
        <v>32555</v>
      </c>
      <c r="M46" s="40">
        <f t="shared" si="75"/>
        <v>6.1927058105950526E-2</v>
      </c>
      <c r="N46" s="56">
        <f t="shared" si="76"/>
        <v>1.0481356824549197</v>
      </c>
      <c r="O46" s="56">
        <f t="shared" si="78"/>
        <v>0.94290976058931864</v>
      </c>
      <c r="P46" s="56">
        <f t="shared" si="77"/>
        <v>1.0479659987856709</v>
      </c>
      <c r="Q46" s="56">
        <f t="shared" si="79"/>
        <v>1.1791044776119404</v>
      </c>
      <c r="R46" s="46">
        <v>53</v>
      </c>
      <c r="S46" s="46">
        <v>87</v>
      </c>
      <c r="T46" s="46">
        <v>35</v>
      </c>
      <c r="U46" s="46">
        <v>279.10118291112212</v>
      </c>
      <c r="V46" s="46">
        <v>90.689661906544643</v>
      </c>
      <c r="W46" s="46">
        <v>2</v>
      </c>
      <c r="X46" s="46">
        <v>17</v>
      </c>
      <c r="Y46" s="46">
        <v>813.93226220334509</v>
      </c>
      <c r="Z46" s="46">
        <v>2</v>
      </c>
      <c r="AA46" s="46">
        <v>10</v>
      </c>
      <c r="AB46" s="46">
        <v>90.303563572371331</v>
      </c>
      <c r="AC46" s="46">
        <v>12</v>
      </c>
      <c r="AD46" s="46">
        <v>41</v>
      </c>
      <c r="AE46" s="46">
        <v>17</v>
      </c>
      <c r="AF46" s="46">
        <v>2</v>
      </c>
      <c r="AG46" s="46">
        <v>22</v>
      </c>
      <c r="AH46" s="46">
        <v>111</v>
      </c>
      <c r="AI46" s="46">
        <v>18</v>
      </c>
      <c r="AJ46" s="46">
        <v>149.5510681864771</v>
      </c>
      <c r="AK46" s="46">
        <v>24</v>
      </c>
      <c r="AL46" s="46">
        <v>13</v>
      </c>
      <c r="AM46" s="46">
        <v>13</v>
      </c>
      <c r="AN46" s="46">
        <v>5</v>
      </c>
      <c r="AO46" s="46">
        <v>15.433342647689074</v>
      </c>
      <c r="AP46" s="46">
        <v>212.31141552213194</v>
      </c>
      <c r="AQ46" s="46">
        <v>18</v>
      </c>
      <c r="AR46" s="46">
        <v>307.59259965377623</v>
      </c>
      <c r="AS46" s="46">
        <v>30</v>
      </c>
      <c r="AT46" s="46">
        <v>13</v>
      </c>
      <c r="AU46" s="46">
        <v>11.317890071958743</v>
      </c>
      <c r="AV46" s="46">
        <v>36</v>
      </c>
      <c r="AW46" s="83">
        <f t="shared" ref="AW46" si="142">IF(R45=0,R46,(R46-R45)/R45)</f>
        <v>-0.28378378378378377</v>
      </c>
      <c r="AX46" s="83">
        <f t="shared" ref="AX46" si="143">IF(S45=0,S46,(S46-S45)/S45)</f>
        <v>0.22535211267605634</v>
      </c>
      <c r="AY46" s="83">
        <f t="shared" ref="AY46" si="144">IF(T45=0,T46,(T46-T45)/T45)</f>
        <v>0.94444444444444442</v>
      </c>
      <c r="AZ46" s="83">
        <f t="shared" ref="AZ46" si="145">IF(U45=0,U46,(U46-U45)/U45)</f>
        <v>-0.14222483528472696</v>
      </c>
      <c r="BA46" s="83">
        <f t="shared" ref="BA46" si="146">IF(V45=0,V46,(V46-V45)/V45)</f>
        <v>-0.18431486112554865</v>
      </c>
      <c r="BB46" s="83">
        <f t="shared" ref="BB46" si="147">IF(W45=0,W46,(W46-W45)/W45)</f>
        <v>-0.6</v>
      </c>
      <c r="BC46" s="83">
        <f t="shared" ref="BC46" si="148">IF(X45=0,X46,(X46-X45)/X45)</f>
        <v>17</v>
      </c>
      <c r="BD46" s="83">
        <f t="shared" ref="BD46" si="149">IF(Y45=0,Y46,(Y46-Y45)/Y45)</f>
        <v>-0.13436330333668023</v>
      </c>
      <c r="BE46" s="83">
        <f t="shared" ref="BE46" si="150">IF(Z45=0,Z46,(Z46-Z45)/Z45)</f>
        <v>-0.6</v>
      </c>
      <c r="BF46" s="83">
        <f t="shared" ref="BF46" si="151">IF(AA45=0,AA46,(AA46-AA45)/AA45)</f>
        <v>-0.33333333333333331</v>
      </c>
      <c r="BG46" s="83">
        <f t="shared" ref="BG46" si="152">IF(AB45=0,AB46,(AB46-AB45)/AB45)</f>
        <v>2.2604759030403176</v>
      </c>
      <c r="BH46" s="83">
        <f t="shared" ref="BH46" si="153">IF(AC45=0,AC46,(AC46-AC45)/AC45)</f>
        <v>-0.65714285714285714</v>
      </c>
      <c r="BI46" s="83">
        <f t="shared" ref="BI46" si="154">IF(AD45=0,AD46,(AD46-AD45)/AD45)</f>
        <v>0.36666666666666664</v>
      </c>
      <c r="BJ46" s="83">
        <f t="shared" ref="BJ46" si="155">IF(AE45=0,AE46,(AE46-AE45)/AE45)</f>
        <v>0</v>
      </c>
      <c r="BK46" s="83">
        <f t="shared" ref="BK46" si="156">IF(AF45=0,AF46,(AF46-AF45)/AF45)</f>
        <v>0</v>
      </c>
      <c r="BL46" s="83">
        <f t="shared" ref="BL46" si="157">IF(AG45=0,AG46,(AG46-AG45)/AG45)</f>
        <v>6.333333333333333</v>
      </c>
      <c r="BM46" s="83">
        <f t="shared" ref="BM46" si="158">IF(AH45=0,AH46,(AH46-AH45)/AH45)</f>
        <v>0.54166666666666663</v>
      </c>
      <c r="BN46" s="83">
        <f t="shared" ref="BN46" si="159">IF(AI45=0,AI46,(AI46-AI45)/AI45)</f>
        <v>-0.14285714285714285</v>
      </c>
      <c r="BO46" s="83">
        <f t="shared" ref="BO46" si="160">IF(AJ45=0,AJ46,(AJ46-AJ45)/AJ45)</f>
        <v>-0.13992018065454426</v>
      </c>
      <c r="BP46" s="83">
        <f t="shared" ref="BP46" si="161">IF(AK45=0,AK46,(AK46-AK45)/AK45)</f>
        <v>-0.17241379310344829</v>
      </c>
      <c r="BQ46" s="83">
        <f t="shared" ref="BQ46" si="162">IF(AL45=0,AL46,(AL46-AL45)/AL45)</f>
        <v>0</v>
      </c>
      <c r="BR46" s="83">
        <f t="shared" ref="BR46" si="163">IF(AM45=0,AM46,(AM46-AM45)/AM45)</f>
        <v>-0.43478260869565216</v>
      </c>
      <c r="BS46" s="83">
        <f t="shared" ref="BS46" si="164">IF(AN45=0,AN46,(AN46-AN45)/AN45)</f>
        <v>-0.2857142857142857</v>
      </c>
      <c r="BT46" s="83">
        <f t="shared" ref="BT46" si="165">IF(AO45=0,AO46,(AO46-AO45)/AO45)</f>
        <v>-0.19128673339494581</v>
      </c>
      <c r="BU46" s="83">
        <f t="shared" ref="BU46" si="166">IF(AP45=0,AP46,(AP46-AP45)/AP45)</f>
        <v>-0.12088598752144541</v>
      </c>
      <c r="BV46" s="83">
        <f t="shared" ref="BV46" si="167">IF(AQ45=0,AQ46,(AQ46-AQ45)/AQ45)</f>
        <v>-5.2631578947368418E-2</v>
      </c>
      <c r="BW46" s="83">
        <f t="shared" ref="BW46" si="168">IF(AR45=0,AR46,(AR46-AR45)/AR45)</f>
        <v>-0.12516664780583381</v>
      </c>
      <c r="BX46" s="83">
        <f t="shared" ref="BX46" si="169">IF(AS45=0,AS46,(AS46-AS45)/AS45)</f>
        <v>0.42857142857142855</v>
      </c>
      <c r="BY46" s="83">
        <f t="shared" ref="BY46" si="170">IF(AT45=0,AT46,(AT46-AT45)/AT45)</f>
        <v>0.8571428571428571</v>
      </c>
      <c r="BZ46" s="83">
        <f t="shared" ref="BZ46" si="171">IF(AU45=0,AU46,(AU46-AU45)/AU45)</f>
        <v>-0.27176885351982083</v>
      </c>
      <c r="CA46" s="83">
        <f t="shared" ref="CA46" si="172">IF(AV45=0,AV46,(AV46-AV45)/AV45)</f>
        <v>5.346564376250881</v>
      </c>
      <c r="CB46" s="106">
        <f t="shared" si="73"/>
        <v>1815</v>
      </c>
      <c r="CC46" s="106">
        <f t="shared" si="7"/>
        <v>957</v>
      </c>
      <c r="CD46" s="106">
        <f t="shared" si="8"/>
        <v>550</v>
      </c>
      <c r="CE46" s="106">
        <f t="shared" si="9"/>
        <v>6027.4161851108584</v>
      </c>
      <c r="CF46" s="106">
        <f t="shared" si="10"/>
        <v>2625.348702821635</v>
      </c>
      <c r="CG46" s="106">
        <f t="shared" si="11"/>
        <v>309</v>
      </c>
      <c r="CH46" s="106">
        <f t="shared" si="12"/>
        <v>122</v>
      </c>
      <c r="CI46" s="106">
        <f t="shared" si="13"/>
        <v>16608.248144297493</v>
      </c>
      <c r="CJ46" s="106">
        <f t="shared" si="14"/>
        <v>138</v>
      </c>
      <c r="CK46" s="106">
        <f t="shared" si="15"/>
        <v>330</v>
      </c>
      <c r="CL46" s="106">
        <f t="shared" si="16"/>
        <v>1740</v>
      </c>
      <c r="CM46" s="106">
        <f t="shared" si="17"/>
        <v>441</v>
      </c>
      <c r="CN46" s="106">
        <f t="shared" si="18"/>
        <v>853</v>
      </c>
      <c r="CO46" s="106">
        <f t="shared" si="19"/>
        <v>654</v>
      </c>
      <c r="CP46" s="106">
        <f t="shared" si="20"/>
        <v>981</v>
      </c>
      <c r="CQ46" s="106">
        <f t="shared" si="21"/>
        <v>271</v>
      </c>
      <c r="CR46" s="106">
        <f t="shared" si="22"/>
        <v>1100</v>
      </c>
      <c r="CS46" s="106">
        <f t="shared" si="23"/>
        <v>1057</v>
      </c>
      <c r="CT46" s="106">
        <f t="shared" si="24"/>
        <v>3287.324935322421</v>
      </c>
      <c r="CU46" s="106">
        <f t="shared" si="25"/>
        <v>611</v>
      </c>
      <c r="CV46" s="106">
        <f t="shared" si="26"/>
        <v>311</v>
      </c>
      <c r="CW46" s="106">
        <f t="shared" si="27"/>
        <v>281</v>
      </c>
      <c r="CX46" s="106">
        <f t="shared" si="28"/>
        <v>181</v>
      </c>
      <c r="CY46" s="106">
        <f t="shared" si="29"/>
        <v>675.70610991561693</v>
      </c>
      <c r="CZ46" s="106">
        <f t="shared" si="30"/>
        <v>3958.1275175898836</v>
      </c>
      <c r="DA46" s="106">
        <f t="shared" si="31"/>
        <v>819</v>
      </c>
      <c r="DB46" s="106">
        <f t="shared" si="32"/>
        <v>5843.0435455402694</v>
      </c>
      <c r="DC46" s="106">
        <f t="shared" si="33"/>
        <v>1244</v>
      </c>
      <c r="DD46" s="106">
        <f t="shared" si="34"/>
        <v>234</v>
      </c>
      <c r="DE46" s="106">
        <f t="shared" si="35"/>
        <v>508.98616987838199</v>
      </c>
      <c r="DF46" s="106">
        <f t="shared" si="36"/>
        <v>1164</v>
      </c>
    </row>
    <row r="47" spans="1:110" x14ac:dyDescent="0.45">
      <c r="A47" s="21">
        <v>43926</v>
      </c>
      <c r="B47" s="20" t="s">
        <v>563</v>
      </c>
      <c r="C47" s="22">
        <v>46</v>
      </c>
      <c r="D47" s="63">
        <v>58226</v>
      </c>
      <c r="E47" s="63">
        <v>3603</v>
      </c>
      <c r="F47" s="111">
        <v>22011</v>
      </c>
      <c r="G47" s="111"/>
      <c r="H47" s="22">
        <f t="shared" si="37"/>
        <v>2483</v>
      </c>
      <c r="I47" s="22">
        <f t="shared" si="38"/>
        <v>151</v>
      </c>
      <c r="J47" s="22">
        <f t="shared" si="39"/>
        <v>2275</v>
      </c>
      <c r="K47" s="22"/>
      <c r="L47" s="22">
        <f t="shared" si="74"/>
        <v>32612</v>
      </c>
      <c r="M47" s="40">
        <f t="shared" si="75"/>
        <v>6.1879572699481335E-2</v>
      </c>
      <c r="N47" s="56">
        <f t="shared" si="76"/>
        <v>1.0445437095240657</v>
      </c>
      <c r="O47" s="56">
        <f t="shared" si="78"/>
        <v>0.96992187500000004</v>
      </c>
      <c r="P47" s="56">
        <f t="shared" si="77"/>
        <v>1.0437427578215528</v>
      </c>
      <c r="Q47" s="56">
        <f t="shared" si="79"/>
        <v>0.95569620253164556</v>
      </c>
      <c r="R47" s="46">
        <v>82</v>
      </c>
      <c r="S47" s="46">
        <v>75</v>
      </c>
      <c r="T47" s="46">
        <v>38</v>
      </c>
      <c r="U47" s="46">
        <v>295.07674265993501</v>
      </c>
      <c r="V47" s="46">
        <v>91.465315514806662</v>
      </c>
      <c r="W47" s="46">
        <v>10</v>
      </c>
      <c r="X47" s="46">
        <v>3</v>
      </c>
      <c r="Y47" s="46">
        <v>763.61012049897545</v>
      </c>
      <c r="Z47" s="46">
        <v>10</v>
      </c>
      <c r="AA47" s="46">
        <v>9</v>
      </c>
      <c r="AB47" s="46">
        <v>49.844121285050505</v>
      </c>
      <c r="AC47" s="46">
        <v>14</v>
      </c>
      <c r="AD47" s="46">
        <v>36</v>
      </c>
      <c r="AE47" s="46">
        <v>16</v>
      </c>
      <c r="AF47" s="46">
        <v>2</v>
      </c>
      <c r="AG47" s="46">
        <v>12</v>
      </c>
      <c r="AH47" s="46">
        <v>106</v>
      </c>
      <c r="AI47" s="46">
        <v>18</v>
      </c>
      <c r="AJ47" s="46">
        <v>139.8051113474412</v>
      </c>
      <c r="AK47" s="46">
        <v>19</v>
      </c>
      <c r="AL47" s="46">
        <v>16</v>
      </c>
      <c r="AM47" s="46">
        <v>33</v>
      </c>
      <c r="AN47" s="46">
        <v>7</v>
      </c>
      <c r="AO47" s="46">
        <v>14.000190422765513</v>
      </c>
      <c r="AP47" s="46">
        <v>200.97003499039602</v>
      </c>
      <c r="AQ47" s="46">
        <v>37</v>
      </c>
      <c r="AR47" s="46">
        <v>290.19712406295548</v>
      </c>
      <c r="AS47" s="46">
        <v>33</v>
      </c>
      <c r="AT47" s="46">
        <v>7</v>
      </c>
      <c r="AU47" s="46">
        <v>15.586182439250194</v>
      </c>
      <c r="AV47" s="46">
        <v>27.486211207746692</v>
      </c>
      <c r="AW47" s="83">
        <f t="shared" ref="AW47" si="173">IF(R46=0,R47,(R47-R46)/R46)</f>
        <v>0.54716981132075471</v>
      </c>
      <c r="AX47" s="83">
        <f t="shared" ref="AX47" si="174">IF(S46=0,S47,(S47-S46)/S46)</f>
        <v>-0.13793103448275862</v>
      </c>
      <c r="AY47" s="83">
        <f t="shared" ref="AY47" si="175">IF(T46=0,T47,(T47-T46)/T46)</f>
        <v>8.5714285714285715E-2</v>
      </c>
      <c r="AZ47" s="83">
        <f t="shared" ref="AZ47" si="176">IF(U46=0,U47,(U47-U46)/U46)</f>
        <v>5.7239312217104404E-2</v>
      </c>
      <c r="BA47" s="83">
        <f t="shared" ref="BA47" si="177">IF(V46=0,V47,(V47-V46)/V46)</f>
        <v>8.5528338286377861E-3</v>
      </c>
      <c r="BB47" s="83">
        <f t="shared" ref="BB47" si="178">IF(W46=0,W47,(W47-W46)/W46)</f>
        <v>4</v>
      </c>
      <c r="BC47" s="83">
        <f t="shared" ref="BC47" si="179">IF(X46=0,X47,(X47-X46)/X46)</f>
        <v>-0.82352941176470584</v>
      </c>
      <c r="BD47" s="83">
        <f t="shared" ref="BD47" si="180">IF(Y46=0,Y47,(Y47-Y46)/Y46)</f>
        <v>-6.1825957811459296E-2</v>
      </c>
      <c r="BE47" s="83">
        <f t="shared" ref="BE47" si="181">IF(Z46=0,Z47,(Z47-Z46)/Z46)</f>
        <v>4</v>
      </c>
      <c r="BF47" s="83">
        <f t="shared" ref="BF47" si="182">IF(AA46=0,AA47,(AA47-AA46)/AA46)</f>
        <v>-0.1</v>
      </c>
      <c r="BG47" s="83">
        <f t="shared" ref="BG47" si="183">IF(AB46=0,AB47,(AB47-AB46)/AB46)</f>
        <v>-0.44803815803897601</v>
      </c>
      <c r="BH47" s="83">
        <f t="shared" ref="BH47" si="184">IF(AC46=0,AC47,(AC47-AC46)/AC46)</f>
        <v>0.16666666666666666</v>
      </c>
      <c r="BI47" s="83">
        <f t="shared" ref="BI47" si="185">IF(AD46=0,AD47,(AD47-AD46)/AD46)</f>
        <v>-0.12195121951219512</v>
      </c>
      <c r="BJ47" s="83">
        <f t="shared" ref="BJ47" si="186">IF(AE46=0,AE47,(AE47-AE46)/AE46)</f>
        <v>-5.8823529411764705E-2</v>
      </c>
      <c r="BK47" s="83">
        <f t="shared" ref="BK47" si="187">IF(AF46=0,AF47,(AF47-AF46)/AF46)</f>
        <v>0</v>
      </c>
      <c r="BL47" s="83">
        <f t="shared" ref="BL47" si="188">IF(AG46=0,AG47,(AG47-AG46)/AG46)</f>
        <v>-0.45454545454545453</v>
      </c>
      <c r="BM47" s="83">
        <f t="shared" ref="BM47" si="189">IF(AH46=0,AH47,(AH47-AH46)/AH46)</f>
        <v>-4.5045045045045043E-2</v>
      </c>
      <c r="BN47" s="83">
        <f t="shared" ref="BN47" si="190">IF(AI46=0,AI47,(AI47-AI46)/AI46)</f>
        <v>0</v>
      </c>
      <c r="BO47" s="83">
        <f t="shared" ref="BO47" si="191">IF(AJ46=0,AJ47,(AJ47-AJ46)/AJ46)</f>
        <v>-6.5168085773105566E-2</v>
      </c>
      <c r="BP47" s="83">
        <f t="shared" ref="BP47" si="192">IF(AK46=0,AK47,(AK47-AK46)/AK46)</f>
        <v>-0.20833333333333334</v>
      </c>
      <c r="BQ47" s="83">
        <f t="shared" ref="BQ47" si="193">IF(AL46=0,AL47,(AL47-AL46)/AL46)</f>
        <v>0.23076923076923078</v>
      </c>
      <c r="BR47" s="83">
        <f t="shared" ref="BR47" si="194">IF(AM46=0,AM47,(AM47-AM46)/AM46)</f>
        <v>1.5384615384615385</v>
      </c>
      <c r="BS47" s="83">
        <f t="shared" ref="BS47" si="195">IF(AN46=0,AN47,(AN47-AN46)/AN46)</f>
        <v>0.4</v>
      </c>
      <c r="BT47" s="83">
        <f t="shared" ref="BT47" si="196">IF(AO46=0,AO47,(AO47-AO46)/AO46)</f>
        <v>-9.2860779264701598E-2</v>
      </c>
      <c r="BU47" s="83">
        <f t="shared" ref="BU47" si="197">IF(AP46=0,AP47,(AP47-AP46)/AP46)</f>
        <v>-5.3418609187096039E-2</v>
      </c>
      <c r="BV47" s="83">
        <f t="shared" ref="BV47" si="198">IF(AQ46=0,AQ47,(AQ47-AQ46)/AQ46)</f>
        <v>1.0555555555555556</v>
      </c>
      <c r="BW47" s="83">
        <f t="shared" ref="BW47" si="199">IF(AR46=0,AR47,(AR47-AR46)/AR46)</f>
        <v>-5.6553621934991152E-2</v>
      </c>
      <c r="BX47" s="83">
        <f t="shared" ref="BX47" si="200">IF(AS46=0,AS47,(AS47-AS46)/AS46)</f>
        <v>0.1</v>
      </c>
      <c r="BY47" s="83">
        <f t="shared" ref="BY47" si="201">IF(AT46=0,AT47,(AT47-AT46)/AT46)</f>
        <v>-0.46153846153846156</v>
      </c>
      <c r="BZ47" s="83">
        <f t="shared" ref="BZ47" si="202">IF(AU46=0,AU47,(AU47-AU46)/AU46)</f>
        <v>0.3771279222676488</v>
      </c>
      <c r="CA47" s="83">
        <f t="shared" ref="CA47" si="203">IF(AV46=0,AV47,(AV47-AV46)/AV46)</f>
        <v>-0.23649413311814746</v>
      </c>
      <c r="CB47" s="106">
        <f t="shared" si="73"/>
        <v>1897</v>
      </c>
      <c r="CC47" s="106">
        <f t="shared" si="7"/>
        <v>1032</v>
      </c>
      <c r="CD47" s="106">
        <f t="shared" si="8"/>
        <v>588</v>
      </c>
      <c r="CE47" s="106">
        <f t="shared" si="9"/>
        <v>6322.4929277707934</v>
      </c>
      <c r="CF47" s="106">
        <f t="shared" si="10"/>
        <v>2716.8140183364417</v>
      </c>
      <c r="CG47" s="106">
        <f t="shared" si="11"/>
        <v>319</v>
      </c>
      <c r="CH47" s="106">
        <f t="shared" si="12"/>
        <v>125</v>
      </c>
      <c r="CI47" s="106">
        <f t="shared" si="13"/>
        <v>17371.858264796469</v>
      </c>
      <c r="CJ47" s="106">
        <f t="shared" si="14"/>
        <v>148</v>
      </c>
      <c r="CK47" s="106">
        <f t="shared" si="15"/>
        <v>339</v>
      </c>
      <c r="CL47" s="106">
        <f t="shared" si="16"/>
        <v>1789.8441212850505</v>
      </c>
      <c r="CM47" s="106">
        <f t="shared" si="17"/>
        <v>455</v>
      </c>
      <c r="CN47" s="106">
        <f t="shared" si="18"/>
        <v>889</v>
      </c>
      <c r="CO47" s="106">
        <f t="shared" si="19"/>
        <v>670</v>
      </c>
      <c r="CP47" s="106">
        <f t="shared" si="20"/>
        <v>983</v>
      </c>
      <c r="CQ47" s="106">
        <f t="shared" si="21"/>
        <v>283</v>
      </c>
      <c r="CR47" s="106">
        <f t="shared" si="22"/>
        <v>1206</v>
      </c>
      <c r="CS47" s="106">
        <f t="shared" si="23"/>
        <v>1075</v>
      </c>
      <c r="CT47" s="106">
        <f t="shared" si="24"/>
        <v>3427.1300466698622</v>
      </c>
      <c r="CU47" s="106">
        <f t="shared" si="25"/>
        <v>630</v>
      </c>
      <c r="CV47" s="106">
        <f t="shared" si="26"/>
        <v>327</v>
      </c>
      <c r="CW47" s="106">
        <f t="shared" si="27"/>
        <v>314</v>
      </c>
      <c r="CX47" s="106">
        <f t="shared" si="28"/>
        <v>188</v>
      </c>
      <c r="CY47" s="106">
        <f t="shared" si="29"/>
        <v>689.70630033838245</v>
      </c>
      <c r="CZ47" s="106">
        <f t="shared" si="30"/>
        <v>4159.0975525802796</v>
      </c>
      <c r="DA47" s="106">
        <f t="shared" si="31"/>
        <v>856</v>
      </c>
      <c r="DB47" s="106">
        <f t="shared" si="32"/>
        <v>6133.2406696032249</v>
      </c>
      <c r="DC47" s="106">
        <f t="shared" si="33"/>
        <v>1277</v>
      </c>
      <c r="DD47" s="106">
        <f t="shared" si="34"/>
        <v>241</v>
      </c>
      <c r="DE47" s="106">
        <f t="shared" si="35"/>
        <v>524.57235231763218</v>
      </c>
      <c r="DF47" s="106">
        <f t="shared" si="36"/>
        <v>1191.4862112077467</v>
      </c>
    </row>
    <row r="48" spans="1:110" x14ac:dyDescent="0.45">
      <c r="A48" s="21">
        <v>43927</v>
      </c>
      <c r="B48" s="20" t="s">
        <v>602</v>
      </c>
      <c r="C48" s="20">
        <v>47</v>
      </c>
      <c r="D48" s="20">
        <v>60500</v>
      </c>
      <c r="E48" s="20">
        <v>3739</v>
      </c>
      <c r="F48" s="22">
        <v>24236</v>
      </c>
      <c r="G48" s="22"/>
      <c r="H48" s="22">
        <f t="shared" si="37"/>
        <v>2274</v>
      </c>
      <c r="I48" s="22">
        <f t="shared" si="38"/>
        <v>136</v>
      </c>
      <c r="J48" s="22">
        <f t="shared" si="39"/>
        <v>2225</v>
      </c>
      <c r="K48" s="22"/>
      <c r="L48" s="22">
        <f t="shared" si="74"/>
        <v>32525</v>
      </c>
      <c r="M48" s="40">
        <f t="shared" si="75"/>
        <v>6.1801652892561981E-2</v>
      </c>
      <c r="N48" s="56">
        <f t="shared" si="76"/>
        <v>1.0390547178236527</v>
      </c>
      <c r="O48" s="56">
        <f t="shared" si="78"/>
        <v>0.91582762786951266</v>
      </c>
      <c r="P48" s="56">
        <f t="shared" si="77"/>
        <v>1.0377463225090202</v>
      </c>
      <c r="Q48" s="56">
        <f t="shared" si="79"/>
        <v>0.90066225165562919</v>
      </c>
      <c r="R48" s="46">
        <v>79</v>
      </c>
      <c r="S48" s="46">
        <v>34.7478526093048</v>
      </c>
      <c r="T48" s="46">
        <v>34</v>
      </c>
      <c r="U48" s="46">
        <v>236.93872494204061</v>
      </c>
      <c r="V48" s="46">
        <v>204.76634079769337</v>
      </c>
      <c r="W48" s="46">
        <v>5</v>
      </c>
      <c r="X48" s="46">
        <v>7</v>
      </c>
      <c r="Y48" s="46">
        <v>614.49746368839988</v>
      </c>
      <c r="Z48" s="46">
        <v>6</v>
      </c>
      <c r="AA48" s="46">
        <v>12</v>
      </c>
      <c r="AB48" s="46">
        <v>67.155878714949495</v>
      </c>
      <c r="AC48" s="46">
        <v>14</v>
      </c>
      <c r="AD48" s="46">
        <v>39</v>
      </c>
      <c r="AE48" s="46">
        <v>18</v>
      </c>
      <c r="AF48" s="46">
        <v>2</v>
      </c>
      <c r="AG48" s="46">
        <v>11</v>
      </c>
      <c r="AH48" s="46">
        <v>77</v>
      </c>
      <c r="AI48" s="46">
        <v>30</v>
      </c>
      <c r="AJ48" s="46">
        <v>129.77675763550769</v>
      </c>
      <c r="AK48" s="46">
        <v>17</v>
      </c>
      <c r="AL48" s="46">
        <v>39</v>
      </c>
      <c r="AM48" s="46">
        <v>4</v>
      </c>
      <c r="AN48" s="46">
        <v>0</v>
      </c>
      <c r="AO48" s="46">
        <v>8.4989542656178401</v>
      </c>
      <c r="AP48" s="46">
        <v>168.29165759597436</v>
      </c>
      <c r="AQ48" s="46">
        <v>33</v>
      </c>
      <c r="AR48" s="46">
        <v>272.26168874440191</v>
      </c>
      <c r="AS48" s="46">
        <v>28</v>
      </c>
      <c r="AT48" s="46">
        <v>13</v>
      </c>
      <c r="AU48" s="46">
        <v>8.4239548131081392</v>
      </c>
      <c r="AV48" s="46">
        <v>16.513788792253308</v>
      </c>
      <c r="AW48" s="83">
        <f t="shared" ref="AW48" si="204">IF(R47=0,R48,(R48-R47)/R47)</f>
        <v>-3.6585365853658534E-2</v>
      </c>
      <c r="AX48" s="83">
        <f t="shared" ref="AX48" si="205">IF(S47=0,S48,(S48-S47)/S47)</f>
        <v>-0.53669529854260267</v>
      </c>
      <c r="AY48" s="83">
        <f t="shared" ref="AY48" si="206">IF(T47=0,T48,(T48-T47)/T47)</f>
        <v>-0.10526315789473684</v>
      </c>
      <c r="AZ48" s="83">
        <f t="shared" ref="AZ48" si="207">IF(U47=0,U48,(U48-U47)/U47)</f>
        <v>-0.19702677070993802</v>
      </c>
      <c r="BA48" s="83">
        <f t="shared" ref="BA48" si="208">IF(V47=0,V48,(V48-V47)/V47)</f>
        <v>1.2387321319035436</v>
      </c>
      <c r="BB48" s="83">
        <f t="shared" ref="BB48" si="209">IF(W47=0,W48,(W48-W47)/W47)</f>
        <v>-0.5</v>
      </c>
      <c r="BC48" s="83">
        <f t="shared" ref="BC48" si="210">IF(X47=0,X48,(X48-X47)/X47)</f>
        <v>1.3333333333333333</v>
      </c>
      <c r="BD48" s="83">
        <f t="shared" ref="BD48" si="211">IF(Y47=0,Y48,(Y48-Y47)/Y47)</f>
        <v>-0.1952732851591058</v>
      </c>
      <c r="BE48" s="83">
        <f t="shared" ref="BE48" si="212">IF(Z47=0,Z48,(Z48-Z47)/Z47)</f>
        <v>-0.4</v>
      </c>
      <c r="BF48" s="83">
        <f t="shared" ref="BF48" si="213">IF(AA47=0,AA48,(AA48-AA47)/AA47)</f>
        <v>0.33333333333333331</v>
      </c>
      <c r="BG48" s="83">
        <f t="shared" ref="BG48" si="214">IF(AB47=0,AB48,(AB48-AB47)/AB47)</f>
        <v>0.34731793807530154</v>
      </c>
      <c r="BH48" s="83">
        <f t="shared" ref="BH48" si="215">IF(AC47=0,AC48,(AC48-AC47)/AC47)</f>
        <v>0</v>
      </c>
      <c r="BI48" s="83">
        <f t="shared" ref="BI48" si="216">IF(AD47=0,AD48,(AD48-AD47)/AD47)</f>
        <v>8.3333333333333329E-2</v>
      </c>
      <c r="BJ48" s="83">
        <f t="shared" ref="BJ48" si="217">IF(AE47=0,AE48,(AE48-AE47)/AE47)</f>
        <v>0.125</v>
      </c>
      <c r="BK48" s="83">
        <f t="shared" ref="BK48" si="218">IF(AF47=0,AF48,(AF48-AF47)/AF47)</f>
        <v>0</v>
      </c>
      <c r="BL48" s="83">
        <f t="shared" ref="BL48" si="219">IF(AG47=0,AG48,(AG48-AG47)/AG47)</f>
        <v>-8.3333333333333329E-2</v>
      </c>
      <c r="BM48" s="83">
        <f t="shared" ref="BM48" si="220">IF(AH47=0,AH48,(AH48-AH47)/AH47)</f>
        <v>-0.27358490566037735</v>
      </c>
      <c r="BN48" s="83">
        <f t="shared" ref="BN48" si="221">IF(AI47=0,AI48,(AI48-AI47)/AI47)</f>
        <v>0.66666666666666663</v>
      </c>
      <c r="BO48" s="83">
        <f t="shared" ref="BO48" si="222">IF(AJ47=0,AJ48,(AJ48-AJ47)/AJ47)</f>
        <v>-7.1730951860631317E-2</v>
      </c>
      <c r="BP48" s="83">
        <f t="shared" ref="BP48" si="223">IF(AK47=0,AK48,(AK48-AK47)/AK47)</f>
        <v>-0.10526315789473684</v>
      </c>
      <c r="BQ48" s="83">
        <f t="shared" ref="BQ48" si="224">IF(AL47=0,AL48,(AL48-AL47)/AL47)</f>
        <v>1.4375</v>
      </c>
      <c r="BR48" s="83">
        <f t="shared" ref="BR48" si="225">IF(AM47=0,AM48,(AM48-AM47)/AM47)</f>
        <v>-0.87878787878787878</v>
      </c>
      <c r="BS48" s="83">
        <f t="shared" ref="BS48" si="226">IF(AN47=0,AN48,(AN48-AN47)/AN47)</f>
        <v>-1</v>
      </c>
      <c r="BT48" s="83">
        <f t="shared" ref="BT48" si="227">IF(AO47=0,AO48,(AO48-AO47)/AO47)</f>
        <v>-0.39294009517200496</v>
      </c>
      <c r="BU48" s="83">
        <f t="shared" ref="BU48" si="228">IF(AP47=0,AP48,(AP48-AP47)/AP47)</f>
        <v>-0.16260323284505224</v>
      </c>
      <c r="BV48" s="83">
        <f t="shared" ref="BV48" si="229">IF(AQ47=0,AQ48,(AQ48-AQ47)/AQ47)</f>
        <v>-0.10810810810810811</v>
      </c>
      <c r="BW48" s="83">
        <f t="shared" ref="BW48" si="230">IF(AR47=0,AR48,(AR48-AR47)/AR47)</f>
        <v>-6.1804317932050393E-2</v>
      </c>
      <c r="BX48" s="83">
        <f t="shared" ref="BX48" si="231">IF(AS47=0,AS48,(AS48-AS47)/AS47)</f>
        <v>-0.15151515151515152</v>
      </c>
      <c r="BY48" s="83">
        <f t="shared" ref="BY48" si="232">IF(AT47=0,AT48,(AT48-AT47)/AT47)</f>
        <v>0.8571428571428571</v>
      </c>
      <c r="BZ48" s="83">
        <f t="shared" ref="BZ48" si="233">IF(AU47=0,AU48,(AU48-AU47)/AU47)</f>
        <v>-0.45952417495804759</v>
      </c>
      <c r="CA48" s="83">
        <f t="shared" ref="CA48" si="234">IF(AV47=0,AV48,(AV48-AV47)/AV47)</f>
        <v>-0.39919734053418482</v>
      </c>
      <c r="CB48" s="106">
        <f t="shared" ref="CB48" si="235">R48+CB47</f>
        <v>1976</v>
      </c>
      <c r="CC48" s="106">
        <f t="shared" ref="CC48" si="236">S48+CC47</f>
        <v>1066.7478526093048</v>
      </c>
      <c r="CD48" s="106">
        <f t="shared" ref="CD48" si="237">T48+CD47</f>
        <v>622</v>
      </c>
      <c r="CE48" s="106">
        <f t="shared" ref="CE48" si="238">U48+CE47</f>
        <v>6559.431652712834</v>
      </c>
      <c r="CF48" s="106">
        <f t="shared" ref="CF48" si="239">V48+CF47</f>
        <v>2921.5803591341351</v>
      </c>
      <c r="CG48" s="106">
        <f t="shared" ref="CG48" si="240">W48+CG47</f>
        <v>324</v>
      </c>
      <c r="CH48" s="106">
        <f t="shared" ref="CH48" si="241">X48+CH47</f>
        <v>132</v>
      </c>
      <c r="CI48" s="106">
        <f t="shared" ref="CI48" si="242">Y48+CI47</f>
        <v>17986.355728484868</v>
      </c>
      <c r="CJ48" s="106">
        <f t="shared" ref="CJ48" si="243">Z48+CJ47</f>
        <v>154</v>
      </c>
      <c r="CK48" s="106">
        <f t="shared" ref="CK48" si="244">AA48+CK47</f>
        <v>351</v>
      </c>
      <c r="CL48" s="106">
        <f t="shared" ref="CL48" si="245">AB48+CL47</f>
        <v>1857</v>
      </c>
      <c r="CM48" s="106">
        <f t="shared" ref="CM48" si="246">AC48+CM47</f>
        <v>469</v>
      </c>
      <c r="CN48" s="106">
        <f t="shared" ref="CN48" si="247">AD48+CN47</f>
        <v>928</v>
      </c>
      <c r="CO48" s="106">
        <f t="shared" ref="CO48" si="248">AE48+CO47</f>
        <v>688</v>
      </c>
      <c r="CP48" s="106">
        <f t="shared" ref="CP48" si="249">AF48+CP47</f>
        <v>985</v>
      </c>
      <c r="CQ48" s="106">
        <f t="shared" ref="CQ48" si="250">AG48+CQ47</f>
        <v>294</v>
      </c>
      <c r="CR48" s="106">
        <f t="shared" ref="CR48" si="251">AH48+CR47</f>
        <v>1283</v>
      </c>
      <c r="CS48" s="106">
        <f t="shared" ref="CS48" si="252">AI48+CS47</f>
        <v>1105</v>
      </c>
      <c r="CT48" s="106">
        <f t="shared" ref="CT48" si="253">AJ48+CT47</f>
        <v>3556.9068043053699</v>
      </c>
      <c r="CU48" s="106">
        <f t="shared" ref="CU48" si="254">AK48+CU47</f>
        <v>647</v>
      </c>
      <c r="CV48" s="106">
        <f t="shared" ref="CV48" si="255">AL48+CV47</f>
        <v>366</v>
      </c>
      <c r="CW48" s="106">
        <f t="shared" ref="CW48" si="256">AM48+CW47</f>
        <v>318</v>
      </c>
      <c r="CX48" s="106">
        <f t="shared" ref="CX48" si="257">AN48+CX47</f>
        <v>188</v>
      </c>
      <c r="CY48" s="106">
        <f t="shared" ref="CY48" si="258">AO48+CY47</f>
        <v>698.20525460400029</v>
      </c>
      <c r="CZ48" s="106">
        <f t="shared" ref="CZ48" si="259">AP48+CZ47</f>
        <v>4327.389210176254</v>
      </c>
      <c r="DA48" s="106">
        <f t="shared" ref="DA48" si="260">AQ48+DA47</f>
        <v>889</v>
      </c>
      <c r="DB48" s="106">
        <f t="shared" ref="DB48" si="261">AR48+DB47</f>
        <v>6405.5023583476268</v>
      </c>
      <c r="DC48" s="106">
        <f t="shared" ref="DC48" si="262">AS48+DC47</f>
        <v>1305</v>
      </c>
      <c r="DD48" s="106">
        <f t="shared" ref="DD48" si="263">AT48+DD47</f>
        <v>254</v>
      </c>
      <c r="DE48" s="106">
        <f t="shared" ref="DE48" si="264">AU48+DE47</f>
        <v>532.99630713074032</v>
      </c>
      <c r="DF48" s="106">
        <f t="shared" ref="DF48" si="265">AV48+DF47</f>
        <v>1208</v>
      </c>
    </row>
    <row r="49" spans="1:110" x14ac:dyDescent="0.45">
      <c r="A49" s="21">
        <v>43928</v>
      </c>
      <c r="B49" s="20" t="s">
        <v>610</v>
      </c>
      <c r="C49" s="20">
        <v>48</v>
      </c>
      <c r="D49" s="20">
        <v>62589</v>
      </c>
      <c r="E49" s="20">
        <v>3872</v>
      </c>
      <c r="F49" s="22">
        <v>27039</v>
      </c>
      <c r="G49" s="22"/>
      <c r="H49" s="22">
        <f t="shared" si="37"/>
        <v>2089</v>
      </c>
      <c r="I49" s="22">
        <f t="shared" si="38"/>
        <v>133</v>
      </c>
      <c r="J49" s="22">
        <f t="shared" si="39"/>
        <v>2803</v>
      </c>
      <c r="K49" s="22"/>
      <c r="L49" s="22">
        <f t="shared" si="74"/>
        <v>31678</v>
      </c>
      <c r="M49" s="40">
        <f t="shared" si="75"/>
        <v>6.1863905798143444E-2</v>
      </c>
      <c r="N49" s="56">
        <f t="shared" si="76"/>
        <v>1.0345289256198347</v>
      </c>
      <c r="O49" s="56">
        <f t="shared" si="78"/>
        <v>0.91864555848724716</v>
      </c>
      <c r="P49" s="56">
        <f t="shared" si="77"/>
        <v>1.0355710082909868</v>
      </c>
      <c r="Q49" s="56">
        <f t="shared" si="79"/>
        <v>0.9779411764705882</v>
      </c>
      <c r="R49" s="46">
        <v>93</v>
      </c>
      <c r="S49" s="46">
        <v>15.2521473906952</v>
      </c>
      <c r="T49" s="46">
        <v>26</v>
      </c>
      <c r="U49" s="46">
        <v>241.83450406998327</v>
      </c>
      <c r="V49" s="46">
        <v>144.6940552523406</v>
      </c>
      <c r="W49" s="46">
        <v>7</v>
      </c>
      <c r="X49" s="46">
        <v>0</v>
      </c>
      <c r="Y49" s="46">
        <v>559.59987568152792</v>
      </c>
      <c r="Z49" s="46">
        <v>7</v>
      </c>
      <c r="AA49" s="46">
        <v>6</v>
      </c>
      <c r="AB49" s="46">
        <v>93</v>
      </c>
      <c r="AC49" s="46">
        <v>10</v>
      </c>
      <c r="AD49" s="46">
        <v>37</v>
      </c>
      <c r="AE49" s="46">
        <v>20</v>
      </c>
      <c r="AF49" s="46">
        <v>2</v>
      </c>
      <c r="AG49" s="46">
        <v>19</v>
      </c>
      <c r="AH49" s="46">
        <v>125</v>
      </c>
      <c r="AI49" s="46">
        <v>20</v>
      </c>
      <c r="AJ49" s="46">
        <v>122.01700321630506</v>
      </c>
      <c r="AK49" s="46">
        <v>12</v>
      </c>
      <c r="AL49" s="46">
        <v>13</v>
      </c>
      <c r="AM49" s="46">
        <v>6</v>
      </c>
      <c r="AN49" s="46">
        <v>7</v>
      </c>
      <c r="AO49" s="46">
        <v>5.6713745853440969</v>
      </c>
      <c r="AP49" s="46">
        <v>179.87732217446319</v>
      </c>
      <c r="AQ49" s="46">
        <v>34</v>
      </c>
      <c r="AR49" s="46">
        <v>238.51779110561256</v>
      </c>
      <c r="AS49" s="46">
        <v>29</v>
      </c>
      <c r="AT49" s="46">
        <v>11</v>
      </c>
      <c r="AU49" s="46">
        <v>12.00369286925968</v>
      </c>
      <c r="AV49" s="46">
        <v>0</v>
      </c>
      <c r="AW49" s="83">
        <f t="shared" ref="AW49" si="266">IF(R48=0,R49,(R49-R48)/R48)</f>
        <v>0.17721518987341772</v>
      </c>
      <c r="AX49" s="83">
        <f t="shared" ref="AX49" si="267">IF(S48=0,S49,(S49-S48)/S48)</f>
        <v>-0.56106215937467829</v>
      </c>
      <c r="AY49" s="83">
        <f t="shared" ref="AY49" si="268">IF(T48=0,T49,(T49-T48)/T48)</f>
        <v>-0.23529411764705882</v>
      </c>
      <c r="AZ49" s="83">
        <f t="shared" ref="AZ49" si="269">IF(U48=0,U49,(U49-U48)/U48)</f>
        <v>2.0662638110930387E-2</v>
      </c>
      <c r="BA49" s="83">
        <f t="shared" ref="BA49" si="270">IF(V48=0,V49,(V49-V48)/V48)</f>
        <v>-0.29336992257288735</v>
      </c>
      <c r="BB49" s="83">
        <f t="shared" ref="BB49" si="271">IF(W48=0,W49,(W49-W48)/W48)</f>
        <v>0.4</v>
      </c>
      <c r="BC49" s="83">
        <f t="shared" ref="BC49" si="272">IF(X48=0,X49,(X49-X48)/X48)</f>
        <v>-1</v>
      </c>
      <c r="BD49" s="83">
        <f t="shared" ref="BD49" si="273">IF(Y48=0,Y49,(Y49-Y48)/Y48)</f>
        <v>-8.9337371186790596E-2</v>
      </c>
      <c r="BE49" s="83">
        <f t="shared" ref="BE49" si="274">IF(Z48=0,Z49,(Z49-Z48)/Z48)</f>
        <v>0.16666666666666666</v>
      </c>
      <c r="BF49" s="83">
        <f t="shared" ref="BF49" si="275">IF(AA48=0,AA49,(AA49-AA48)/AA48)</f>
        <v>-0.5</v>
      </c>
      <c r="BG49" s="83">
        <f t="shared" ref="BG49" si="276">IF(AB48=0,AB49,(AB49-AB48)/AB48)</f>
        <v>0.38483780987735589</v>
      </c>
      <c r="BH49" s="83">
        <f t="shared" ref="BH49" si="277">IF(AC48=0,AC49,(AC49-AC48)/AC48)</f>
        <v>-0.2857142857142857</v>
      </c>
      <c r="BI49" s="83">
        <f t="shared" ref="BI49" si="278">IF(AD48=0,AD49,(AD49-AD48)/AD48)</f>
        <v>-5.128205128205128E-2</v>
      </c>
      <c r="BJ49" s="83">
        <f t="shared" ref="BJ49" si="279">IF(AE48=0,AE49,(AE49-AE48)/AE48)</f>
        <v>0.1111111111111111</v>
      </c>
      <c r="BK49" s="83">
        <f t="shared" ref="BK49" si="280">IF(AF48=0,AF49,(AF49-AF48)/AF48)</f>
        <v>0</v>
      </c>
      <c r="BL49" s="83">
        <f t="shared" ref="BL49" si="281">IF(AG48=0,AG49,(AG49-AG48)/AG48)</f>
        <v>0.72727272727272729</v>
      </c>
      <c r="BM49" s="83">
        <f t="shared" ref="BM49" si="282">IF(AH48=0,AH49,(AH49-AH48)/AH48)</f>
        <v>0.62337662337662336</v>
      </c>
      <c r="BN49" s="83">
        <f t="shared" ref="BN49" si="283">IF(AI48=0,AI49,(AI49-AI48)/AI48)</f>
        <v>-0.33333333333333331</v>
      </c>
      <c r="BO49" s="83">
        <f t="shared" ref="BO49" si="284">IF(AJ48=0,AJ49,(AJ49-AJ48)/AJ48)</f>
        <v>-5.9793098244885733E-2</v>
      </c>
      <c r="BP49" s="83">
        <f t="shared" ref="BP49" si="285">IF(AK48=0,AK49,(AK49-AK48)/AK48)</f>
        <v>-0.29411764705882354</v>
      </c>
      <c r="BQ49" s="83">
        <f t="shared" ref="BQ49" si="286">IF(AL48=0,AL49,(AL49-AL48)/AL48)</f>
        <v>-0.66666666666666663</v>
      </c>
      <c r="BR49" s="83">
        <f t="shared" ref="BR49" si="287">IF(AM48=0,AM49,(AM49-AM48)/AM48)</f>
        <v>0.5</v>
      </c>
      <c r="BS49" s="83">
        <f t="shared" ref="BS49" si="288">IF(AN48=0,AN49,(AN49-AN48)/AN48)</f>
        <v>7</v>
      </c>
      <c r="BT49" s="83">
        <f t="shared" ref="BT49" si="289">IF(AO48=0,AO49,(AO49-AO48)/AO48)</f>
        <v>-0.33269736392306487</v>
      </c>
      <c r="BU49" s="83">
        <f t="shared" ref="BU49" si="290">IF(AP48=0,AP49,(AP49-AP48)/AP48)</f>
        <v>6.8842774169490195E-2</v>
      </c>
      <c r="BV49" s="83">
        <f t="shared" ref="BV49" si="291">IF(AQ48=0,AQ49,(AQ49-AQ48)/AQ48)</f>
        <v>3.0303030303030304E-2</v>
      </c>
      <c r="BW49" s="83">
        <f t="shared" ref="BW49" si="292">IF(AR48=0,AR49,(AR49-AR48)/AR48)</f>
        <v>-0.1239392064098595</v>
      </c>
      <c r="BX49" s="83">
        <f t="shared" ref="BX49" si="293">IF(AS48=0,AS49,(AS49-AS48)/AS48)</f>
        <v>3.5714285714285712E-2</v>
      </c>
      <c r="BY49" s="83">
        <f t="shared" ref="BY49" si="294">IF(AT48=0,AT49,(AT49-AT48)/AT48)</f>
        <v>-0.15384615384615385</v>
      </c>
      <c r="BZ49" s="83">
        <f t="shared" ref="BZ49" si="295">IF(AU48=0,AU49,(AU49-AU48)/AU48)</f>
        <v>0.42494744280694274</v>
      </c>
      <c r="CA49" s="83">
        <f t="shared" ref="CA49" si="296">IF(AV48=0,AV49,(AV49-AV48)/AV48)</f>
        <v>-1</v>
      </c>
      <c r="CB49" s="106">
        <f t="shared" ref="CB49" si="297">R49+CB48</f>
        <v>2069</v>
      </c>
      <c r="CC49" s="106">
        <f t="shared" ref="CC49" si="298">S49+CC48</f>
        <v>1082</v>
      </c>
      <c r="CD49" s="106">
        <f t="shared" ref="CD49" si="299">T49+CD48</f>
        <v>648</v>
      </c>
      <c r="CE49" s="106">
        <f t="shared" ref="CE49" si="300">U49+CE48</f>
        <v>6801.2661567828172</v>
      </c>
      <c r="CF49" s="106">
        <f t="shared" ref="CF49" si="301">V49+CF48</f>
        <v>3066.2744143864757</v>
      </c>
      <c r="CG49" s="106">
        <f t="shared" ref="CG49" si="302">W49+CG48</f>
        <v>331</v>
      </c>
      <c r="CH49" s="106">
        <f t="shared" ref="CH49" si="303">X49+CH48</f>
        <v>132</v>
      </c>
      <c r="CI49" s="106">
        <f t="shared" ref="CI49" si="304">Y49+CI48</f>
        <v>18545.955604166396</v>
      </c>
      <c r="CJ49" s="106">
        <f t="shared" ref="CJ49" si="305">Z49+CJ48</f>
        <v>161</v>
      </c>
      <c r="CK49" s="106">
        <f t="shared" ref="CK49" si="306">AA49+CK48</f>
        <v>357</v>
      </c>
      <c r="CL49" s="106">
        <f t="shared" ref="CL49" si="307">AB49+CL48</f>
        <v>1950</v>
      </c>
      <c r="CM49" s="106">
        <f t="shared" ref="CM49" si="308">AC49+CM48</f>
        <v>479</v>
      </c>
      <c r="CN49" s="106">
        <f t="shared" ref="CN49" si="309">AD49+CN48</f>
        <v>965</v>
      </c>
      <c r="CO49" s="106">
        <f t="shared" ref="CO49" si="310">AE49+CO48</f>
        <v>708</v>
      </c>
      <c r="CP49" s="106">
        <f t="shared" ref="CP49" si="311">AF49+CP48</f>
        <v>987</v>
      </c>
      <c r="CQ49" s="106">
        <f t="shared" ref="CQ49" si="312">AG49+CQ48</f>
        <v>313</v>
      </c>
      <c r="CR49" s="106">
        <f t="shared" ref="CR49" si="313">AH49+CR48</f>
        <v>1408</v>
      </c>
      <c r="CS49" s="106">
        <f t="shared" ref="CS49" si="314">AI49+CS48</f>
        <v>1125</v>
      </c>
      <c r="CT49" s="106">
        <f t="shared" ref="CT49" si="315">AJ49+CT48</f>
        <v>3678.9238075216749</v>
      </c>
      <c r="CU49" s="106">
        <f t="shared" ref="CU49" si="316">AK49+CU48</f>
        <v>659</v>
      </c>
      <c r="CV49" s="106">
        <f t="shared" ref="CV49" si="317">AL49+CV48</f>
        <v>379</v>
      </c>
      <c r="CW49" s="106">
        <f t="shared" ref="CW49" si="318">AM49+CW48</f>
        <v>324</v>
      </c>
      <c r="CX49" s="106">
        <f t="shared" ref="CX49" si="319">AN49+CX48</f>
        <v>195</v>
      </c>
      <c r="CY49" s="106">
        <f t="shared" ref="CY49" si="320">AO49+CY48</f>
        <v>703.87662918934438</v>
      </c>
      <c r="CZ49" s="106">
        <f t="shared" ref="CZ49" si="321">AP49+CZ48</f>
        <v>4507.2665323507172</v>
      </c>
      <c r="DA49" s="106">
        <f t="shared" ref="DA49" si="322">AQ49+DA48</f>
        <v>923</v>
      </c>
      <c r="DB49" s="106">
        <f t="shared" ref="DB49" si="323">AR49+DB48</f>
        <v>6644.0201494532394</v>
      </c>
      <c r="DC49" s="106">
        <f t="shared" ref="DC49" si="324">AS49+DC48</f>
        <v>1334</v>
      </c>
      <c r="DD49" s="106">
        <f t="shared" ref="DD49" si="325">AT49+DD48</f>
        <v>265</v>
      </c>
      <c r="DE49" s="106">
        <f t="shared" ref="DE49" si="326">AU49+DE48</f>
        <v>545</v>
      </c>
      <c r="DF49" s="106">
        <f t="shared" ref="DF49" si="327">AV49+DF48</f>
        <v>1208</v>
      </c>
    </row>
    <row r="50" spans="1:110" x14ac:dyDescent="0.45">
      <c r="A50" s="21">
        <v>43929</v>
      </c>
      <c r="B50" s="20" t="s">
        <v>618</v>
      </c>
      <c r="C50" s="20">
        <v>49</v>
      </c>
      <c r="D50" s="63">
        <v>64586</v>
      </c>
      <c r="E50" s="63">
        <v>3993</v>
      </c>
      <c r="F50" s="111">
        <v>29812</v>
      </c>
      <c r="G50" s="111"/>
      <c r="H50" s="22">
        <f t="shared" si="37"/>
        <v>1997</v>
      </c>
      <c r="I50" s="22">
        <f t="shared" si="38"/>
        <v>121</v>
      </c>
      <c r="J50" s="22">
        <f t="shared" si="39"/>
        <v>2773</v>
      </c>
      <c r="K50" s="22"/>
      <c r="L50" s="22">
        <f t="shared" si="74"/>
        <v>30781</v>
      </c>
      <c r="M50" s="40">
        <f t="shared" si="75"/>
        <v>6.1824544018827608E-2</v>
      </c>
      <c r="N50" s="56">
        <f t="shared" si="76"/>
        <v>1.0319065650513668</v>
      </c>
      <c r="O50" s="56">
        <f t="shared" si="78"/>
        <v>0.95595978937290571</v>
      </c>
      <c r="P50" s="56">
        <f t="shared" si="77"/>
        <v>1.03125</v>
      </c>
      <c r="Q50" s="56">
        <f t="shared" si="79"/>
        <v>0.90977443609022557</v>
      </c>
      <c r="R50" s="46">
        <v>213</v>
      </c>
      <c r="S50" s="46">
        <v>113</v>
      </c>
      <c r="T50" s="46">
        <v>9</v>
      </c>
      <c r="U50" s="46">
        <v>168.30947190732331</v>
      </c>
      <c r="V50" s="46">
        <v>114.84051842081226</v>
      </c>
      <c r="W50" s="46">
        <v>8</v>
      </c>
      <c r="X50" s="46">
        <v>9</v>
      </c>
      <c r="Y50" s="46">
        <v>529.5972944450732</v>
      </c>
      <c r="Z50" s="46">
        <v>17</v>
      </c>
      <c r="AA50" s="46">
        <v>15</v>
      </c>
      <c r="AB50" s="46">
        <v>53.302025374682898</v>
      </c>
      <c r="AC50" s="46">
        <v>7</v>
      </c>
      <c r="AD50" s="46">
        <v>35</v>
      </c>
      <c r="AE50" s="46">
        <v>23</v>
      </c>
      <c r="AF50" s="46">
        <v>3</v>
      </c>
      <c r="AG50" s="46">
        <v>29</v>
      </c>
      <c r="AH50" s="46">
        <v>119</v>
      </c>
      <c r="AI50" s="46">
        <v>7.6337750862810481</v>
      </c>
      <c r="AJ50" s="46">
        <v>88.076192478325083</v>
      </c>
      <c r="AK50" s="46">
        <v>23</v>
      </c>
      <c r="AL50" s="46">
        <v>15</v>
      </c>
      <c r="AM50" s="46">
        <v>48</v>
      </c>
      <c r="AN50" s="46">
        <v>10</v>
      </c>
      <c r="AO50" s="46">
        <v>1.3334228330393216</v>
      </c>
      <c r="AP50" s="46">
        <v>122.73942147977687</v>
      </c>
      <c r="AQ50" s="46">
        <v>59</v>
      </c>
      <c r="AR50" s="46">
        <v>105.97985054676064</v>
      </c>
      <c r="AS50" s="46">
        <v>16</v>
      </c>
      <c r="AT50" s="46">
        <v>20</v>
      </c>
      <c r="AU50" s="46">
        <v>7.6047335772634597</v>
      </c>
      <c r="AV50" s="46">
        <v>11</v>
      </c>
      <c r="AW50" s="83">
        <f t="shared" ref="AW50" si="328">IF(R49=0,R50,(R50-R49)/R49)</f>
        <v>1.2903225806451613</v>
      </c>
      <c r="AX50" s="83">
        <f t="shared" ref="AX50" si="329">IF(S49=0,S50,(S50-S49)/S49)</f>
        <v>6.4087928149014175</v>
      </c>
      <c r="AY50" s="83">
        <f t="shared" ref="AY50" si="330">IF(T49=0,T50,(T50-T49)/T49)</f>
        <v>-0.65384615384615385</v>
      </c>
      <c r="AZ50" s="83">
        <f t="shared" ref="AZ50" si="331">IF(U49=0,U50,(U50-U49)/U49)</f>
        <v>-0.30403036343144368</v>
      </c>
      <c r="BA50" s="83">
        <f t="shared" ref="BA50" si="332">IF(V49=0,V50,(V50-V49)/V49)</f>
        <v>-0.20632179241548645</v>
      </c>
      <c r="BB50" s="83">
        <f t="shared" ref="BB50" si="333">IF(W49=0,W50,(W50-W49)/W49)</f>
        <v>0.14285714285714285</v>
      </c>
      <c r="BC50" s="83">
        <f t="shared" ref="BC50" si="334">IF(X49=0,X50,(X50-X49)/X49)</f>
        <v>9</v>
      </c>
      <c r="BD50" s="83">
        <f t="shared" ref="BD50" si="335">IF(Y49=0,Y50,(Y50-Y49)/Y49)</f>
        <v>-5.3614345785754587E-2</v>
      </c>
      <c r="BE50" s="83">
        <f t="shared" ref="BE50" si="336">IF(Z49=0,Z50,(Z50-Z49)/Z49)</f>
        <v>1.4285714285714286</v>
      </c>
      <c r="BF50" s="83">
        <f t="shared" ref="BF50" si="337">IF(AA49=0,AA50,(AA50-AA49)/AA49)</f>
        <v>1.5</v>
      </c>
      <c r="BG50" s="83">
        <f t="shared" ref="BG50" si="338">IF(AB49=0,AB50,(AB50-AB49)/AB49)</f>
        <v>-0.42685994220771079</v>
      </c>
      <c r="BH50" s="83">
        <f t="shared" ref="BH50" si="339">IF(AC49=0,AC50,(AC50-AC49)/AC49)</f>
        <v>-0.3</v>
      </c>
      <c r="BI50" s="83">
        <f t="shared" ref="BI50" si="340">IF(AD49=0,AD50,(AD50-AD49)/AD49)</f>
        <v>-5.4054054054054057E-2</v>
      </c>
      <c r="BJ50" s="83">
        <f t="shared" ref="BJ50" si="341">IF(AE49=0,AE50,(AE50-AE49)/AE49)</f>
        <v>0.15</v>
      </c>
      <c r="BK50" s="83">
        <f t="shared" ref="BK50" si="342">IF(AF49=0,AF50,(AF50-AF49)/AF49)</f>
        <v>0.5</v>
      </c>
      <c r="BL50" s="83">
        <f t="shared" ref="BL50" si="343">IF(AG49=0,AG50,(AG50-AG49)/AG49)</f>
        <v>0.52631578947368418</v>
      </c>
      <c r="BM50" s="83">
        <f t="shared" ref="BM50" si="344">IF(AH49=0,AH50,(AH50-AH49)/AH49)</f>
        <v>-4.8000000000000001E-2</v>
      </c>
      <c r="BN50" s="83">
        <f t="shared" ref="BN50" si="345">IF(AI49=0,AI50,(AI50-AI49)/AI49)</f>
        <v>-0.61831124568594764</v>
      </c>
      <c r="BO50" s="83">
        <f t="shared" ref="BO50" si="346">IF(AJ49=0,AJ50,(AJ50-AJ49)/AJ49)</f>
        <v>-0.27816459873065036</v>
      </c>
      <c r="BP50" s="83">
        <f t="shared" ref="BP50" si="347">IF(AK49=0,AK50,(AK50-AK49)/AK49)</f>
        <v>0.91666666666666663</v>
      </c>
      <c r="BQ50" s="83">
        <f t="shared" ref="BQ50" si="348">IF(AL49=0,AL50,(AL50-AL49)/AL49)</f>
        <v>0.15384615384615385</v>
      </c>
      <c r="BR50" s="83">
        <f t="shared" ref="BR50" si="349">IF(AM49=0,AM50,(AM50-AM49)/AM49)</f>
        <v>7</v>
      </c>
      <c r="BS50" s="83">
        <f t="shared" ref="BS50" si="350">IF(AN49=0,AN50,(AN50-AN49)/AN49)</f>
        <v>0.42857142857142855</v>
      </c>
      <c r="BT50" s="83">
        <f t="shared" ref="BT50" si="351">IF(AO49=0,AO50,(AO50-AO49)/AO49)</f>
        <v>-0.76488542363519096</v>
      </c>
      <c r="BU50" s="83">
        <f t="shared" ref="BU50" si="352">IF(AP49=0,AP50,(AP50-AP49)/AP49)</f>
        <v>-0.31764927342685378</v>
      </c>
      <c r="BV50" s="83">
        <f t="shared" ref="BV50" si="353">IF(AQ49=0,AQ50,(AQ50-AQ49)/AQ49)</f>
        <v>0.73529411764705888</v>
      </c>
      <c r="BW50" s="83">
        <f t="shared" ref="BW50" si="354">IF(AR49=0,AR50,(AR50-AR49)/AR49)</f>
        <v>-0.55567318456410597</v>
      </c>
      <c r="BX50" s="83">
        <f t="shared" ref="BX50" si="355">IF(AS49=0,AS50,(AS50-AS49)/AS49)</f>
        <v>-0.44827586206896552</v>
      </c>
      <c r="BY50" s="83">
        <f t="shared" ref="BY50" si="356">IF(AT49=0,AT50,(AT50-AT49)/AT49)</f>
        <v>0.81818181818181823</v>
      </c>
      <c r="BZ50" s="83">
        <f t="shared" ref="BZ50" si="357">IF(AU49=0,AU50,(AU50-AU49)/AU49)</f>
        <v>-0.36646716472241125</v>
      </c>
      <c r="CA50" s="83">
        <f t="shared" ref="CA50" si="358">IF(AV49=0,AV50,(AV50-AV49)/AV49)</f>
        <v>11</v>
      </c>
      <c r="CB50" s="106">
        <f t="shared" ref="CB50" si="359">R50+CB49</f>
        <v>2282</v>
      </c>
      <c r="CC50" s="106">
        <f t="shared" ref="CC50" si="360">S50+CC49</f>
        <v>1195</v>
      </c>
      <c r="CD50" s="106">
        <f t="shared" ref="CD50" si="361">T50+CD49</f>
        <v>657</v>
      </c>
      <c r="CE50" s="106">
        <f t="shared" ref="CE50" si="362">U50+CE49</f>
        <v>6969.5756286901405</v>
      </c>
      <c r="CF50" s="106">
        <f t="shared" ref="CF50" si="363">V50+CF49</f>
        <v>3181.1149328072879</v>
      </c>
      <c r="CG50" s="106">
        <f t="shared" ref="CG50" si="364">W50+CG49</f>
        <v>339</v>
      </c>
      <c r="CH50" s="106">
        <f t="shared" ref="CH50" si="365">X50+CH49</f>
        <v>141</v>
      </c>
      <c r="CI50" s="106">
        <f t="shared" ref="CI50" si="366">Y50+CI49</f>
        <v>19075.55289861147</v>
      </c>
      <c r="CJ50" s="106">
        <f t="shared" ref="CJ50" si="367">Z50+CJ49</f>
        <v>178</v>
      </c>
      <c r="CK50" s="106">
        <f t="shared" ref="CK50" si="368">AA50+CK49</f>
        <v>372</v>
      </c>
      <c r="CL50" s="106">
        <f t="shared" ref="CL50" si="369">AB50+CL49</f>
        <v>2003.3020253746829</v>
      </c>
      <c r="CM50" s="106">
        <f t="shared" ref="CM50" si="370">AC50+CM49</f>
        <v>486</v>
      </c>
      <c r="CN50" s="106">
        <f t="shared" ref="CN50" si="371">AD50+CN49</f>
        <v>1000</v>
      </c>
      <c r="CO50" s="106">
        <f t="shared" ref="CO50" si="372">AE50+CO49</f>
        <v>731</v>
      </c>
      <c r="CP50" s="106">
        <f t="shared" ref="CP50" si="373">AF50+CP49</f>
        <v>990</v>
      </c>
      <c r="CQ50" s="106">
        <f t="shared" ref="CQ50" si="374">AG50+CQ49</f>
        <v>342</v>
      </c>
      <c r="CR50" s="106">
        <f t="shared" ref="CR50" si="375">AH50+CR49</f>
        <v>1527</v>
      </c>
      <c r="CS50" s="106">
        <f t="shared" ref="CS50" si="376">AI50+CS49</f>
        <v>1132.633775086281</v>
      </c>
      <c r="CT50" s="106">
        <f t="shared" ref="CT50" si="377">AJ50+CT49</f>
        <v>3767</v>
      </c>
      <c r="CU50" s="106">
        <f t="shared" ref="CU50" si="378">AK50+CU49</f>
        <v>682</v>
      </c>
      <c r="CV50" s="106">
        <f t="shared" ref="CV50" si="379">AL50+CV49</f>
        <v>394</v>
      </c>
      <c r="CW50" s="106">
        <f t="shared" ref="CW50" si="380">AM50+CW49</f>
        <v>372</v>
      </c>
      <c r="CX50" s="106">
        <f t="shared" ref="CX50" si="381">AN50+CX49</f>
        <v>205</v>
      </c>
      <c r="CY50" s="106">
        <f t="shared" ref="CY50" si="382">AO50+CY49</f>
        <v>705.21005202238371</v>
      </c>
      <c r="CZ50" s="106">
        <f t="shared" ref="CZ50" si="383">AP50+CZ49</f>
        <v>4630.005953830494</v>
      </c>
      <c r="DA50" s="106">
        <f t="shared" ref="DA50" si="384">AQ50+DA49</f>
        <v>982</v>
      </c>
      <c r="DB50" s="106">
        <f t="shared" ref="DB50" si="385">AR50+DB49</f>
        <v>6750</v>
      </c>
      <c r="DC50" s="106">
        <f t="shared" ref="DC50" si="386">AS50+DC49</f>
        <v>1350</v>
      </c>
      <c r="DD50" s="106">
        <f t="shared" ref="DD50" si="387">AT50+DD49</f>
        <v>285</v>
      </c>
      <c r="DE50" s="106">
        <f t="shared" ref="DE50" si="388">AU50+DE49</f>
        <v>552.60473357726346</v>
      </c>
      <c r="DF50" s="106">
        <f t="shared" ref="DF50" si="389">AV50+DF49</f>
        <v>1219</v>
      </c>
    </row>
    <row r="51" spans="1:110" x14ac:dyDescent="0.45">
      <c r="A51" s="21">
        <v>43930</v>
      </c>
      <c r="B51" s="20" t="s">
        <v>625</v>
      </c>
      <c r="C51" s="20">
        <v>50</v>
      </c>
      <c r="D51" s="63">
        <v>66220</v>
      </c>
      <c r="E51" s="63">
        <v>4110</v>
      </c>
      <c r="F51" s="111">
        <v>32309</v>
      </c>
      <c r="G51" s="111"/>
      <c r="H51" s="22">
        <f t="shared" si="37"/>
        <v>1634</v>
      </c>
      <c r="I51" s="22">
        <f t="shared" si="38"/>
        <v>117</v>
      </c>
      <c r="J51" s="22">
        <f t="shared" si="39"/>
        <v>2497</v>
      </c>
      <c r="K51" s="22"/>
      <c r="L51" s="22">
        <f t="shared" si="74"/>
        <v>29801</v>
      </c>
      <c r="M51" s="40">
        <f t="shared" si="75"/>
        <v>6.2065841135608577E-2</v>
      </c>
      <c r="N51" s="56">
        <f t="shared" si="76"/>
        <v>1.0252996005326231</v>
      </c>
      <c r="O51" s="56">
        <f t="shared" si="78"/>
        <v>0.81822734101151728</v>
      </c>
      <c r="P51" s="56">
        <f t="shared" si="77"/>
        <v>1.0293012772351615</v>
      </c>
      <c r="Q51" s="56">
        <f t="shared" si="79"/>
        <v>0.96694214876033058</v>
      </c>
      <c r="R51" s="46">
        <v>62.576584727086356</v>
      </c>
      <c r="S51" s="46">
        <v>78</v>
      </c>
      <c r="T51" s="46">
        <v>45</v>
      </c>
      <c r="U51" s="46">
        <v>102.79652075834019</v>
      </c>
      <c r="V51" s="46">
        <v>62.596456698089696</v>
      </c>
      <c r="W51" s="46">
        <v>14</v>
      </c>
      <c r="X51" s="46">
        <v>11</v>
      </c>
      <c r="Y51" s="46">
        <v>286.08950703186565</v>
      </c>
      <c r="Z51" s="46">
        <v>11</v>
      </c>
      <c r="AA51" s="46">
        <v>25</v>
      </c>
      <c r="AB51" s="46">
        <v>84.697974625317102</v>
      </c>
      <c r="AC51" s="46">
        <v>3</v>
      </c>
      <c r="AD51" s="46">
        <v>39</v>
      </c>
      <c r="AE51" s="46">
        <v>22</v>
      </c>
      <c r="AF51" s="46">
        <v>0</v>
      </c>
      <c r="AG51" s="46">
        <v>29</v>
      </c>
      <c r="AH51" s="46">
        <v>129</v>
      </c>
      <c r="AI51" s="46">
        <v>5.1032600578096208</v>
      </c>
      <c r="AJ51" s="46">
        <v>50.685133274685086</v>
      </c>
      <c r="AK51" s="46">
        <v>4.9281709517766785</v>
      </c>
      <c r="AL51" s="46">
        <v>18</v>
      </c>
      <c r="AM51" s="46">
        <v>32</v>
      </c>
      <c r="AN51" s="46">
        <v>5</v>
      </c>
      <c r="AO51" s="46">
        <v>3.3850118755251515</v>
      </c>
      <c r="AP51" s="46">
        <v>104.06888295010594</v>
      </c>
      <c r="AQ51" s="46">
        <v>19</v>
      </c>
      <c r="AR51" s="46">
        <v>102.71857037471</v>
      </c>
      <c r="AS51" s="46">
        <v>24</v>
      </c>
      <c r="AT51" s="46">
        <v>8</v>
      </c>
      <c r="AU51" s="46">
        <v>3.3539266746822705</v>
      </c>
      <c r="AV51" s="46">
        <v>55</v>
      </c>
      <c r="AW51" s="83">
        <f t="shared" ref="AW51" si="390">IF(R50=0,R51,(R51-R50)/R50)</f>
        <v>-0.70621321724372599</v>
      </c>
      <c r="AX51" s="83">
        <f t="shared" ref="AX51" si="391">IF(S50=0,S51,(S51-S50)/S50)</f>
        <v>-0.30973451327433627</v>
      </c>
      <c r="AY51" s="83">
        <f t="shared" ref="AY51" si="392">IF(T50=0,T51,(T51-T50)/T50)</f>
        <v>4</v>
      </c>
      <c r="AZ51" s="83">
        <f t="shared" ref="AZ51" si="393">IF(U50=0,U51,(U51-U50)/U50)</f>
        <v>-0.38924102373190672</v>
      </c>
      <c r="BA51" s="83">
        <f t="shared" ref="BA51" si="394">IF(V50=0,V51,(V51-V50)/V50)</f>
        <v>-0.45492708010324084</v>
      </c>
      <c r="BB51" s="83">
        <f t="shared" ref="BB51" si="395">IF(W50=0,W51,(W51-W50)/W50)</f>
        <v>0.75</v>
      </c>
      <c r="BC51" s="83">
        <f t="shared" ref="BC51" si="396">IF(X50=0,X51,(X51-X50)/X50)</f>
        <v>0.22222222222222221</v>
      </c>
      <c r="BD51" s="83">
        <f t="shared" ref="BD51" si="397">IF(Y50=0,Y51,(Y51-Y50)/Y50)</f>
        <v>-0.45979802005665793</v>
      </c>
      <c r="BE51" s="83">
        <f t="shared" ref="BE51" si="398">IF(Z50=0,Z51,(Z51-Z50)/Z50)</f>
        <v>-0.35294117647058826</v>
      </c>
      <c r="BF51" s="83">
        <f t="shared" ref="BF51" si="399">IF(AA50=0,AA51,(AA51-AA50)/AA50)</f>
        <v>0.66666666666666663</v>
      </c>
      <c r="BG51" s="83">
        <f t="shared" ref="BG51" si="400">IF(AB50=0,AB51,(AB51-AB50)/AB50)</f>
        <v>0.58901981735100217</v>
      </c>
      <c r="BH51" s="83">
        <f t="shared" ref="BH51" si="401">IF(AC50=0,AC51,(AC51-AC50)/AC50)</f>
        <v>-0.5714285714285714</v>
      </c>
      <c r="BI51" s="83">
        <f t="shared" ref="BI51" si="402">IF(AD50=0,AD51,(AD51-AD50)/AD50)</f>
        <v>0.11428571428571428</v>
      </c>
      <c r="BJ51" s="83">
        <f t="shared" ref="BJ51" si="403">IF(AE50=0,AE51,(AE51-AE50)/AE50)</f>
        <v>-4.3478260869565216E-2</v>
      </c>
      <c r="BK51" s="83">
        <f t="shared" ref="BK51" si="404">IF(AF50=0,AF51,(AF51-AF50)/AF50)</f>
        <v>-1</v>
      </c>
      <c r="BL51" s="83">
        <f t="shared" ref="BL51" si="405">IF(AG50=0,AG51,(AG51-AG50)/AG50)</f>
        <v>0</v>
      </c>
      <c r="BM51" s="83">
        <f t="shared" ref="BM51" si="406">IF(AH50=0,AH51,(AH51-AH50)/AH50)</f>
        <v>8.4033613445378158E-2</v>
      </c>
      <c r="BN51" s="83">
        <f t="shared" ref="BN51" si="407">IF(AI50=0,AI51,(AI51-AI50)/AI50)</f>
        <v>-0.33148933520704765</v>
      </c>
      <c r="BO51" s="83">
        <f t="shared" ref="BO51" si="408">IF(AJ50=0,AJ51,(AJ51-AJ50)/AJ50)</f>
        <v>-0.42453083122140717</v>
      </c>
      <c r="BP51" s="83">
        <f t="shared" ref="BP51" si="409">IF(AK50=0,AK51,(AK51-AK50)/AK50)</f>
        <v>-0.78573169774884011</v>
      </c>
      <c r="BQ51" s="83">
        <f t="shared" ref="BQ51" si="410">IF(AL50=0,AL51,(AL51-AL50)/AL50)</f>
        <v>0.2</v>
      </c>
      <c r="BR51" s="83">
        <f t="shared" ref="BR51" si="411">IF(AM50=0,AM51,(AM51-AM50)/AM50)</f>
        <v>-0.33333333333333331</v>
      </c>
      <c r="BS51" s="83">
        <f t="shared" ref="BS51" si="412">IF(AN50=0,AN51,(AN51-AN50)/AN50)</f>
        <v>-0.5</v>
      </c>
      <c r="BT51" s="83">
        <f t="shared" ref="BT51" si="413">IF(AO50=0,AO51,(AO51-AO50)/AO50)</f>
        <v>1.5385885044502834</v>
      </c>
      <c r="BU51" s="83">
        <f t="shared" ref="BU51" si="414">IF(AP50=0,AP51,(AP51-AP50)/AP50)</f>
        <v>-0.152115256081333</v>
      </c>
      <c r="BV51" s="83">
        <f t="shared" ref="BV51" si="415">IF(AQ50=0,AQ51,(AQ51-AQ50)/AQ50)</f>
        <v>-0.67796610169491522</v>
      </c>
      <c r="BW51" s="83">
        <f t="shared" ref="BW51" si="416">IF(AR50=0,AR51,(AR51-AR50)/AR50)</f>
        <v>-3.077264362258841E-2</v>
      </c>
      <c r="BX51" s="83">
        <f t="shared" ref="BX51" si="417">IF(AS50=0,AS51,(AS51-AS50)/AS50)</f>
        <v>0.5</v>
      </c>
      <c r="BY51" s="83">
        <f t="shared" ref="BY51" si="418">IF(AT50=0,AT51,(AT51-AT50)/AT50)</f>
        <v>-0.6</v>
      </c>
      <c r="BZ51" s="83">
        <f t="shared" ref="BZ51" si="419">IF(AU50=0,AU51,(AU51-AU50)/AU50)</f>
        <v>-0.55896855023168734</v>
      </c>
      <c r="CA51" s="83">
        <f t="shared" ref="CA51" si="420">IF(AV50=0,AV51,(AV51-AV50)/AV50)</f>
        <v>4</v>
      </c>
      <c r="CB51" s="106">
        <f t="shared" ref="CB51" si="421">R51+CB50</f>
        <v>2344.5765847270864</v>
      </c>
      <c r="CC51" s="106">
        <f t="shared" ref="CC51" si="422">S51+CC50</f>
        <v>1273</v>
      </c>
      <c r="CD51" s="106">
        <f t="shared" ref="CD51" si="423">T51+CD50</f>
        <v>702</v>
      </c>
      <c r="CE51" s="106">
        <f t="shared" ref="CE51" si="424">U51+CE50</f>
        <v>7072.3721494484807</v>
      </c>
      <c r="CF51" s="106">
        <f t="shared" ref="CF51" si="425">V51+CF50</f>
        <v>3243.7113895053776</v>
      </c>
      <c r="CG51" s="106">
        <f t="shared" ref="CG51" si="426">W51+CG50</f>
        <v>353</v>
      </c>
      <c r="CH51" s="106">
        <f t="shared" ref="CH51" si="427">X51+CH50</f>
        <v>152</v>
      </c>
      <c r="CI51" s="106">
        <f t="shared" ref="CI51" si="428">Y51+CI50</f>
        <v>19361.642405643335</v>
      </c>
      <c r="CJ51" s="106">
        <f t="shared" ref="CJ51" si="429">Z51+CJ50</f>
        <v>189</v>
      </c>
      <c r="CK51" s="106">
        <f t="shared" ref="CK51" si="430">AA51+CK50</f>
        <v>397</v>
      </c>
      <c r="CL51" s="106">
        <f t="shared" ref="CL51" si="431">AB51+CL50</f>
        <v>2088</v>
      </c>
      <c r="CM51" s="106">
        <f t="shared" ref="CM51" si="432">AC51+CM50</f>
        <v>489</v>
      </c>
      <c r="CN51" s="106">
        <f t="shared" ref="CN51" si="433">AD51+CN50</f>
        <v>1039</v>
      </c>
      <c r="CO51" s="106">
        <f t="shared" ref="CO51" si="434">AE51+CO50</f>
        <v>753</v>
      </c>
      <c r="CP51" s="106">
        <f t="shared" ref="CP51" si="435">AF51+CP50</f>
        <v>990</v>
      </c>
      <c r="CQ51" s="106">
        <f t="shared" ref="CQ51" si="436">AG51+CQ50</f>
        <v>371</v>
      </c>
      <c r="CR51" s="106">
        <f t="shared" ref="CR51" si="437">AH51+CR50</f>
        <v>1656</v>
      </c>
      <c r="CS51" s="106">
        <f t="shared" ref="CS51" si="438">AI51+CS50</f>
        <v>1137.7370351440907</v>
      </c>
      <c r="CT51" s="106">
        <f t="shared" ref="CT51" si="439">AJ51+CT50</f>
        <v>3817.6851332746851</v>
      </c>
      <c r="CU51" s="106">
        <f t="shared" ref="CU51" si="440">AK51+CU50</f>
        <v>686.92817095177668</v>
      </c>
      <c r="CV51" s="106">
        <f t="shared" ref="CV51" si="441">AL51+CV50</f>
        <v>412</v>
      </c>
      <c r="CW51" s="106">
        <f t="shared" ref="CW51" si="442">AM51+CW50</f>
        <v>404</v>
      </c>
      <c r="CX51" s="106">
        <f t="shared" ref="CX51" si="443">AN51+CX50</f>
        <v>210</v>
      </c>
      <c r="CY51" s="106">
        <f t="shared" ref="CY51" si="444">AO51+CY50</f>
        <v>708.59506389790886</v>
      </c>
      <c r="CZ51" s="106">
        <f t="shared" ref="CZ51" si="445">AP51+CZ50</f>
        <v>4734.0748367806</v>
      </c>
      <c r="DA51" s="106">
        <f t="shared" ref="DA51" si="446">AQ51+DA50</f>
        <v>1001</v>
      </c>
      <c r="DB51" s="106">
        <f t="shared" ref="DB51" si="447">AR51+DB50</f>
        <v>6852.71857037471</v>
      </c>
      <c r="DC51" s="106">
        <f t="shared" ref="DC51" si="448">AS51+DC50</f>
        <v>1374</v>
      </c>
      <c r="DD51" s="106">
        <f t="shared" ref="DD51" si="449">AT51+DD50</f>
        <v>293</v>
      </c>
      <c r="DE51" s="106">
        <f t="shared" ref="DE51" si="450">AU51+DE50</f>
        <v>555.95866025194573</v>
      </c>
      <c r="DF51" s="106">
        <f t="shared" ref="DF51" si="451">AV51+DF50</f>
        <v>1274</v>
      </c>
    </row>
    <row r="52" spans="1:110" x14ac:dyDescent="0.45">
      <c r="A52" s="21">
        <v>43931</v>
      </c>
      <c r="B52" s="20" t="s">
        <v>632</v>
      </c>
      <c r="C52" s="20">
        <v>51</v>
      </c>
      <c r="D52" s="20">
        <v>68192</v>
      </c>
      <c r="E52" s="20">
        <v>4232</v>
      </c>
      <c r="F52" s="22">
        <v>35465</v>
      </c>
      <c r="G52" s="22"/>
      <c r="H52" s="22">
        <f t="shared" si="37"/>
        <v>1972</v>
      </c>
      <c r="I52" s="22">
        <f t="shared" si="38"/>
        <v>122</v>
      </c>
      <c r="J52" s="22">
        <f t="shared" si="39"/>
        <v>3156</v>
      </c>
      <c r="K52" s="22"/>
      <c r="L52" s="22">
        <f t="shared" si="74"/>
        <v>28495</v>
      </c>
      <c r="M52" s="40">
        <f t="shared" si="75"/>
        <v>6.2060065696855939E-2</v>
      </c>
      <c r="N52" s="56">
        <f t="shared" si="76"/>
        <v>1.0297795228027786</v>
      </c>
      <c r="O52" s="56">
        <f t="shared" si="78"/>
        <v>1.2068543451652387</v>
      </c>
      <c r="P52" s="56">
        <f t="shared" si="77"/>
        <v>1.0296836982968369</v>
      </c>
      <c r="Q52" s="56">
        <f t="shared" si="79"/>
        <v>1.0427350427350428</v>
      </c>
      <c r="R52" s="46">
        <v>76.423415272913644</v>
      </c>
      <c r="S52" s="46">
        <v>123</v>
      </c>
      <c r="T52" s="46">
        <v>44</v>
      </c>
      <c r="U52" s="46">
        <v>206.58659646009892</v>
      </c>
      <c r="V52" s="46">
        <v>108.48702119066456</v>
      </c>
      <c r="W52" s="46">
        <v>17</v>
      </c>
      <c r="X52" s="46">
        <v>5</v>
      </c>
      <c r="Y52" s="46">
        <v>888.35759435666478</v>
      </c>
      <c r="Z52" s="46">
        <v>7</v>
      </c>
      <c r="AA52" s="46">
        <v>11</v>
      </c>
      <c r="AB52" s="46">
        <v>65.785312761440764</v>
      </c>
      <c r="AC52" s="46">
        <v>3</v>
      </c>
      <c r="AD52" s="46">
        <v>39</v>
      </c>
      <c r="AE52" s="46">
        <v>17</v>
      </c>
      <c r="AF52" s="46">
        <v>1</v>
      </c>
      <c r="AG52" s="46">
        <v>5</v>
      </c>
      <c r="AH52" s="46">
        <v>106</v>
      </c>
      <c r="AI52" s="46">
        <v>28.168360052647358</v>
      </c>
      <c r="AJ52" s="46">
        <v>106.72332512294452</v>
      </c>
      <c r="AK52" s="46">
        <v>25.071829048223321</v>
      </c>
      <c r="AL52" s="46">
        <v>15</v>
      </c>
      <c r="AM52" s="46">
        <v>26</v>
      </c>
      <c r="AN52" s="46">
        <v>7</v>
      </c>
      <c r="AO52" s="46">
        <v>17.36085301870196</v>
      </c>
      <c r="AP52" s="46">
        <v>50.925163219400019</v>
      </c>
      <c r="AQ52" s="46">
        <v>19</v>
      </c>
      <c r="AR52" s="46">
        <v>84.801561929158197</v>
      </c>
      <c r="AS52" s="46">
        <v>16</v>
      </c>
      <c r="AT52" s="46">
        <v>14</v>
      </c>
      <c r="AU52" s="46">
        <v>13.210723397407492</v>
      </c>
      <c r="AV52" s="46">
        <v>4.3932865386318554</v>
      </c>
      <c r="AW52" s="83">
        <f t="shared" ref="AW52" si="452">IF(R51=0,R52,(R52-R51)/R51)</f>
        <v>0.22127814431255896</v>
      </c>
      <c r="AX52" s="83">
        <f t="shared" ref="AX52" si="453">IF(S51=0,S52,(S52-S51)/S51)</f>
        <v>0.57692307692307687</v>
      </c>
      <c r="AY52" s="83">
        <f t="shared" ref="AY52" si="454">IF(T51=0,T52,(T52-T51)/T51)</f>
        <v>-2.2222222222222223E-2</v>
      </c>
      <c r="AZ52" s="83">
        <f t="shared" ref="AZ52" si="455">IF(U51=0,U52,(U52-U51)/U51)</f>
        <v>1.009665258474596</v>
      </c>
      <c r="BA52" s="83">
        <f t="shared" ref="BA52" si="456">IF(V51=0,V52,(V52-V51)/V51)</f>
        <v>0.73311760622347411</v>
      </c>
      <c r="BB52" s="83">
        <f t="shared" ref="BB52" si="457">IF(W51=0,W52,(W52-W51)/W51)</f>
        <v>0.21428571428571427</v>
      </c>
      <c r="BC52" s="83">
        <f t="shared" ref="BC52" si="458">IF(X51=0,X52,(X52-X51)/X51)</f>
        <v>-0.54545454545454541</v>
      </c>
      <c r="BD52" s="83">
        <f t="shared" ref="BD52" si="459">IF(Y51=0,Y52,(Y52-Y51)/Y51)</f>
        <v>2.105173634549681</v>
      </c>
      <c r="BE52" s="83">
        <f t="shared" ref="BE52" si="460">IF(Z51=0,Z52,(Z52-Z51)/Z51)</f>
        <v>-0.36363636363636365</v>
      </c>
      <c r="BF52" s="83">
        <f t="shared" ref="BF52" si="461">IF(AA51=0,AA52,(AA52-AA51)/AA51)</f>
        <v>-0.56000000000000005</v>
      </c>
      <c r="BG52" s="83">
        <f t="shared" ref="BG52" si="462">IF(AB51=0,AB52,(AB52-AB51)/AB51)</f>
        <v>-0.2232953260988976</v>
      </c>
      <c r="BH52" s="83">
        <f t="shared" ref="BH52" si="463">IF(AC51=0,AC52,(AC52-AC51)/AC51)</f>
        <v>0</v>
      </c>
      <c r="BI52" s="83">
        <f t="shared" ref="BI52" si="464">IF(AD51=0,AD52,(AD52-AD51)/AD51)</f>
        <v>0</v>
      </c>
      <c r="BJ52" s="83">
        <f t="shared" ref="BJ52" si="465">IF(AE51=0,AE52,(AE52-AE51)/AE51)</f>
        <v>-0.22727272727272727</v>
      </c>
      <c r="BK52" s="83">
        <f t="shared" ref="BK52" si="466">IF(AF51=0,AF52,(AF52-AF51)/AF51)</f>
        <v>1</v>
      </c>
      <c r="BL52" s="83">
        <f t="shared" ref="BL52" si="467">IF(AG51=0,AG52,(AG52-AG51)/AG51)</f>
        <v>-0.82758620689655171</v>
      </c>
      <c r="BM52" s="83">
        <f t="shared" ref="BM52" si="468">IF(AH51=0,AH52,(AH52-AH51)/AH51)</f>
        <v>-0.17829457364341086</v>
      </c>
      <c r="BN52" s="83">
        <f t="shared" ref="BN52" si="469">IF(AI51=0,AI52,(AI52-AI51)/AI51)</f>
        <v>4.5196795251577973</v>
      </c>
      <c r="BO52" s="83">
        <f t="shared" ref="BO52" si="470">IF(AJ51=0,AJ52,(AJ52-AJ51)/AJ51)</f>
        <v>1.1056139784532826</v>
      </c>
      <c r="BP52" s="83">
        <f t="shared" ref="BP52" si="471">IF(AK51=0,AK52,(AK52-AK51)/AK51)</f>
        <v>4.0874511646525891</v>
      </c>
      <c r="BQ52" s="83">
        <f t="shared" ref="BQ52" si="472">IF(AL51=0,AL52,(AL52-AL51)/AL51)</f>
        <v>-0.16666666666666666</v>
      </c>
      <c r="BR52" s="83">
        <f t="shared" ref="BR52" si="473">IF(AM51=0,AM52,(AM52-AM51)/AM51)</f>
        <v>-0.1875</v>
      </c>
      <c r="BS52" s="83">
        <f t="shared" ref="BS52" si="474">IF(AN51=0,AN52,(AN52-AN51)/AN51)</f>
        <v>0.4</v>
      </c>
      <c r="BT52" s="83">
        <f t="shared" ref="BT52" si="475">IF(AO51=0,AO52,(AO52-AO51)/AO51)</f>
        <v>4.1287421306339116</v>
      </c>
      <c r="BU52" s="83">
        <f t="shared" ref="BU52" si="476">IF(AP51=0,AP52,(AP52-AP51)/AP51)</f>
        <v>-0.51065907718241554</v>
      </c>
      <c r="BV52" s="83">
        <f t="shared" ref="BV52" si="477">IF(AQ51=0,AQ52,(AQ52-AQ51)/AQ51)</f>
        <v>0</v>
      </c>
      <c r="BW52" s="83">
        <f t="shared" ref="BW52" si="478">IF(AR51=0,AR52,(AR52-AR51)/AR51)</f>
        <v>-0.17442813290909165</v>
      </c>
      <c r="BX52" s="83">
        <f t="shared" ref="BX52" si="479">IF(AS51=0,AS52,(AS52-AS51)/AS51)</f>
        <v>-0.33333333333333331</v>
      </c>
      <c r="BY52" s="83">
        <f t="shared" ref="BY52" si="480">IF(AT51=0,AT52,(AT52-AT51)/AT51)</f>
        <v>0.75</v>
      </c>
      <c r="BZ52" s="83">
        <f t="shared" ref="BZ52" si="481">IF(AU51=0,AU52,(AU52-AU51)/AU51)</f>
        <v>2.9388825930903786</v>
      </c>
      <c r="CA52" s="83">
        <f t="shared" ref="CA52" si="482">IF(AV51=0,AV52,(AV52-AV51)/AV51)</f>
        <v>-0.92012206293396626</v>
      </c>
      <c r="CB52" s="106">
        <f t="shared" ref="CB52" si="483">R52+CB51</f>
        <v>2421</v>
      </c>
      <c r="CC52" s="106">
        <f t="shared" ref="CC52" si="484">S52+CC51</f>
        <v>1396</v>
      </c>
      <c r="CD52" s="106">
        <f t="shared" ref="CD52" si="485">T52+CD51</f>
        <v>746</v>
      </c>
      <c r="CE52" s="106">
        <f t="shared" ref="CE52" si="486">U52+CE51</f>
        <v>7278.9587459085797</v>
      </c>
      <c r="CF52" s="106">
        <f t="shared" ref="CF52" si="487">V52+CF51</f>
        <v>3352.1984106960422</v>
      </c>
      <c r="CG52" s="106">
        <f t="shared" ref="CG52" si="488">W52+CG51</f>
        <v>370</v>
      </c>
      <c r="CH52" s="106">
        <f t="shared" ref="CH52" si="489">X52+CH51</f>
        <v>157</v>
      </c>
      <c r="CI52" s="106">
        <f t="shared" ref="CI52" si="490">Y52+CI51</f>
        <v>20250</v>
      </c>
      <c r="CJ52" s="106">
        <f t="shared" ref="CJ52" si="491">Z52+CJ51</f>
        <v>196</v>
      </c>
      <c r="CK52" s="106">
        <f t="shared" ref="CK52" si="492">AA52+CK51</f>
        <v>408</v>
      </c>
      <c r="CL52" s="106">
        <f t="shared" ref="CL52" si="493">AB52+CL51</f>
        <v>2153.7853127614408</v>
      </c>
      <c r="CM52" s="106">
        <f t="shared" ref="CM52" si="494">AC52+CM51</f>
        <v>492</v>
      </c>
      <c r="CN52" s="106">
        <f t="shared" ref="CN52" si="495">AD52+CN51</f>
        <v>1078</v>
      </c>
      <c r="CO52" s="106">
        <f t="shared" ref="CO52" si="496">AE52+CO51</f>
        <v>770</v>
      </c>
      <c r="CP52" s="106">
        <f t="shared" ref="CP52" si="497">AF52+CP51</f>
        <v>991</v>
      </c>
      <c r="CQ52" s="106">
        <f t="shared" ref="CQ52" si="498">AG52+CQ51</f>
        <v>376</v>
      </c>
      <c r="CR52" s="106">
        <f t="shared" ref="CR52" si="499">AH52+CR51</f>
        <v>1762</v>
      </c>
      <c r="CS52" s="106">
        <f t="shared" ref="CS52" si="500">AI52+CS51</f>
        <v>1165.905395196738</v>
      </c>
      <c r="CT52" s="106">
        <f t="shared" ref="CT52" si="501">AJ52+CT51</f>
        <v>3924.4084583976296</v>
      </c>
      <c r="CU52" s="106">
        <f t="shared" ref="CU52" si="502">AK52+CU51</f>
        <v>712</v>
      </c>
      <c r="CV52" s="106">
        <f t="shared" ref="CV52" si="503">AL52+CV51</f>
        <v>427</v>
      </c>
      <c r="CW52" s="106">
        <f t="shared" ref="CW52" si="504">AM52+CW51</f>
        <v>430</v>
      </c>
      <c r="CX52" s="106">
        <f t="shared" ref="CX52" si="505">AN52+CX51</f>
        <v>217</v>
      </c>
      <c r="CY52" s="106">
        <f t="shared" ref="CY52" si="506">AO52+CY51</f>
        <v>725.95591691661082</v>
      </c>
      <c r="CZ52" s="106">
        <f t="shared" ref="CZ52" si="507">AP52+CZ51</f>
        <v>4785</v>
      </c>
      <c r="DA52" s="106">
        <f t="shared" ref="DA52" si="508">AQ52+DA51</f>
        <v>1020</v>
      </c>
      <c r="DB52" s="106">
        <f t="shared" ref="DB52" si="509">AR52+DB51</f>
        <v>6937.5201323038682</v>
      </c>
      <c r="DC52" s="106">
        <f t="shared" ref="DC52" si="510">AS52+DC51</f>
        <v>1390</v>
      </c>
      <c r="DD52" s="106">
        <f t="shared" ref="DD52" si="511">AT52+DD51</f>
        <v>307</v>
      </c>
      <c r="DE52" s="106">
        <f t="shared" ref="DE52" si="512">AU52+DE51</f>
        <v>569.16938364935322</v>
      </c>
      <c r="DF52" s="106">
        <f t="shared" ref="DF52" si="513">AV52+DF51</f>
        <v>1278.3932865386319</v>
      </c>
    </row>
    <row r="53" spans="1:110" x14ac:dyDescent="0.45">
      <c r="A53" s="21">
        <v>43932</v>
      </c>
      <c r="B53" s="20" t="s">
        <v>640</v>
      </c>
      <c r="C53" s="20">
        <v>52</v>
      </c>
      <c r="D53" s="20">
        <v>70029</v>
      </c>
      <c r="E53" s="20">
        <v>4357</v>
      </c>
      <c r="F53" s="22">
        <v>41947</v>
      </c>
      <c r="G53" s="22"/>
      <c r="H53" s="22">
        <f t="shared" si="37"/>
        <v>1837</v>
      </c>
      <c r="I53" s="22">
        <f t="shared" si="38"/>
        <v>125</v>
      </c>
      <c r="J53" s="22">
        <f t="shared" si="39"/>
        <v>6482</v>
      </c>
      <c r="K53" s="22"/>
      <c r="L53" s="22">
        <f t="shared" si="74"/>
        <v>23725</v>
      </c>
      <c r="M53" s="40">
        <f t="shared" si="75"/>
        <v>6.2217081494809291E-2</v>
      </c>
      <c r="N53" s="56">
        <f t="shared" si="76"/>
        <v>1.0269386438291881</v>
      </c>
      <c r="O53" s="56">
        <f t="shared" si="78"/>
        <v>0.93154158215010141</v>
      </c>
      <c r="P53" s="56">
        <f t="shared" si="77"/>
        <v>1.0295368620037808</v>
      </c>
      <c r="Q53" s="56">
        <f t="shared" si="79"/>
        <v>1.0245901639344261</v>
      </c>
      <c r="R53" s="46">
        <v>170</v>
      </c>
      <c r="S53" s="46">
        <v>104</v>
      </c>
      <c r="T53" s="46">
        <v>50</v>
      </c>
      <c r="U53" s="46">
        <v>221.04125409142034</v>
      </c>
      <c r="V53" s="46">
        <v>132.3172375900981</v>
      </c>
      <c r="W53" s="46">
        <v>14</v>
      </c>
      <c r="X53" s="46">
        <v>0</v>
      </c>
      <c r="Y53" s="46">
        <v>400.2033212688948</v>
      </c>
      <c r="Z53" s="46">
        <v>12</v>
      </c>
      <c r="AA53" s="46">
        <v>7</v>
      </c>
      <c r="AB53" s="46">
        <v>76.264719173836966</v>
      </c>
      <c r="AC53" s="46">
        <v>8</v>
      </c>
      <c r="AD53" s="46">
        <v>31</v>
      </c>
      <c r="AE53" s="46">
        <v>19</v>
      </c>
      <c r="AF53" s="46">
        <v>2</v>
      </c>
      <c r="AG53" s="46">
        <v>8</v>
      </c>
      <c r="AH53" s="46">
        <v>90</v>
      </c>
      <c r="AI53" s="46">
        <v>11.593008039370034</v>
      </c>
      <c r="AJ53" s="46">
        <v>94.879384906607356</v>
      </c>
      <c r="AK53" s="46">
        <v>61</v>
      </c>
      <c r="AL53" s="46">
        <v>15</v>
      </c>
      <c r="AM53" s="46">
        <v>59</v>
      </c>
      <c r="AN53" s="46">
        <v>6</v>
      </c>
      <c r="AO53" s="46">
        <v>1.7340979865188046</v>
      </c>
      <c r="AP53" s="46">
        <v>32</v>
      </c>
      <c r="AQ53" s="46">
        <v>39</v>
      </c>
      <c r="AR53" s="46">
        <v>101.47986769613181</v>
      </c>
      <c r="AS53" s="46">
        <v>18</v>
      </c>
      <c r="AT53" s="46">
        <v>16</v>
      </c>
      <c r="AU53" s="46">
        <v>6.5853534168592205</v>
      </c>
      <c r="AV53" s="46">
        <v>31.606713461368145</v>
      </c>
      <c r="AW53" s="83">
        <f t="shared" ref="AW53" si="514">IF(R52=0,R53,(R53-R52)/R52)</f>
        <v>1.2244491350316848</v>
      </c>
      <c r="AX53" s="83">
        <f t="shared" ref="AX53" si="515">IF(S52=0,S53,(S53-S52)/S52)</f>
        <v>-0.15447154471544716</v>
      </c>
      <c r="AY53" s="83">
        <f t="shared" ref="AY53" si="516">IF(T52=0,T53,(T53-T52)/T52)</f>
        <v>0.13636363636363635</v>
      </c>
      <c r="AZ53" s="83">
        <f t="shared" ref="AZ53" si="517">IF(U52=0,U53,(U53-U52)/U52)</f>
        <v>6.9969000307884263E-2</v>
      </c>
      <c r="BA53" s="83">
        <f t="shared" ref="BA53" si="518">IF(V52=0,V53,(V53-V52)/V52)</f>
        <v>0.2196596066321356</v>
      </c>
      <c r="BB53" s="83">
        <f t="shared" ref="BB53" si="519">IF(W52=0,W53,(W53-W52)/W52)</f>
        <v>-0.17647058823529413</v>
      </c>
      <c r="BC53" s="83">
        <f t="shared" ref="BC53" si="520">IF(X52=0,X53,(X53-X52)/X52)</f>
        <v>-1</v>
      </c>
      <c r="BD53" s="83">
        <f t="shared" ref="BD53" si="521">IF(Y52=0,Y53,(Y53-Y52)/Y52)</f>
        <v>-0.54950199805663169</v>
      </c>
      <c r="BE53" s="83">
        <f t="shared" ref="BE53" si="522">IF(Z52=0,Z53,(Z53-Z52)/Z52)</f>
        <v>0.7142857142857143</v>
      </c>
      <c r="BF53" s="83">
        <f t="shared" ref="BF53" si="523">IF(AA52=0,AA53,(AA53-AA52)/AA52)</f>
        <v>-0.36363636363636365</v>
      </c>
      <c r="BG53" s="83">
        <f t="shared" ref="BG53" si="524">IF(AB52=0,AB53,(AB53-AB52)/AB52)</f>
        <v>0.15929705237395442</v>
      </c>
      <c r="BH53" s="83">
        <f t="shared" ref="BH53" si="525">IF(AC52=0,AC53,(AC53-AC52)/AC52)</f>
        <v>1.6666666666666667</v>
      </c>
      <c r="BI53" s="83">
        <f t="shared" ref="BI53" si="526">IF(AD52=0,AD53,(AD53-AD52)/AD52)</f>
        <v>-0.20512820512820512</v>
      </c>
      <c r="BJ53" s="83">
        <f t="shared" ref="BJ53" si="527">IF(AE52=0,AE53,(AE53-AE52)/AE52)</f>
        <v>0.11764705882352941</v>
      </c>
      <c r="BK53" s="83">
        <f t="shared" ref="BK53" si="528">IF(AF52=0,AF53,(AF53-AF52)/AF52)</f>
        <v>1</v>
      </c>
      <c r="BL53" s="83">
        <f t="shared" ref="BL53" si="529">IF(AG52=0,AG53,(AG53-AG52)/AG52)</f>
        <v>0.6</v>
      </c>
      <c r="BM53" s="83">
        <f t="shared" ref="BM53" si="530">IF(AH52=0,AH53,(AH53-AH52)/AH52)</f>
        <v>-0.15094339622641509</v>
      </c>
      <c r="BN53" s="83">
        <f t="shared" ref="BN53" si="531">IF(AI52=0,AI53,(AI53-AI52)/AI52)</f>
        <v>-0.58843865891722424</v>
      </c>
      <c r="BO53" s="83">
        <f t="shared" ref="BO53" si="532">IF(AJ52=0,AJ53,(AJ53-AJ52)/AJ52)</f>
        <v>-0.11097799101267716</v>
      </c>
      <c r="BP53" s="83">
        <f t="shared" ref="BP53" si="533">IF(AK52=0,AK53,(AK53-AK52)/AK52)</f>
        <v>1.433009569532091</v>
      </c>
      <c r="BQ53" s="83">
        <f t="shared" ref="BQ53" si="534">IF(AL52=0,AL53,(AL53-AL52)/AL52)</f>
        <v>0</v>
      </c>
      <c r="BR53" s="83">
        <f t="shared" ref="BR53" si="535">IF(AM52=0,AM53,(AM53-AM52)/AM52)</f>
        <v>1.2692307692307692</v>
      </c>
      <c r="BS53" s="83">
        <f t="shared" ref="BS53" si="536">IF(AN52=0,AN53,(AN53-AN52)/AN52)</f>
        <v>-0.14285714285714285</v>
      </c>
      <c r="BT53" s="83">
        <f t="shared" ref="BT53" si="537">IF(AO52=0,AO53,(AO53-AO52)/AO52)</f>
        <v>-0.90011447106598108</v>
      </c>
      <c r="BU53" s="83">
        <f t="shared" ref="BU53" si="538">IF(AP52=0,AP53,(AP53-AP52)/AP52)</f>
        <v>-0.37162695262978457</v>
      </c>
      <c r="BV53" s="83">
        <f t="shared" ref="BV53" si="539">IF(AQ52=0,AQ53,(AQ53-AQ52)/AQ52)</f>
        <v>1.0526315789473684</v>
      </c>
      <c r="BW53" s="83">
        <f t="shared" ref="BW53" si="540">IF(AR52=0,AR53,(AR53-AR52)/AR52)</f>
        <v>0.19667451150140824</v>
      </c>
      <c r="BX53" s="83">
        <f t="shared" ref="BX53" si="541">IF(AS52=0,AS53,(AS53-AS52)/AS52)</f>
        <v>0.125</v>
      </c>
      <c r="BY53" s="83">
        <f t="shared" ref="BY53" si="542">IF(AT52=0,AT53,(AT53-AT52)/AT52)</f>
        <v>0.14285714285714285</v>
      </c>
      <c r="BZ53" s="83">
        <f t="shared" ref="BZ53" si="543">IF(AU52=0,AU53,(AU53-AU52)/AU52)</f>
        <v>-0.50151454854080524</v>
      </c>
      <c r="CA53" s="83">
        <f t="shared" ref="CA53" si="544">IF(AV52=0,AV53,(AV53-AV52)/AV52)</f>
        <v>6.1943209675576991</v>
      </c>
      <c r="CB53" s="106">
        <f t="shared" ref="CB53" si="545">R53+CB52</f>
        <v>2591</v>
      </c>
      <c r="CC53" s="106">
        <f t="shared" ref="CC53" si="546">S53+CC52</f>
        <v>1500</v>
      </c>
      <c r="CD53" s="106">
        <f t="shared" ref="CD53" si="547">T53+CD52</f>
        <v>796</v>
      </c>
      <c r="CE53" s="106">
        <f t="shared" ref="CE53" si="548">U53+CE52</f>
        <v>7500</v>
      </c>
      <c r="CF53" s="106">
        <f t="shared" ref="CF53" si="549">V53+CF52</f>
        <v>3484.5156482861403</v>
      </c>
      <c r="CG53" s="106">
        <f t="shared" ref="CG53" si="550">W53+CG52</f>
        <v>384</v>
      </c>
      <c r="CH53" s="106">
        <f t="shared" ref="CH53" si="551">X53+CH52</f>
        <v>157</v>
      </c>
      <c r="CI53" s="106">
        <f t="shared" ref="CI53" si="552">Y53+CI52</f>
        <v>20650.203321268895</v>
      </c>
      <c r="CJ53" s="106">
        <f t="shared" ref="CJ53" si="553">Z53+CJ52</f>
        <v>208</v>
      </c>
      <c r="CK53" s="106">
        <f t="shared" ref="CK53" si="554">AA53+CK52</f>
        <v>415</v>
      </c>
      <c r="CL53" s="106">
        <f t="shared" ref="CL53" si="555">AB53+CL52</f>
        <v>2230.0500319352777</v>
      </c>
      <c r="CM53" s="106">
        <f t="shared" ref="CM53" si="556">AC53+CM52</f>
        <v>500</v>
      </c>
      <c r="CN53" s="106">
        <f t="shared" ref="CN53" si="557">AD53+CN52</f>
        <v>1109</v>
      </c>
      <c r="CO53" s="106">
        <f t="shared" ref="CO53" si="558">AE53+CO52</f>
        <v>789</v>
      </c>
      <c r="CP53" s="106">
        <f t="shared" ref="CP53" si="559">AF53+CP52</f>
        <v>993</v>
      </c>
      <c r="CQ53" s="106">
        <f t="shared" ref="CQ53" si="560">AG53+CQ52</f>
        <v>384</v>
      </c>
      <c r="CR53" s="106">
        <f t="shared" ref="CR53" si="561">AH53+CR52</f>
        <v>1852</v>
      </c>
      <c r="CS53" s="106">
        <f t="shared" ref="CS53" si="562">AI53+CS52</f>
        <v>1177.4984032361081</v>
      </c>
      <c r="CT53" s="106">
        <f t="shared" ref="CT53" si="563">AJ53+CT52</f>
        <v>4019.287843304237</v>
      </c>
      <c r="CU53" s="106">
        <f t="shared" ref="CU53" si="564">AK53+CU52</f>
        <v>773</v>
      </c>
      <c r="CV53" s="106">
        <f t="shared" ref="CV53" si="565">AL53+CV52</f>
        <v>442</v>
      </c>
      <c r="CW53" s="106">
        <f t="shared" ref="CW53" si="566">AM53+CW52</f>
        <v>489</v>
      </c>
      <c r="CX53" s="106">
        <f t="shared" ref="CX53" si="567">AN53+CX52</f>
        <v>223</v>
      </c>
      <c r="CY53" s="106">
        <f t="shared" ref="CY53" si="568">AO53+CY52</f>
        <v>727.69001490312962</v>
      </c>
      <c r="CZ53" s="106">
        <f t="shared" ref="CZ53" si="569">AP53+CZ52</f>
        <v>4817</v>
      </c>
      <c r="DA53" s="106">
        <f t="shared" ref="DA53" si="570">AQ53+DA52</f>
        <v>1059</v>
      </c>
      <c r="DB53" s="106">
        <f t="shared" ref="DB53" si="571">AR53+DB52</f>
        <v>7039</v>
      </c>
      <c r="DC53" s="106">
        <f t="shared" ref="DC53" si="572">AS53+DC52</f>
        <v>1408</v>
      </c>
      <c r="DD53" s="106">
        <f t="shared" ref="DD53" si="573">AT53+DD52</f>
        <v>323</v>
      </c>
      <c r="DE53" s="106">
        <f t="shared" ref="DE53" si="574">AU53+DE52</f>
        <v>575.75473706621244</v>
      </c>
      <c r="DF53" s="106">
        <f t="shared" ref="DF53" si="575">AV53+DF52</f>
        <v>1310</v>
      </c>
    </row>
    <row r="54" spans="1:110" x14ac:dyDescent="0.45">
      <c r="A54" s="21">
        <v>43933</v>
      </c>
      <c r="B54" s="20" t="s">
        <v>646</v>
      </c>
      <c r="C54" s="20">
        <v>53</v>
      </c>
      <c r="D54" s="20">
        <v>71686</v>
      </c>
      <c r="E54" s="20">
        <v>4474</v>
      </c>
      <c r="F54" s="22">
        <v>43894</v>
      </c>
      <c r="G54" s="22"/>
      <c r="H54" s="22">
        <f t="shared" si="37"/>
        <v>1657</v>
      </c>
      <c r="I54" s="22">
        <f t="shared" si="38"/>
        <v>117</v>
      </c>
      <c r="J54" s="22">
        <f t="shared" si="39"/>
        <v>1947</v>
      </c>
      <c r="K54" s="22"/>
      <c r="L54" s="22">
        <f t="shared" si="74"/>
        <v>23318</v>
      </c>
      <c r="M54" s="40">
        <f t="shared" si="75"/>
        <v>6.2411070501911109E-2</v>
      </c>
      <c r="N54" s="56">
        <f t="shared" si="76"/>
        <v>1.0236616258978424</v>
      </c>
      <c r="O54" s="56">
        <f t="shared" si="78"/>
        <v>0.90201415351115954</v>
      </c>
      <c r="P54" s="56">
        <f t="shared" si="77"/>
        <v>1.0268533394537527</v>
      </c>
      <c r="Q54" s="56">
        <f t="shared" si="79"/>
        <v>0.93600000000000005</v>
      </c>
      <c r="R54" s="46">
        <v>93.300998433829136</v>
      </c>
      <c r="S54" s="46">
        <v>63</v>
      </c>
      <c r="T54" s="46">
        <v>13</v>
      </c>
      <c r="U54" s="46">
        <v>120</v>
      </c>
      <c r="V54" s="46">
        <v>97.874915535316177</v>
      </c>
      <c r="W54" s="46">
        <v>7</v>
      </c>
      <c r="X54" s="46">
        <v>0</v>
      </c>
      <c r="Y54" s="46">
        <v>445.43215249774585</v>
      </c>
      <c r="Z54" s="46">
        <v>4</v>
      </c>
      <c r="AA54" s="46">
        <v>3</v>
      </c>
      <c r="AB54" s="46">
        <v>24.94996806472227</v>
      </c>
      <c r="AC54" s="46">
        <v>18</v>
      </c>
      <c r="AD54" s="46">
        <v>37</v>
      </c>
      <c r="AE54" s="46">
        <v>16</v>
      </c>
      <c r="AF54" s="46">
        <v>1</v>
      </c>
      <c r="AG54" s="46">
        <v>12</v>
      </c>
      <c r="AH54" s="46">
        <v>104</v>
      </c>
      <c r="AI54" s="46">
        <v>10.651166066945962</v>
      </c>
      <c r="AJ54" s="46">
        <v>68.464995380179516</v>
      </c>
      <c r="AK54" s="46">
        <v>36</v>
      </c>
      <c r="AL54" s="46">
        <v>16</v>
      </c>
      <c r="AM54" s="46">
        <v>52</v>
      </c>
      <c r="AN54" s="46">
        <v>56</v>
      </c>
      <c r="AO54" s="46">
        <v>3.9389984093214707</v>
      </c>
      <c r="AP54" s="46">
        <v>118.00714565387625</v>
      </c>
      <c r="AQ54" s="46">
        <v>57</v>
      </c>
      <c r="AR54" s="46">
        <v>106</v>
      </c>
      <c r="AS54" s="46">
        <v>15</v>
      </c>
      <c r="AT54" s="46">
        <v>7</v>
      </c>
      <c r="AU54" s="46">
        <v>31.245262933787558</v>
      </c>
      <c r="AV54" s="46">
        <v>14.707028191072823</v>
      </c>
      <c r="AW54" s="83">
        <f t="shared" ref="AW54" si="576">IF(R53=0,R54,(R54-R53)/R53)</f>
        <v>-0.45117059744806393</v>
      </c>
      <c r="AX54" s="83">
        <f t="shared" ref="AX54" si="577">IF(S53=0,S54,(S54-S53)/S53)</f>
        <v>-0.39423076923076922</v>
      </c>
      <c r="AY54" s="83">
        <f t="shared" ref="AY54" si="578">IF(T53=0,T54,(T54-T53)/T53)</f>
        <v>-0.74</v>
      </c>
      <c r="AZ54" s="83">
        <f t="shared" ref="AZ54" si="579">IF(U53=0,U54,(U54-U53)/U53)</f>
        <v>-0.45711491507205593</v>
      </c>
      <c r="BA54" s="83">
        <f t="shared" ref="BA54" si="580">IF(V53=0,V54,(V54-V53)/V53)</f>
        <v>-0.26030109668310819</v>
      </c>
      <c r="BB54" s="83">
        <f t="shared" ref="BB54" si="581">IF(W53=0,W54,(W54-W53)/W53)</f>
        <v>-0.5</v>
      </c>
      <c r="BC54" s="83">
        <f t="shared" ref="BC54" si="582">IF(X53=0,X54,(X54-X53)/X53)</f>
        <v>0</v>
      </c>
      <c r="BD54" s="83">
        <f t="shared" ref="BD54" si="583">IF(Y53=0,Y54,(Y54-Y53)/Y53)</f>
        <v>0.11301463237598172</v>
      </c>
      <c r="BE54" s="83">
        <f t="shared" ref="BE54" si="584">IF(Z53=0,Z54,(Z54-Z53)/Z53)</f>
        <v>-0.66666666666666663</v>
      </c>
      <c r="BF54" s="83">
        <f t="shared" ref="BF54" si="585">IF(AA53=0,AA54,(AA54-AA53)/AA53)</f>
        <v>-0.5714285714285714</v>
      </c>
      <c r="BG54" s="83">
        <f t="shared" ref="BG54" si="586">IF(AB53=0,AB54,(AB54-AB53)/AB53)</f>
        <v>-0.67285045647579733</v>
      </c>
      <c r="BH54" s="83">
        <f t="shared" ref="BH54" si="587">IF(AC53=0,AC54,(AC54-AC53)/AC53)</f>
        <v>1.25</v>
      </c>
      <c r="BI54" s="83">
        <f t="shared" ref="BI54" si="588">IF(AD53=0,AD54,(AD54-AD53)/AD53)</f>
        <v>0.19354838709677419</v>
      </c>
      <c r="BJ54" s="83">
        <f t="shared" ref="BJ54" si="589">IF(AE53=0,AE54,(AE54-AE53)/AE53)</f>
        <v>-0.15789473684210525</v>
      </c>
      <c r="BK54" s="83">
        <f t="shared" ref="BK54" si="590">IF(AF53=0,AF54,(AF54-AF53)/AF53)</f>
        <v>-0.5</v>
      </c>
      <c r="BL54" s="83">
        <f t="shared" ref="BL54" si="591">IF(AG53=0,AG54,(AG54-AG53)/AG53)</f>
        <v>0.5</v>
      </c>
      <c r="BM54" s="83">
        <f t="shared" ref="BM54" si="592">IF(AH53=0,AH54,(AH54-AH53)/AH53)</f>
        <v>0.15555555555555556</v>
      </c>
      <c r="BN54" s="83">
        <f t="shared" ref="BN54" si="593">IF(AI53=0,AI54,(AI54-AI53)/AI53)</f>
        <v>-8.1242242671234435E-2</v>
      </c>
      <c r="BO54" s="83">
        <f t="shared" ref="BO54" si="594">IF(AJ53=0,AJ54,(AJ54-AJ53)/AJ53)</f>
        <v>-0.27839967082868761</v>
      </c>
      <c r="BP54" s="83">
        <f t="shared" ref="BP54" si="595">IF(AK53=0,AK54,(AK54-AK53)/AK53)</f>
        <v>-0.4098360655737705</v>
      </c>
      <c r="BQ54" s="83">
        <f t="shared" ref="BQ54" si="596">IF(AL53=0,AL54,(AL54-AL53)/AL53)</f>
        <v>6.6666666666666666E-2</v>
      </c>
      <c r="BR54" s="83">
        <f t="shared" ref="BR54" si="597">IF(AM53=0,AM54,(AM54-AM53)/AM53)</f>
        <v>-0.11864406779661017</v>
      </c>
      <c r="BS54" s="83">
        <f t="shared" ref="BS54" si="598">IF(AN53=0,AN54,(AN54-AN53)/AN53)</f>
        <v>8.3333333333333339</v>
      </c>
      <c r="BT54" s="83">
        <f t="shared" ref="BT54" si="599">IF(AO53=0,AO54,(AO54-AO53)/AO53)</f>
        <v>1.2714970203206311</v>
      </c>
      <c r="BU54" s="83">
        <f t="shared" ref="BU54" si="600">IF(AP53=0,AP54,(AP54-AP53)/AP53)</f>
        <v>2.6877233016836328</v>
      </c>
      <c r="BV54" s="83">
        <f t="shared" ref="BV54" si="601">IF(AQ53=0,AQ54,(AQ54-AQ53)/AQ53)</f>
        <v>0.46153846153846156</v>
      </c>
      <c r="BW54" s="83">
        <f t="shared" ref="BW54" si="602">IF(AR53=0,AR54,(AR54-AR53)/AR53)</f>
        <v>4.4542158030823807E-2</v>
      </c>
      <c r="BX54" s="83">
        <f t="shared" ref="BX54" si="603">IF(AS53=0,AS54,(AS54-AS53)/AS53)</f>
        <v>-0.16666666666666666</v>
      </c>
      <c r="BY54" s="83">
        <f t="shared" ref="BY54" si="604">IF(AT53=0,AT54,(AT54-AT53)/AT53)</f>
        <v>-0.5625</v>
      </c>
      <c r="BZ54" s="83">
        <f t="shared" ref="BZ54" si="605">IF(AU53=0,AU54,(AU54-AU53)/AU53)</f>
        <v>3.7446599986260858</v>
      </c>
      <c r="CA54" s="83">
        <f t="shared" ref="CA54" si="606">IF(AV53=0,AV54,(AV54-AV53)/AV53)</f>
        <v>-0.53468657191932523</v>
      </c>
      <c r="CB54" s="106">
        <f t="shared" ref="CB54" si="607">R54+CB53</f>
        <v>2684.3009984338291</v>
      </c>
      <c r="CC54" s="106">
        <f t="shared" ref="CC54" si="608">S54+CC53</f>
        <v>1563</v>
      </c>
      <c r="CD54" s="106">
        <f t="shared" ref="CD54" si="609">T54+CD53</f>
        <v>809</v>
      </c>
      <c r="CE54" s="106">
        <f t="shared" ref="CE54" si="610">U54+CE53</f>
        <v>7620</v>
      </c>
      <c r="CF54" s="106">
        <f t="shared" ref="CF54" si="611">V54+CF53</f>
        <v>3582.3905638214565</v>
      </c>
      <c r="CG54" s="106">
        <f t="shared" ref="CG54" si="612">W54+CG53</f>
        <v>391</v>
      </c>
      <c r="CH54" s="106">
        <f t="shared" ref="CH54" si="613">X54+CH53</f>
        <v>157</v>
      </c>
      <c r="CI54" s="106">
        <f t="shared" ref="CI54" si="614">Y54+CI53</f>
        <v>21095.635473766641</v>
      </c>
      <c r="CJ54" s="106">
        <f t="shared" ref="CJ54" si="615">Z54+CJ53</f>
        <v>212</v>
      </c>
      <c r="CK54" s="106">
        <f t="shared" ref="CK54" si="616">AA54+CK53</f>
        <v>418</v>
      </c>
      <c r="CL54" s="106">
        <f t="shared" ref="CL54" si="617">AB54+CL53</f>
        <v>2255</v>
      </c>
      <c r="CM54" s="106">
        <f t="shared" ref="CM54" si="618">AC54+CM53</f>
        <v>518</v>
      </c>
      <c r="CN54" s="106">
        <f t="shared" ref="CN54" si="619">AD54+CN53</f>
        <v>1146</v>
      </c>
      <c r="CO54" s="106">
        <f t="shared" ref="CO54" si="620">AE54+CO53</f>
        <v>805</v>
      </c>
      <c r="CP54" s="106">
        <f t="shared" ref="CP54" si="621">AF54+CP53</f>
        <v>994</v>
      </c>
      <c r="CQ54" s="106">
        <f t="shared" ref="CQ54" si="622">AG54+CQ53</f>
        <v>396</v>
      </c>
      <c r="CR54" s="106">
        <f t="shared" ref="CR54" si="623">AH54+CR53</f>
        <v>1956</v>
      </c>
      <c r="CS54" s="106">
        <f t="shared" ref="CS54" si="624">AI54+CS53</f>
        <v>1188.149569303054</v>
      </c>
      <c r="CT54" s="106">
        <f t="shared" ref="CT54" si="625">AJ54+CT53</f>
        <v>4087.7528386844165</v>
      </c>
      <c r="CU54" s="106">
        <f t="shared" ref="CU54" si="626">AK54+CU53</f>
        <v>809</v>
      </c>
      <c r="CV54" s="106">
        <f t="shared" ref="CV54" si="627">AL54+CV53</f>
        <v>458</v>
      </c>
      <c r="CW54" s="106">
        <f t="shared" ref="CW54" si="628">AM54+CW53</f>
        <v>541</v>
      </c>
      <c r="CX54" s="106">
        <f t="shared" ref="CX54" si="629">AN54+CX53</f>
        <v>279</v>
      </c>
      <c r="CY54" s="106">
        <f t="shared" ref="CY54" si="630">AO54+CY53</f>
        <v>731.62901331245109</v>
      </c>
      <c r="CZ54" s="106">
        <f t="shared" ref="CZ54" si="631">AP54+CZ53</f>
        <v>4935.0071456538763</v>
      </c>
      <c r="DA54" s="106">
        <f t="shared" ref="DA54" si="632">AQ54+DA53</f>
        <v>1116</v>
      </c>
      <c r="DB54" s="106">
        <f t="shared" ref="DB54" si="633">AR54+DB53</f>
        <v>7145</v>
      </c>
      <c r="DC54" s="106">
        <f t="shared" ref="DC54" si="634">AS54+DC53</f>
        <v>1423</v>
      </c>
      <c r="DD54" s="106">
        <f t="shared" ref="DD54" si="635">AT54+DD53</f>
        <v>330</v>
      </c>
      <c r="DE54" s="106">
        <f t="shared" ref="DE54" si="636">AU54+DE53</f>
        <v>607</v>
      </c>
      <c r="DF54" s="106">
        <f t="shared" ref="DF54" si="637">AV54+DF53</f>
        <v>1324.7070281910728</v>
      </c>
    </row>
    <row r="55" spans="1:110" x14ac:dyDescent="0.45">
      <c r="A55" s="21">
        <v>43934</v>
      </c>
      <c r="B55" s="20" t="s">
        <v>653</v>
      </c>
      <c r="C55" s="20">
        <v>54</v>
      </c>
      <c r="D55" s="20">
        <v>73303</v>
      </c>
      <c r="E55" s="20">
        <v>4585</v>
      </c>
      <c r="F55" s="22">
        <v>45983</v>
      </c>
      <c r="G55" s="22"/>
      <c r="H55" s="22">
        <f t="shared" si="37"/>
        <v>1617</v>
      </c>
      <c r="I55" s="22">
        <f t="shared" si="38"/>
        <v>111</v>
      </c>
      <c r="J55" s="22">
        <f t="shared" si="39"/>
        <v>2089</v>
      </c>
      <c r="K55" s="22"/>
      <c r="L55" s="22">
        <f t="shared" si="74"/>
        <v>22735</v>
      </c>
      <c r="M55" s="40">
        <f t="shared" si="75"/>
        <v>6.2548599648036232E-2</v>
      </c>
      <c r="N55" s="56">
        <f t="shared" si="76"/>
        <v>1.022556705632899</v>
      </c>
      <c r="O55" s="56">
        <f t="shared" si="78"/>
        <v>0.97585998792999396</v>
      </c>
      <c r="P55" s="56">
        <f t="shared" si="77"/>
        <v>1.024810013410818</v>
      </c>
      <c r="Q55" s="56">
        <f t="shared" si="79"/>
        <v>0.94871794871794868</v>
      </c>
      <c r="R55" s="46">
        <v>174.69900156617086</v>
      </c>
      <c r="S55" s="46">
        <v>32</v>
      </c>
      <c r="T55" s="46">
        <v>38.996332378223542</v>
      </c>
      <c r="U55" s="46">
        <v>139.36550143266504</v>
      </c>
      <c r="V55" s="46">
        <v>94.250811536709534</v>
      </c>
      <c r="W55" s="46">
        <v>12</v>
      </c>
      <c r="X55" s="46">
        <v>0</v>
      </c>
      <c r="Y55" s="46">
        <v>499.36452623335936</v>
      </c>
      <c r="Z55" s="46">
        <v>9</v>
      </c>
      <c r="AA55" s="46">
        <v>9</v>
      </c>
      <c r="AB55" s="46">
        <v>76.9899140401144</v>
      </c>
      <c r="AC55" s="46">
        <v>7</v>
      </c>
      <c r="AD55" s="46">
        <v>45</v>
      </c>
      <c r="AE55" s="46">
        <v>15</v>
      </c>
      <c r="AF55" s="46">
        <v>2</v>
      </c>
      <c r="AG55" s="46">
        <v>14</v>
      </c>
      <c r="AH55" s="46">
        <v>55</v>
      </c>
      <c r="AI55" s="46">
        <v>9.197364794367104</v>
      </c>
      <c r="AJ55" s="46">
        <v>64.64234756200176</v>
      </c>
      <c r="AK55" s="46">
        <v>27</v>
      </c>
      <c r="AL55" s="46">
        <v>21</v>
      </c>
      <c r="AM55" s="46">
        <v>29</v>
      </c>
      <c r="AN55" s="46">
        <v>14</v>
      </c>
      <c r="AO55" s="46">
        <v>6.370986687548907</v>
      </c>
      <c r="AP55" s="46">
        <v>47.468957497986594</v>
      </c>
      <c r="AQ55" s="46">
        <v>44</v>
      </c>
      <c r="AR55" s="46">
        <v>95</v>
      </c>
      <c r="AS55" s="46">
        <v>22</v>
      </c>
      <c r="AT55" s="46">
        <v>9</v>
      </c>
      <c r="AU55" s="46">
        <v>2</v>
      </c>
      <c r="AV55" s="46">
        <v>3.2929718089271773</v>
      </c>
      <c r="AW55" s="83">
        <f t="shared" ref="AW55" si="638">IF(R54=0,R55,(R55-R54)/R54)</f>
        <v>0.87242370927113666</v>
      </c>
      <c r="AX55" s="83">
        <f t="shared" ref="AX55" si="639">IF(S54=0,S55,(S55-S54)/S54)</f>
        <v>-0.49206349206349204</v>
      </c>
      <c r="AY55" s="83">
        <f t="shared" ref="AY55" si="640">IF(T54=0,T55,(T55-T54)/T54)</f>
        <v>1.9997178752479647</v>
      </c>
      <c r="AZ55" s="83">
        <f t="shared" ref="AZ55" si="641">IF(U54=0,U55,(U55-U54)/U54)</f>
        <v>0.16137917860554202</v>
      </c>
      <c r="BA55" s="83">
        <f t="shared" ref="BA55" si="642">IF(V54=0,V55,(V55-V54)/V54)</f>
        <v>-3.7027914443501696E-2</v>
      </c>
      <c r="BB55" s="83">
        <f t="shared" ref="BB55" si="643">IF(W54=0,W55,(W55-W54)/W54)</f>
        <v>0.7142857142857143</v>
      </c>
      <c r="BC55" s="83">
        <f t="shared" ref="BC55" si="644">IF(X54=0,X55,(X55-X54)/X54)</f>
        <v>0</v>
      </c>
      <c r="BD55" s="83">
        <f t="shared" ref="BD55" si="645">IF(Y54=0,Y55,(Y55-Y54)/Y54)</f>
        <v>0.12107876235065101</v>
      </c>
      <c r="BE55" s="83">
        <f t="shared" ref="BE55" si="646">IF(Z54=0,Z55,(Z55-Z54)/Z54)</f>
        <v>1.25</v>
      </c>
      <c r="BF55" s="83">
        <f t="shared" ref="BF55" si="647">IF(AA54=0,AA55,(AA55-AA54)/AA54)</f>
        <v>2</v>
      </c>
      <c r="BG55" s="83">
        <f t="shared" ref="BG55" si="648">IF(AB54=0,AB55,(AB55-AB54)/AB54)</f>
        <v>2.0857720474990682</v>
      </c>
      <c r="BH55" s="83">
        <f t="shared" ref="BH55" si="649">IF(AC54=0,AC55,(AC55-AC54)/AC54)</f>
        <v>-0.61111111111111116</v>
      </c>
      <c r="BI55" s="83">
        <f t="shared" ref="BI55" si="650">IF(AD54=0,AD55,(AD55-AD54)/AD54)</f>
        <v>0.21621621621621623</v>
      </c>
      <c r="BJ55" s="83">
        <f t="shared" ref="BJ55" si="651">IF(AE54=0,AE55,(AE55-AE54)/AE54)</f>
        <v>-6.25E-2</v>
      </c>
      <c r="BK55" s="83">
        <f t="shared" ref="BK55" si="652">IF(AF54=0,AF55,(AF55-AF54)/AF54)</f>
        <v>1</v>
      </c>
      <c r="BL55" s="83">
        <f t="shared" ref="BL55" si="653">IF(AG54=0,AG55,(AG55-AG54)/AG54)</f>
        <v>0.16666666666666666</v>
      </c>
      <c r="BM55" s="83">
        <f t="shared" ref="BM55" si="654">IF(AH54=0,AH55,(AH55-AH54)/AH54)</f>
        <v>-0.47115384615384615</v>
      </c>
      <c r="BN55" s="83">
        <f t="shared" ref="BN55" si="655">IF(AI54=0,AI55,(AI55-AI54)/AI54)</f>
        <v>-0.13649221723154581</v>
      </c>
      <c r="BO55" s="83">
        <f t="shared" ref="BO55" si="656">IF(AJ54=0,AJ55,(AJ55-AJ54)/AJ54)</f>
        <v>-5.5833609524852251E-2</v>
      </c>
      <c r="BP55" s="83">
        <f t="shared" ref="BP55" si="657">IF(AK54=0,AK55,(AK55-AK54)/AK54)</f>
        <v>-0.25</v>
      </c>
      <c r="BQ55" s="83">
        <f t="shared" ref="BQ55" si="658">IF(AL54=0,AL55,(AL55-AL54)/AL54)</f>
        <v>0.3125</v>
      </c>
      <c r="BR55" s="83">
        <f t="shared" ref="BR55" si="659">IF(AM54=0,AM55,(AM55-AM54)/AM54)</f>
        <v>-0.44230769230769229</v>
      </c>
      <c r="BS55" s="83">
        <f t="shared" ref="BS55" si="660">IF(AN54=0,AN55,(AN55-AN54)/AN54)</f>
        <v>-0.75</v>
      </c>
      <c r="BT55" s="83">
        <f t="shared" ref="BT55" si="661">IF(AO54=0,AO55,(AO55-AO54)/AO54)</f>
        <v>0.6174128612167602</v>
      </c>
      <c r="BU55" s="83">
        <f t="shared" ref="BU55" si="662">IF(AP54=0,AP55,(AP55-AP54)/AP54)</f>
        <v>-0.59774505827624558</v>
      </c>
      <c r="BV55" s="83">
        <f t="shared" ref="BV55" si="663">IF(AQ54=0,AQ55,(AQ55-AQ54)/AQ54)</f>
        <v>-0.22807017543859648</v>
      </c>
      <c r="BW55" s="83">
        <f t="shared" ref="BW55" si="664">IF(AR54=0,AR55,(AR55-AR54)/AR54)</f>
        <v>-0.10377358490566038</v>
      </c>
      <c r="BX55" s="83">
        <f t="shared" ref="BX55" si="665">IF(AS54=0,AS55,(AS55-AS54)/AS54)</f>
        <v>0.46666666666666667</v>
      </c>
      <c r="BY55" s="83">
        <f t="shared" ref="BY55" si="666">IF(AT54=0,AT55,(AT55-AT54)/AT54)</f>
        <v>0.2857142857142857</v>
      </c>
      <c r="BZ55" s="83">
        <f t="shared" ref="BZ55" si="667">IF(AU54=0,AU55,(AU55-AU54)/AU54)</f>
        <v>-0.93599029701755943</v>
      </c>
      <c r="CA55" s="83">
        <f t="shared" ref="CA55" si="668">IF(AV54=0,AV55,(AV55-AV54)/AV54)</f>
        <v>-0.77609536296897741</v>
      </c>
      <c r="CB55" s="106">
        <f t="shared" ref="CB55" si="669">R55+CB54</f>
        <v>2859</v>
      </c>
      <c r="CC55" s="106">
        <f t="shared" ref="CC55" si="670">S55+CC54</f>
        <v>1595</v>
      </c>
      <c r="CD55" s="106">
        <f t="shared" ref="CD55" si="671">T55+CD54</f>
        <v>847.99633237822354</v>
      </c>
      <c r="CE55" s="106">
        <f t="shared" ref="CE55" si="672">U55+CE54</f>
        <v>7759.365501432665</v>
      </c>
      <c r="CF55" s="106">
        <f t="shared" ref="CF55" si="673">V55+CF54</f>
        <v>3676.641375358166</v>
      </c>
      <c r="CG55" s="106">
        <f t="shared" ref="CG55" si="674">W55+CG54</f>
        <v>403</v>
      </c>
      <c r="CH55" s="106">
        <f t="shared" ref="CH55" si="675">X55+CH54</f>
        <v>157</v>
      </c>
      <c r="CI55" s="106">
        <f t="shared" ref="CI55" si="676">Y55+CI54</f>
        <v>21595</v>
      </c>
      <c r="CJ55" s="106">
        <f t="shared" ref="CJ55" si="677">Z55+CJ54</f>
        <v>221</v>
      </c>
      <c r="CK55" s="106">
        <f t="shared" ref="CK55" si="678">AA55+CK54</f>
        <v>427</v>
      </c>
      <c r="CL55" s="106">
        <f t="shared" ref="CL55" si="679">AB55+CL54</f>
        <v>2331.9899140401144</v>
      </c>
      <c r="CM55" s="106">
        <f t="shared" ref="CM55" si="680">AC55+CM54</f>
        <v>525</v>
      </c>
      <c r="CN55" s="106">
        <f t="shared" ref="CN55" si="681">AD55+CN54</f>
        <v>1191</v>
      </c>
      <c r="CO55" s="106">
        <f t="shared" ref="CO55" si="682">AE55+CO54</f>
        <v>820</v>
      </c>
      <c r="CP55" s="106">
        <f t="shared" ref="CP55" si="683">AF55+CP54</f>
        <v>996</v>
      </c>
      <c r="CQ55" s="106">
        <f t="shared" ref="CQ55" si="684">AG55+CQ54</f>
        <v>410</v>
      </c>
      <c r="CR55" s="106">
        <f t="shared" ref="CR55" si="685">AH55+CR54</f>
        <v>2011</v>
      </c>
      <c r="CS55" s="106">
        <f t="shared" ref="CS55" si="686">AI55+CS54</f>
        <v>1197.3469340974211</v>
      </c>
      <c r="CT55" s="106">
        <f t="shared" ref="CT55" si="687">AJ55+CT54</f>
        <v>4152.3951862464182</v>
      </c>
      <c r="CU55" s="106">
        <f t="shared" ref="CU55" si="688">AK55+CU54</f>
        <v>836</v>
      </c>
      <c r="CV55" s="106">
        <f t="shared" ref="CV55" si="689">AL55+CV54</f>
        <v>479</v>
      </c>
      <c r="CW55" s="106">
        <f t="shared" ref="CW55" si="690">AM55+CW54</f>
        <v>570</v>
      </c>
      <c r="CX55" s="106">
        <f t="shared" ref="CX55" si="691">AN55+CX54</f>
        <v>293</v>
      </c>
      <c r="CY55" s="106">
        <f t="shared" ref="CY55" si="692">AO55+CY54</f>
        <v>738</v>
      </c>
      <c r="CZ55" s="106">
        <f t="shared" ref="CZ55" si="693">AP55+CZ54</f>
        <v>4982.4761031518628</v>
      </c>
      <c r="DA55" s="106">
        <f t="shared" ref="DA55" si="694">AQ55+DA54</f>
        <v>1160</v>
      </c>
      <c r="DB55" s="106">
        <f t="shared" ref="DB55" si="695">AR55+DB54</f>
        <v>7240</v>
      </c>
      <c r="DC55" s="106">
        <f t="shared" ref="DC55" si="696">AS55+DC54</f>
        <v>1445</v>
      </c>
      <c r="DD55" s="106">
        <f t="shared" ref="DD55" si="697">AT55+DD54</f>
        <v>339</v>
      </c>
      <c r="DE55" s="106">
        <f t="shared" ref="DE55" si="698">AU55+DE54</f>
        <v>609</v>
      </c>
      <c r="DF55" s="106">
        <f t="shared" ref="DF55" si="699">AV55+DF54</f>
        <v>1328</v>
      </c>
    </row>
    <row r="56" spans="1:110" x14ac:dyDescent="0.45">
      <c r="A56" s="21">
        <v>43935</v>
      </c>
      <c r="B56" s="20" t="s">
        <v>661</v>
      </c>
      <c r="C56" s="20">
        <v>55</v>
      </c>
      <c r="D56" s="20">
        <v>74877</v>
      </c>
      <c r="E56" s="20">
        <v>4683</v>
      </c>
      <c r="F56" s="22">
        <v>48129</v>
      </c>
      <c r="G56" s="22"/>
      <c r="H56" s="22">
        <f t="shared" si="37"/>
        <v>1574</v>
      </c>
      <c r="I56" s="22">
        <f t="shared" si="38"/>
        <v>98</v>
      </c>
      <c r="J56" s="22">
        <f t="shared" si="39"/>
        <v>2146</v>
      </c>
      <c r="K56" s="22"/>
      <c r="L56" s="22">
        <f t="shared" si="74"/>
        <v>22065</v>
      </c>
      <c r="M56" s="40">
        <f t="shared" si="75"/>
        <v>6.2542569814495769E-2</v>
      </c>
      <c r="N56" s="56">
        <f t="shared" si="76"/>
        <v>1.0214725181779736</v>
      </c>
      <c r="O56" s="56">
        <f t="shared" si="78"/>
        <v>0.97340754483611625</v>
      </c>
      <c r="P56" s="56">
        <f t="shared" si="77"/>
        <v>1.0213740458015268</v>
      </c>
      <c r="Q56" s="56">
        <f t="shared" si="79"/>
        <v>0.88288288288288286</v>
      </c>
      <c r="R56" s="46">
        <v>97.643606398100019</v>
      </c>
      <c r="S56" s="46">
        <v>34</v>
      </c>
      <c r="T56" s="46">
        <v>33.914551228894311</v>
      </c>
      <c r="U56" s="46">
        <v>140.9616005303069</v>
      </c>
      <c r="V56" s="46">
        <v>97.139998901896433</v>
      </c>
      <c r="W56" s="46">
        <v>9</v>
      </c>
      <c r="X56" s="46">
        <v>0</v>
      </c>
      <c r="Y56" s="46">
        <v>421.88029651487159</v>
      </c>
      <c r="Z56" s="46">
        <v>6</v>
      </c>
      <c r="AA56" s="46">
        <v>5</v>
      </c>
      <c r="AB56" s="46">
        <v>56.643292746621682</v>
      </c>
      <c r="AC56" s="46">
        <v>8</v>
      </c>
      <c r="AD56" s="46">
        <v>77</v>
      </c>
      <c r="AE56" s="46">
        <v>13</v>
      </c>
      <c r="AF56" s="46">
        <v>3</v>
      </c>
      <c r="AG56" s="46">
        <v>18</v>
      </c>
      <c r="AH56" s="46">
        <v>95</v>
      </c>
      <c r="AI56" s="46">
        <v>10.422547181479104</v>
      </c>
      <c r="AJ56" s="46">
        <v>67.822431918715665</v>
      </c>
      <c r="AK56" s="46">
        <v>20</v>
      </c>
      <c r="AL56" s="46">
        <v>22</v>
      </c>
      <c r="AM56" s="46">
        <v>67</v>
      </c>
      <c r="AN56" s="46">
        <v>16</v>
      </c>
      <c r="AO56" s="46">
        <v>2.4065384407780357</v>
      </c>
      <c r="AP56" s="46">
        <v>50.893244983224577</v>
      </c>
      <c r="AQ56" s="46">
        <v>28.83580129185475</v>
      </c>
      <c r="AR56" s="46">
        <v>96</v>
      </c>
      <c r="AS56" s="46">
        <v>22</v>
      </c>
      <c r="AT56" s="46">
        <v>22</v>
      </c>
      <c r="AU56" s="46">
        <v>10.828892207488479</v>
      </c>
      <c r="AV56" s="46">
        <v>23.266845391244942</v>
      </c>
      <c r="AW56" s="83">
        <f t="shared" ref="AW56" si="700">IF(R55=0,R56,(R56-R55)/R55)</f>
        <v>-0.44107518919554051</v>
      </c>
      <c r="AX56" s="83">
        <f t="shared" ref="AX56" si="701">IF(S55=0,S56,(S56-S55)/S55)</f>
        <v>6.25E-2</v>
      </c>
      <c r="AY56" s="83">
        <f t="shared" ref="AY56" si="702">IF(T55=0,T56,(T56-T55)/T55)</f>
        <v>-0.13031433571858198</v>
      </c>
      <c r="AZ56" s="83">
        <f t="shared" ref="AZ56" si="703">IF(U55=0,U56,(U56-U55)/U55)</f>
        <v>1.1452612599489089E-2</v>
      </c>
      <c r="BA56" s="83">
        <f t="shared" ref="BA56" si="704">IF(V55=0,V56,(V56-V55)/V55)</f>
        <v>3.0654243906022987E-2</v>
      </c>
      <c r="BB56" s="83">
        <f t="shared" ref="BB56" si="705">IF(W55=0,W56,(W56-W55)/W55)</f>
        <v>-0.25</v>
      </c>
      <c r="BC56" s="83">
        <f t="shared" ref="BC56" si="706">IF(X55=0,X56,(X56-X55)/X55)</f>
        <v>0</v>
      </c>
      <c r="BD56" s="83">
        <f t="shared" ref="BD56" si="707">IF(Y55=0,Y56,(Y56-Y55)/Y55)</f>
        <v>-0.15516566685851932</v>
      </c>
      <c r="BE56" s="83">
        <f t="shared" ref="BE56" si="708">IF(Z55=0,Z56,(Z56-Z55)/Z55)</f>
        <v>-0.33333333333333331</v>
      </c>
      <c r="BF56" s="83">
        <f t="shared" ref="BF56" si="709">IF(AA55=0,AA56,(AA56-AA55)/AA55)</f>
        <v>-0.44444444444444442</v>
      </c>
      <c r="BG56" s="83">
        <f t="shared" ref="BG56" si="710">IF(AB55=0,AB56,(AB56-AB55)/AB55)</f>
        <v>-0.26427645162574703</v>
      </c>
      <c r="BH56" s="83">
        <f t="shared" ref="BH56" si="711">IF(AC55=0,AC56,(AC56-AC55)/AC55)</f>
        <v>0.14285714285714285</v>
      </c>
      <c r="BI56" s="83">
        <f t="shared" ref="BI56" si="712">IF(AD55=0,AD56,(AD56-AD55)/AD55)</f>
        <v>0.71111111111111114</v>
      </c>
      <c r="BJ56" s="83">
        <f t="shared" ref="BJ56" si="713">IF(AE55=0,AE56,(AE56-AE55)/AE55)</f>
        <v>-0.13333333333333333</v>
      </c>
      <c r="BK56" s="83">
        <f t="shared" ref="BK56" si="714">IF(AF55=0,AF56,(AF56-AF55)/AF55)</f>
        <v>0.5</v>
      </c>
      <c r="BL56" s="83">
        <f t="shared" ref="BL56" si="715">IF(AG55=0,AG56,(AG56-AG55)/AG55)</f>
        <v>0.2857142857142857</v>
      </c>
      <c r="BM56" s="83">
        <f t="shared" ref="BM56" si="716">IF(AH55=0,AH56,(AH56-AH55)/AH55)</f>
        <v>0.72727272727272729</v>
      </c>
      <c r="BN56" s="83">
        <f t="shared" ref="BN56" si="717">IF(AI55=0,AI56,(AI56-AI55)/AI55)</f>
        <v>0.13321015470239458</v>
      </c>
      <c r="BO56" s="83">
        <f t="shared" ref="BO56" si="718">IF(AJ55=0,AJ56,(AJ56-AJ55)/AJ55)</f>
        <v>4.919506293708973E-2</v>
      </c>
      <c r="BP56" s="83">
        <f t="shared" ref="BP56" si="719">IF(AK55=0,AK56,(AK56-AK55)/AK55)</f>
        <v>-0.25925925925925924</v>
      </c>
      <c r="BQ56" s="83">
        <f t="shared" ref="BQ56" si="720">IF(AL55=0,AL56,(AL56-AL55)/AL55)</f>
        <v>4.7619047619047616E-2</v>
      </c>
      <c r="BR56" s="83">
        <f t="shared" ref="BR56" si="721">IF(AM55=0,AM56,(AM56-AM55)/AM55)</f>
        <v>1.3103448275862069</v>
      </c>
      <c r="BS56" s="83">
        <f t="shared" ref="BS56" si="722">IF(AN55=0,AN56,(AN56-AN55)/AN55)</f>
        <v>0.14285714285714285</v>
      </c>
      <c r="BT56" s="83">
        <f t="shared" ref="BT56" si="723">IF(AO55=0,AO56,(AO56-AO55)/AO55)</f>
        <v>-0.62226597561705199</v>
      </c>
      <c r="BU56" s="83">
        <f t="shared" ref="BU56" si="724">IF(AP55=0,AP56,(AP56-AP55)/AP55)</f>
        <v>7.2137406543702265E-2</v>
      </c>
      <c r="BV56" s="83">
        <f t="shared" ref="BV56" si="725">IF(AQ55=0,AQ56,(AQ56-AQ55)/AQ55)</f>
        <v>-0.34464087973057383</v>
      </c>
      <c r="BW56" s="83">
        <f t="shared" ref="BW56" si="726">IF(AR55=0,AR56,(AR56-AR55)/AR55)</f>
        <v>1.0526315789473684E-2</v>
      </c>
      <c r="BX56" s="83">
        <f t="shared" ref="BX56" si="727">IF(AS55=0,AS56,(AS56-AS55)/AS55)</f>
        <v>0</v>
      </c>
      <c r="BY56" s="83">
        <f t="shared" ref="BY56" si="728">IF(AT55=0,AT56,(AT56-AT55)/AT55)</f>
        <v>1.4444444444444444</v>
      </c>
      <c r="BZ56" s="83">
        <f t="shared" ref="BZ56" si="729">IF(AU55=0,AU56,(AU56-AU55)/AU55)</f>
        <v>4.4144461037442397</v>
      </c>
      <c r="CA56" s="83">
        <f t="shared" ref="CA56" si="730">IF(AV55=0,AV56,(AV56-AV55)/AV55)</f>
        <v>6.0656072208602012</v>
      </c>
      <c r="CB56" s="106">
        <f t="shared" ref="CB56" si="731">R56+CB55</f>
        <v>2956.6436063981</v>
      </c>
      <c r="CC56" s="106">
        <f t="shared" ref="CC56" si="732">S56+CC55</f>
        <v>1629</v>
      </c>
      <c r="CD56" s="106">
        <f t="shared" ref="CD56" si="733">T56+CD55</f>
        <v>881.91088360711785</v>
      </c>
      <c r="CE56" s="106">
        <f t="shared" ref="CE56" si="734">U56+CE55</f>
        <v>7900.3271019629719</v>
      </c>
      <c r="CF56" s="106">
        <f t="shared" ref="CF56" si="735">V56+CF55</f>
        <v>3773.7813742600624</v>
      </c>
      <c r="CG56" s="106">
        <f t="shared" ref="CG56" si="736">W56+CG55</f>
        <v>412</v>
      </c>
      <c r="CH56" s="106">
        <f t="shared" ref="CH56" si="737">X56+CH55</f>
        <v>157</v>
      </c>
      <c r="CI56" s="106">
        <f t="shared" ref="CI56" si="738">Y56+CI55</f>
        <v>22016.880296514872</v>
      </c>
      <c r="CJ56" s="106">
        <f t="shared" ref="CJ56" si="739">Z56+CJ55</f>
        <v>227</v>
      </c>
      <c r="CK56" s="106">
        <f t="shared" ref="CK56" si="740">AA56+CK55</f>
        <v>432</v>
      </c>
      <c r="CL56" s="106">
        <f t="shared" ref="CL56" si="741">AB56+CL55</f>
        <v>2388.6332067867361</v>
      </c>
      <c r="CM56" s="106">
        <f t="shared" ref="CM56" si="742">AC56+CM55</f>
        <v>533</v>
      </c>
      <c r="CN56" s="106">
        <f t="shared" ref="CN56" si="743">AD56+CN55</f>
        <v>1268</v>
      </c>
      <c r="CO56" s="106">
        <f t="shared" ref="CO56" si="744">AE56+CO55</f>
        <v>833</v>
      </c>
      <c r="CP56" s="106">
        <f t="shared" ref="CP56" si="745">AF56+CP55</f>
        <v>999</v>
      </c>
      <c r="CQ56" s="106">
        <f t="shared" ref="CQ56" si="746">AG56+CQ55</f>
        <v>428</v>
      </c>
      <c r="CR56" s="106">
        <f t="shared" ref="CR56" si="747">AH56+CR55</f>
        <v>2106</v>
      </c>
      <c r="CS56" s="106">
        <f t="shared" ref="CS56" si="748">AI56+CS55</f>
        <v>1207.7694812789002</v>
      </c>
      <c r="CT56" s="106">
        <f t="shared" ref="CT56" si="749">AJ56+CT55</f>
        <v>4220.2176181651339</v>
      </c>
      <c r="CU56" s="106">
        <f t="shared" ref="CU56" si="750">AK56+CU55</f>
        <v>856</v>
      </c>
      <c r="CV56" s="106">
        <f t="shared" ref="CV56" si="751">AL56+CV55</f>
        <v>501</v>
      </c>
      <c r="CW56" s="106">
        <f t="shared" ref="CW56" si="752">AM56+CW55</f>
        <v>637</v>
      </c>
      <c r="CX56" s="106">
        <f t="shared" ref="CX56" si="753">AN56+CX55</f>
        <v>309</v>
      </c>
      <c r="CY56" s="106">
        <f t="shared" ref="CY56" si="754">AO56+CY55</f>
        <v>740.40653844077804</v>
      </c>
      <c r="CZ56" s="106">
        <f t="shared" ref="CZ56" si="755">AP56+CZ55</f>
        <v>5033.3693481350874</v>
      </c>
      <c r="DA56" s="106">
        <f t="shared" ref="DA56" si="756">AQ56+DA55</f>
        <v>1188.8358012918548</v>
      </c>
      <c r="DB56" s="106">
        <f t="shared" ref="DB56" si="757">AR56+DB55</f>
        <v>7336</v>
      </c>
      <c r="DC56" s="106">
        <f t="shared" ref="DC56" si="758">AS56+DC55</f>
        <v>1467</v>
      </c>
      <c r="DD56" s="106">
        <f t="shared" ref="DD56" si="759">AT56+DD55</f>
        <v>361</v>
      </c>
      <c r="DE56" s="106">
        <f t="shared" ref="DE56" si="760">AU56+DE55</f>
        <v>619.82889220748848</v>
      </c>
      <c r="DF56" s="106">
        <f t="shared" ref="DF56" si="761">AV56+DF55</f>
        <v>1351.2668453912449</v>
      </c>
    </row>
    <row r="57" spans="1:110" x14ac:dyDescent="0.45">
      <c r="A57" s="21">
        <v>43936</v>
      </c>
      <c r="B57" s="20" t="s">
        <v>667</v>
      </c>
      <c r="C57" s="20">
        <v>56</v>
      </c>
      <c r="D57" s="20">
        <v>76389</v>
      </c>
      <c r="E57" s="20">
        <v>4777</v>
      </c>
      <c r="F57" s="22">
        <v>49936</v>
      </c>
      <c r="G57" s="22"/>
      <c r="H57" s="22">
        <f t="shared" si="37"/>
        <v>1512</v>
      </c>
      <c r="I57" s="22">
        <f t="shared" si="38"/>
        <v>94</v>
      </c>
      <c r="J57" s="22">
        <f t="shared" si="39"/>
        <v>1807</v>
      </c>
      <c r="K57" s="22"/>
      <c r="L57" s="22">
        <f t="shared" si="74"/>
        <v>21676</v>
      </c>
      <c r="M57" s="40">
        <f t="shared" si="75"/>
        <v>6.2535181767008341E-2</v>
      </c>
      <c r="N57" s="56">
        <f t="shared" si="76"/>
        <v>1.0201931167114067</v>
      </c>
      <c r="O57" s="56">
        <f t="shared" si="78"/>
        <v>0.96060991105463789</v>
      </c>
      <c r="P57" s="56">
        <f t="shared" si="77"/>
        <v>1.0200726030322442</v>
      </c>
      <c r="Q57" s="56">
        <f t="shared" si="79"/>
        <v>0.95918367346938771</v>
      </c>
      <c r="R57" s="46">
        <v>233.35639360189998</v>
      </c>
      <c r="S57" s="46">
        <v>62</v>
      </c>
      <c r="T57" s="46">
        <v>31.424097851472993</v>
      </c>
      <c r="U57" s="46">
        <v>45.672898037028062</v>
      </c>
      <c r="V57" s="46">
        <v>85.50663562868931</v>
      </c>
      <c r="W57" s="46">
        <v>3</v>
      </c>
      <c r="X57" s="46">
        <v>0</v>
      </c>
      <c r="Y57" s="46">
        <v>327.11970348512841</v>
      </c>
      <c r="Z57" s="46">
        <v>18</v>
      </c>
      <c r="AA57" s="46">
        <v>6</v>
      </c>
      <c r="AB57" s="46">
        <v>49.911498610874332</v>
      </c>
      <c r="AC57" s="46">
        <v>3</v>
      </c>
      <c r="AD57" s="46">
        <v>65</v>
      </c>
      <c r="AE57" s="46">
        <v>13</v>
      </c>
      <c r="AF57" s="46">
        <v>2</v>
      </c>
      <c r="AG57" s="46">
        <v>10</v>
      </c>
      <c r="AH57" s="46">
        <v>120</v>
      </c>
      <c r="AI57" s="46">
        <v>7.0257391578529678</v>
      </c>
      <c r="AJ57" s="46">
        <v>54.946232954217521</v>
      </c>
      <c r="AK57" s="46">
        <v>33</v>
      </c>
      <c r="AL57" s="46">
        <v>10</v>
      </c>
      <c r="AM57" s="46">
        <v>68</v>
      </c>
      <c r="AN57" s="46">
        <v>4</v>
      </c>
      <c r="AO57" s="46">
        <v>2.7974170598399724</v>
      </c>
      <c r="AP57" s="46">
        <v>34.744372507681874</v>
      </c>
      <c r="AQ57" s="46">
        <v>36.903520229914193</v>
      </c>
      <c r="AR57" s="46">
        <v>116</v>
      </c>
      <c r="AS57" s="46">
        <v>22</v>
      </c>
      <c r="AT57" s="46">
        <v>23</v>
      </c>
      <c r="AU57" s="46">
        <v>10.949297601603689</v>
      </c>
      <c r="AV57" s="46">
        <v>0.73315460875505778</v>
      </c>
      <c r="AW57" s="83">
        <f t="shared" ref="AW57" si="762">IF(R56=0,R57,(R57-R56)/R56)</f>
        <v>1.3898788892586489</v>
      </c>
      <c r="AX57" s="83">
        <f t="shared" ref="AX57" si="763">IF(S56=0,S57,(S57-S56)/S56)</f>
        <v>0.82352941176470584</v>
      </c>
      <c r="AY57" s="83">
        <f t="shared" ref="AY57" si="764">IF(T56=0,T57,(T57-T56)/T56)</f>
        <v>-7.3433180955657665E-2</v>
      </c>
      <c r="AZ57" s="83">
        <f t="shared" ref="AZ57" si="765">IF(U56=0,U57,(U57-U56)/U56)</f>
        <v>-0.67599049765891139</v>
      </c>
      <c r="BA57" s="83">
        <f t="shared" ref="BA57" si="766">IF(V56=0,V57,(V57-V56)/V56)</f>
        <v>-0.11975873383482208</v>
      </c>
      <c r="BB57" s="83">
        <f t="shared" ref="BB57" si="767">IF(W56=0,W57,(W57-W56)/W56)</f>
        <v>-0.66666666666666663</v>
      </c>
      <c r="BC57" s="83">
        <f t="shared" ref="BC57" si="768">IF(X56=0,X57,(X57-X56)/X56)</f>
        <v>0</v>
      </c>
      <c r="BD57" s="83">
        <f t="shared" ref="BD57" si="769">IF(Y56=0,Y57,(Y57-Y56)/Y56)</f>
        <v>-0.22461488202353816</v>
      </c>
      <c r="BE57" s="83">
        <f t="shared" ref="BE57" si="770">IF(Z56=0,Z57,(Z57-Z56)/Z56)</f>
        <v>2</v>
      </c>
      <c r="BF57" s="83">
        <f t="shared" ref="BF57" si="771">IF(AA56=0,AA57,(AA57-AA56)/AA56)</f>
        <v>0.2</v>
      </c>
      <c r="BG57" s="83">
        <f t="shared" ref="BG57" si="772">IF(AB56=0,AB57,(AB57-AB56)/AB56)</f>
        <v>-0.11884538855924558</v>
      </c>
      <c r="BH57" s="83">
        <f t="shared" ref="BH57" si="773">IF(AC56=0,AC57,(AC57-AC56)/AC56)</f>
        <v>-0.625</v>
      </c>
      <c r="BI57" s="83">
        <f t="shared" ref="BI57" si="774">IF(AD56=0,AD57,(AD57-AD56)/AD56)</f>
        <v>-0.15584415584415584</v>
      </c>
      <c r="BJ57" s="83">
        <f t="shared" ref="BJ57" si="775">IF(AE56=0,AE57,(AE57-AE56)/AE56)</f>
        <v>0</v>
      </c>
      <c r="BK57" s="83">
        <f t="shared" ref="BK57" si="776">IF(AF56=0,AF57,(AF57-AF56)/AF56)</f>
        <v>-0.33333333333333331</v>
      </c>
      <c r="BL57" s="83">
        <f t="shared" ref="BL57" si="777">IF(AG56=0,AG57,(AG57-AG56)/AG56)</f>
        <v>-0.44444444444444442</v>
      </c>
      <c r="BM57" s="83">
        <f t="shared" ref="BM57" si="778">IF(AH56=0,AH57,(AH57-AH56)/AH56)</f>
        <v>0.26315789473684209</v>
      </c>
      <c r="BN57" s="83">
        <f t="shared" ref="BN57" si="779">IF(AI56=0,AI57,(AI57-AI56)/AI56)</f>
        <v>-0.32590958471862552</v>
      </c>
      <c r="BO57" s="83">
        <f t="shared" ref="BO57" si="780">IF(AJ56=0,AJ57,(AJ57-AJ56)/AJ56)</f>
        <v>-0.1898516257855529</v>
      </c>
      <c r="BP57" s="83">
        <f t="shared" ref="BP57" si="781">IF(AK56=0,AK57,(AK57-AK56)/AK56)</f>
        <v>0.65</v>
      </c>
      <c r="BQ57" s="83">
        <f t="shared" ref="BQ57" si="782">IF(AL56=0,AL57,(AL57-AL56)/AL56)</f>
        <v>-0.54545454545454541</v>
      </c>
      <c r="BR57" s="83">
        <f t="shared" ref="BR57" si="783">IF(AM56=0,AM57,(AM57-AM56)/AM56)</f>
        <v>1.4925373134328358E-2</v>
      </c>
      <c r="BS57" s="83">
        <f t="shared" ref="BS57" si="784">IF(AN56=0,AN57,(AN57-AN56)/AN56)</f>
        <v>-0.75</v>
      </c>
      <c r="BT57" s="83">
        <f t="shared" ref="BT57" si="785">IF(AO56=0,AO57,(AO57-AO56)/AO56)</f>
        <v>0.16242359250890059</v>
      </c>
      <c r="BU57" s="83">
        <f t="shared" ref="BU57" si="786">IF(AP56=0,AP57,(AP57-AP56)/AP56)</f>
        <v>-0.31730876034463301</v>
      </c>
      <c r="BV57" s="83">
        <f t="shared" ref="BV57" si="787">IF(AQ56=0,AQ57,(AQ57-AQ56)/AQ56)</f>
        <v>0.2797813335028887</v>
      </c>
      <c r="BW57" s="83">
        <f t="shared" ref="BW57" si="788">IF(AR56=0,AR57,(AR57-AR56)/AR56)</f>
        <v>0.20833333333333334</v>
      </c>
      <c r="BX57" s="83">
        <f t="shared" ref="BX57" si="789">IF(AS56=0,AS57,(AS57-AS56)/AS56)</f>
        <v>0</v>
      </c>
      <c r="BY57" s="83">
        <f t="shared" ref="BY57" si="790">IF(AT56=0,AT57,(AT57-AT56)/AT56)</f>
        <v>4.5454545454545456E-2</v>
      </c>
      <c r="BZ57" s="83">
        <f t="shared" ref="BZ57" si="791">IF(AU56=0,AU57,(AU57-AU56)/AU56)</f>
        <v>1.1118902267024692E-2</v>
      </c>
      <c r="CA57" s="83">
        <f t="shared" ref="CA57" si="792">IF(AV56=0,AV57,(AV57-AV56)/AV56)</f>
        <v>-0.96848929898202119</v>
      </c>
      <c r="CB57" s="106">
        <f t="shared" ref="CB57" si="793">R57+CB56</f>
        <v>3190</v>
      </c>
      <c r="CC57" s="106">
        <f t="shared" ref="CC57" si="794">S57+CC56</f>
        <v>1691</v>
      </c>
      <c r="CD57" s="106">
        <f t="shared" ref="CD57" si="795">T57+CD56</f>
        <v>913.33498145859085</v>
      </c>
      <c r="CE57" s="106">
        <f t="shared" ref="CE57" si="796">U57+CE56</f>
        <v>7946</v>
      </c>
      <c r="CF57" s="106">
        <f t="shared" ref="CF57" si="797">V57+CF56</f>
        <v>3859.2880098887517</v>
      </c>
      <c r="CG57" s="106">
        <f t="shared" ref="CG57" si="798">W57+CG56</f>
        <v>415</v>
      </c>
      <c r="CH57" s="106">
        <f t="shared" ref="CH57" si="799">X57+CH56</f>
        <v>157</v>
      </c>
      <c r="CI57" s="106">
        <f t="shared" ref="CI57" si="800">Y57+CI56</f>
        <v>22344</v>
      </c>
      <c r="CJ57" s="106">
        <f t="shared" ref="CJ57" si="801">Z57+CJ56</f>
        <v>245</v>
      </c>
      <c r="CK57" s="106">
        <f t="shared" ref="CK57" si="802">AA57+CK56</f>
        <v>438</v>
      </c>
      <c r="CL57" s="106">
        <f t="shared" ref="CL57" si="803">AB57+CL56</f>
        <v>2438.5447053976104</v>
      </c>
      <c r="CM57" s="106">
        <f t="shared" ref="CM57" si="804">AC57+CM56</f>
        <v>536</v>
      </c>
      <c r="CN57" s="106">
        <f t="shared" ref="CN57" si="805">AD57+CN56</f>
        <v>1333</v>
      </c>
      <c r="CO57" s="106">
        <f t="shared" ref="CO57" si="806">AE57+CO56</f>
        <v>846</v>
      </c>
      <c r="CP57" s="106">
        <f t="shared" ref="CP57" si="807">AF57+CP56</f>
        <v>1001</v>
      </c>
      <c r="CQ57" s="106">
        <f t="shared" ref="CQ57" si="808">AG57+CQ56</f>
        <v>438</v>
      </c>
      <c r="CR57" s="106">
        <f t="shared" ref="CR57" si="809">AH57+CR56</f>
        <v>2226</v>
      </c>
      <c r="CS57" s="106">
        <f t="shared" ref="CS57" si="810">AI57+CS56</f>
        <v>1214.7952204367532</v>
      </c>
      <c r="CT57" s="106">
        <f t="shared" ref="CT57" si="811">AJ57+CT56</f>
        <v>4275.1638511193514</v>
      </c>
      <c r="CU57" s="106">
        <f t="shared" ref="CU57" si="812">AK57+CU56</f>
        <v>889</v>
      </c>
      <c r="CV57" s="106">
        <f t="shared" ref="CV57" si="813">AL57+CV56</f>
        <v>511</v>
      </c>
      <c r="CW57" s="106">
        <f t="shared" ref="CW57" si="814">AM57+CW56</f>
        <v>705</v>
      </c>
      <c r="CX57" s="106">
        <f t="shared" ref="CX57" si="815">AN57+CX56</f>
        <v>313</v>
      </c>
      <c r="CY57" s="106">
        <f t="shared" ref="CY57" si="816">AO57+CY56</f>
        <v>743.20395550061801</v>
      </c>
      <c r="CZ57" s="106">
        <f t="shared" ref="CZ57" si="817">AP57+CZ56</f>
        <v>5068.1137206427693</v>
      </c>
      <c r="DA57" s="106">
        <f t="shared" ref="DA57" si="818">AQ57+DA56</f>
        <v>1225.7393215217689</v>
      </c>
      <c r="DB57" s="106">
        <f t="shared" ref="DB57" si="819">AR57+DB56</f>
        <v>7452</v>
      </c>
      <c r="DC57" s="106">
        <f t="shared" ref="DC57" si="820">AS57+DC56</f>
        <v>1489</v>
      </c>
      <c r="DD57" s="106">
        <f t="shared" ref="DD57" si="821">AT57+DD56</f>
        <v>384</v>
      </c>
      <c r="DE57" s="106">
        <f t="shared" ref="DE57" si="822">AU57+DE56</f>
        <v>630.77818980909217</v>
      </c>
      <c r="DF57" s="106">
        <f t="shared" ref="DF57" si="823">AV57+DF56</f>
        <v>1352</v>
      </c>
    </row>
    <row r="58" spans="1:110" x14ac:dyDescent="0.45">
      <c r="A58" s="21">
        <v>43937</v>
      </c>
      <c r="B58" s="20" t="s">
        <v>674</v>
      </c>
      <c r="C58" s="20">
        <v>57</v>
      </c>
      <c r="D58" s="20">
        <v>77995</v>
      </c>
      <c r="E58" s="20">
        <v>4869</v>
      </c>
      <c r="F58" s="22">
        <v>52229</v>
      </c>
      <c r="G58" s="22"/>
      <c r="H58" s="22">
        <f t="shared" si="37"/>
        <v>1606</v>
      </c>
      <c r="I58" s="22">
        <f t="shared" si="38"/>
        <v>92</v>
      </c>
      <c r="J58" s="22">
        <f t="shared" si="39"/>
        <v>2293</v>
      </c>
      <c r="K58" s="22"/>
      <c r="L58" s="22">
        <f t="shared" si="74"/>
        <v>20897</v>
      </c>
      <c r="M58" s="40">
        <f t="shared" si="75"/>
        <v>6.2427078658888392E-2</v>
      </c>
      <c r="N58" s="56">
        <f t="shared" si="76"/>
        <v>1.0210239694196808</v>
      </c>
      <c r="O58" s="56">
        <f t="shared" si="78"/>
        <v>1.0621693121693121</v>
      </c>
      <c r="P58" s="56">
        <f t="shared" si="77"/>
        <v>1.019258949131254</v>
      </c>
      <c r="Q58" s="56">
        <f t="shared" si="79"/>
        <v>0.97872340425531912</v>
      </c>
      <c r="R58" s="46">
        <v>45.547910142863202</v>
      </c>
      <c r="S58" s="46">
        <v>49</v>
      </c>
      <c r="T58" s="46">
        <v>38.312201349504335</v>
      </c>
      <c r="U58" s="46">
        <v>113</v>
      </c>
      <c r="V58" s="46">
        <v>85.527341475243247</v>
      </c>
      <c r="W58" s="46">
        <v>3</v>
      </c>
      <c r="X58" s="46">
        <v>0</v>
      </c>
      <c r="Y58" s="46">
        <v>535.57394910155926</v>
      </c>
      <c r="Z58" s="46">
        <v>10</v>
      </c>
      <c r="AA58" s="46">
        <v>2</v>
      </c>
      <c r="AB58" s="46">
        <v>58.379940164536492</v>
      </c>
      <c r="AC58" s="46">
        <v>3</v>
      </c>
      <c r="AD58" s="46">
        <v>63</v>
      </c>
      <c r="AE58" s="46">
        <v>10</v>
      </c>
      <c r="AF58" s="46">
        <v>3</v>
      </c>
      <c r="AG58" s="46">
        <v>12</v>
      </c>
      <c r="AH58" s="46">
        <v>101</v>
      </c>
      <c r="AI58" s="46">
        <v>5.668060376573294</v>
      </c>
      <c r="AJ58" s="46">
        <v>78.88596994947693</v>
      </c>
      <c r="AK58" s="46">
        <v>17</v>
      </c>
      <c r="AL58" s="46">
        <v>15</v>
      </c>
      <c r="AM58" s="46">
        <v>42</v>
      </c>
      <c r="AN58" s="46">
        <v>12</v>
      </c>
      <c r="AO58" s="46">
        <v>2.1478556181591557</v>
      </c>
      <c r="AP58" s="46">
        <v>100.64205875217795</v>
      </c>
      <c r="AQ58" s="46">
        <v>42.860453242487438</v>
      </c>
      <c r="AR58" s="46">
        <v>97</v>
      </c>
      <c r="AS58" s="46">
        <v>22</v>
      </c>
      <c r="AT58" s="46">
        <v>17</v>
      </c>
      <c r="AU58" s="46">
        <v>12.492304052112331</v>
      </c>
      <c r="AV58" s="46">
        <v>1</v>
      </c>
      <c r="AW58" s="83">
        <f t="shared" ref="AW58" si="824">IF(R57=0,R58,(R58-R57)/R57)</f>
        <v>-0.804813960998357</v>
      </c>
      <c r="AX58" s="83">
        <f t="shared" ref="AX58" si="825">IF(S57=0,S58,(S58-S57)/S57)</f>
        <v>-0.20967741935483872</v>
      </c>
      <c r="AY58" s="83">
        <f t="shared" ref="AY58" si="826">IF(T57=0,T58,(T58-T57)/T57)</f>
        <v>0.2191981303835096</v>
      </c>
      <c r="AZ58" s="83">
        <f t="shared" ref="AZ58" si="827">IF(U57=0,U58,(U58-U57)/U57)</f>
        <v>1.4741149534323028</v>
      </c>
      <c r="BA58" s="83">
        <f t="shared" ref="BA58" si="828">IF(V57=0,V58,(V58-V57)/V57)</f>
        <v>2.4215485034228542E-4</v>
      </c>
      <c r="BB58" s="83">
        <f t="shared" ref="BB58" si="829">IF(W57=0,W58,(W58-W57)/W57)</f>
        <v>0</v>
      </c>
      <c r="BC58" s="83">
        <f t="shared" ref="BC58" si="830">IF(X57=0,X58,(X58-X57)/X57)</f>
        <v>0</v>
      </c>
      <c r="BD58" s="83">
        <f t="shared" ref="BD58" si="831">IF(Y57=0,Y58,(Y58-Y57)/Y57)</f>
        <v>0.63724148498412803</v>
      </c>
      <c r="BE58" s="83">
        <f t="shared" ref="BE58" si="832">IF(Z57=0,Z58,(Z58-Z57)/Z57)</f>
        <v>-0.44444444444444442</v>
      </c>
      <c r="BF58" s="83">
        <f t="shared" ref="BF58" si="833">IF(AA57=0,AA58,(AA58-AA57)/AA57)</f>
        <v>-0.66666666666666663</v>
      </c>
      <c r="BG58" s="83">
        <f t="shared" ref="BG58" si="834">IF(AB57=0,AB58,(AB58-AB57)/AB57)</f>
        <v>0.16966915018290238</v>
      </c>
      <c r="BH58" s="83">
        <f t="shared" ref="BH58" si="835">IF(AC57=0,AC58,(AC58-AC57)/AC57)</f>
        <v>0</v>
      </c>
      <c r="BI58" s="83">
        <f t="shared" ref="BI58" si="836">IF(AD57=0,AD58,(AD58-AD57)/AD57)</f>
        <v>-3.0769230769230771E-2</v>
      </c>
      <c r="BJ58" s="83">
        <f t="shared" ref="BJ58" si="837">IF(AE57=0,AE58,(AE58-AE57)/AE57)</f>
        <v>-0.23076923076923078</v>
      </c>
      <c r="BK58" s="83">
        <f t="shared" ref="BK58" si="838">IF(AF57=0,AF58,(AF58-AF57)/AF57)</f>
        <v>0.5</v>
      </c>
      <c r="BL58" s="83">
        <f t="shared" ref="BL58" si="839">IF(AG57=0,AG58,(AG58-AG57)/AG57)</f>
        <v>0.2</v>
      </c>
      <c r="BM58" s="83">
        <f t="shared" ref="BM58" si="840">IF(AH57=0,AH58,(AH58-AH57)/AH57)</f>
        <v>-0.15833333333333333</v>
      </c>
      <c r="BN58" s="83">
        <f t="shared" ref="BN58" si="841">IF(AI57=0,AI58,(AI58-AI57)/AI57)</f>
        <v>-0.1932435507176691</v>
      </c>
      <c r="BO58" s="83">
        <f t="shared" ref="BO58" si="842">IF(AJ57=0,AJ58,(AJ58-AJ57)/AJ57)</f>
        <v>0.43569387213872429</v>
      </c>
      <c r="BP58" s="83">
        <f t="shared" ref="BP58" si="843">IF(AK57=0,AK58,(AK58-AK57)/AK57)</f>
        <v>-0.48484848484848486</v>
      </c>
      <c r="BQ58" s="83">
        <f t="shared" ref="BQ58" si="844">IF(AL57=0,AL58,(AL58-AL57)/AL57)</f>
        <v>0.5</v>
      </c>
      <c r="BR58" s="83">
        <f t="shared" ref="BR58" si="845">IF(AM57=0,AM58,(AM58-AM57)/AM57)</f>
        <v>-0.38235294117647056</v>
      </c>
      <c r="BS58" s="83">
        <f t="shared" ref="BS58" si="846">IF(AN57=0,AN58,(AN58-AN57)/AN57)</f>
        <v>2</v>
      </c>
      <c r="BT58" s="83">
        <f t="shared" ref="BT58" si="847">IF(AO57=0,AO58,(AO58-AO57)/AO57)</f>
        <v>-0.2322004291051171</v>
      </c>
      <c r="BU58" s="83">
        <f t="shared" ref="BU58" si="848">IF(AP57=0,AP58,(AP58-AP57)/AP57)</f>
        <v>1.8966434414645508</v>
      </c>
      <c r="BV58" s="83">
        <f t="shared" ref="BV58" si="849">IF(AQ57=0,AQ58,(AQ58-AQ57)/AQ57)</f>
        <v>0.16141909973522045</v>
      </c>
      <c r="BW58" s="83">
        <f t="shared" ref="BW58" si="850">IF(AR57=0,AR58,(AR58-AR57)/AR57)</f>
        <v>-0.16379310344827586</v>
      </c>
      <c r="BX58" s="83">
        <f t="shared" ref="BX58" si="851">IF(AS57=0,AS58,(AS58-AS57)/AS57)</f>
        <v>0</v>
      </c>
      <c r="BY58" s="83">
        <f t="shared" ref="BY58" si="852">IF(AT57=0,AT58,(AT58-AT57)/AT57)</f>
        <v>-0.2608695652173913</v>
      </c>
      <c r="BZ58" s="83">
        <f t="shared" ref="BZ58" si="853">IF(AU57=0,AU58,(AU58-AU57)/AU57)</f>
        <v>0.14092287073123719</v>
      </c>
      <c r="CA58" s="83">
        <f t="shared" ref="CA58" si="854">IF(AV57=0,AV58,(AV58-AV57)/AV57)</f>
        <v>0.36396878374407593</v>
      </c>
      <c r="CB58" s="106">
        <f t="shared" ref="CB58" si="855">R58+CB57</f>
        <v>3235.5479101428632</v>
      </c>
      <c r="CC58" s="106">
        <f t="shared" ref="CC58" si="856">S58+CC57</f>
        <v>1740</v>
      </c>
      <c r="CD58" s="106">
        <f t="shared" ref="CD58" si="857">T58+CD57</f>
        <v>951.64718280809518</v>
      </c>
      <c r="CE58" s="106">
        <f t="shared" ref="CE58" si="858">U58+CE57</f>
        <v>8059</v>
      </c>
      <c r="CF58" s="106">
        <f t="shared" ref="CF58" si="859">V58+CF57</f>
        <v>3944.815351363995</v>
      </c>
      <c r="CG58" s="106">
        <f t="shared" ref="CG58" si="860">W58+CG57</f>
        <v>418</v>
      </c>
      <c r="CH58" s="106">
        <f t="shared" ref="CH58" si="861">X58+CH57</f>
        <v>157</v>
      </c>
      <c r="CI58" s="106">
        <f t="shared" ref="CI58" si="862">Y58+CI57</f>
        <v>22879.573949101559</v>
      </c>
      <c r="CJ58" s="106">
        <f t="shared" ref="CJ58" si="863">Z58+CJ57</f>
        <v>255</v>
      </c>
      <c r="CK58" s="106">
        <f t="shared" ref="CK58" si="864">AA58+CK57</f>
        <v>440</v>
      </c>
      <c r="CL58" s="106">
        <f t="shared" ref="CL58" si="865">AB58+CL57</f>
        <v>2496.9246455621469</v>
      </c>
      <c r="CM58" s="106">
        <f t="shared" ref="CM58" si="866">AC58+CM57</f>
        <v>539</v>
      </c>
      <c r="CN58" s="106">
        <f t="shared" ref="CN58" si="867">AD58+CN57</f>
        <v>1396</v>
      </c>
      <c r="CO58" s="106">
        <f t="shared" ref="CO58" si="868">AE58+CO57</f>
        <v>856</v>
      </c>
      <c r="CP58" s="106">
        <f t="shared" ref="CP58" si="869">AF58+CP57</f>
        <v>1004</v>
      </c>
      <c r="CQ58" s="106">
        <f t="shared" ref="CQ58" si="870">AG58+CQ57</f>
        <v>450</v>
      </c>
      <c r="CR58" s="106">
        <f t="shared" ref="CR58" si="871">AH58+CR57</f>
        <v>2327</v>
      </c>
      <c r="CS58" s="106">
        <f t="shared" ref="CS58" si="872">AI58+CS57</f>
        <v>1220.4632808133265</v>
      </c>
      <c r="CT58" s="106">
        <f t="shared" ref="CT58" si="873">AJ58+CT57</f>
        <v>4354.0498210688284</v>
      </c>
      <c r="CU58" s="106">
        <f t="shared" ref="CU58" si="874">AK58+CU57</f>
        <v>906</v>
      </c>
      <c r="CV58" s="106">
        <f t="shared" ref="CV58" si="875">AL58+CV57</f>
        <v>526</v>
      </c>
      <c r="CW58" s="106">
        <f t="shared" ref="CW58" si="876">AM58+CW57</f>
        <v>747</v>
      </c>
      <c r="CX58" s="106">
        <f t="shared" ref="CX58" si="877">AN58+CX57</f>
        <v>325</v>
      </c>
      <c r="CY58" s="106">
        <f t="shared" ref="CY58" si="878">AO58+CY57</f>
        <v>745.35181111877716</v>
      </c>
      <c r="CZ58" s="106">
        <f t="shared" ref="CZ58" si="879">AP58+CZ57</f>
        <v>5168.7557793949472</v>
      </c>
      <c r="DA58" s="106">
        <f t="shared" ref="DA58" si="880">AQ58+DA57</f>
        <v>1268.5997747642564</v>
      </c>
      <c r="DB58" s="106">
        <f t="shared" ref="DB58" si="881">AR58+DB57</f>
        <v>7549</v>
      </c>
      <c r="DC58" s="106">
        <f t="shared" ref="DC58" si="882">AS58+DC57</f>
        <v>1511</v>
      </c>
      <c r="DD58" s="106">
        <f t="shared" ref="DD58" si="883">AT58+DD57</f>
        <v>401</v>
      </c>
      <c r="DE58" s="106">
        <f t="shared" ref="DE58" si="884">AU58+DE57</f>
        <v>643.2704938612045</v>
      </c>
      <c r="DF58" s="106">
        <f t="shared" ref="DF58" si="885">AV58+DF57</f>
        <v>1353</v>
      </c>
    </row>
    <row r="59" spans="1:110" x14ac:dyDescent="0.45">
      <c r="A59" s="21">
        <v>43938</v>
      </c>
      <c r="B59" s="20" t="s">
        <v>681</v>
      </c>
      <c r="C59" s="20">
        <v>58</v>
      </c>
      <c r="D59" s="63">
        <v>79494</v>
      </c>
      <c r="E59" s="63">
        <v>4958</v>
      </c>
      <c r="F59" s="111">
        <v>54064</v>
      </c>
      <c r="G59" s="111"/>
      <c r="H59" s="22">
        <f t="shared" si="37"/>
        <v>1499</v>
      </c>
      <c r="I59" s="22">
        <f t="shared" si="38"/>
        <v>89</v>
      </c>
      <c r="J59" s="22">
        <f t="shared" si="39"/>
        <v>1835</v>
      </c>
      <c r="K59" s="22"/>
      <c r="L59" s="22">
        <f t="shared" si="74"/>
        <v>20472</v>
      </c>
      <c r="M59" s="40">
        <f t="shared" si="75"/>
        <v>6.2369487005308574E-2</v>
      </c>
      <c r="N59" s="56">
        <f t="shared" si="76"/>
        <v>1.0192191807167126</v>
      </c>
      <c r="O59" s="56">
        <f t="shared" si="78"/>
        <v>0.9333748443337484</v>
      </c>
      <c r="P59" s="56">
        <f t="shared" si="77"/>
        <v>1.0182789073731773</v>
      </c>
      <c r="Q59" s="56">
        <f t="shared" si="79"/>
        <v>0.96739130434782605</v>
      </c>
      <c r="R59" s="46">
        <v>201.4520898571368</v>
      </c>
      <c r="S59" s="46">
        <v>53.262639489865705</v>
      </c>
      <c r="T59" s="46">
        <v>31.400414550137612</v>
      </c>
      <c r="U59" s="46">
        <v>122.07395809610534</v>
      </c>
      <c r="V59" s="46">
        <v>94.271473960532603</v>
      </c>
      <c r="W59" s="46">
        <v>8</v>
      </c>
      <c r="X59" s="46">
        <v>3</v>
      </c>
      <c r="Y59" s="46">
        <v>355.42605089844074</v>
      </c>
      <c r="Z59" s="46">
        <v>13</v>
      </c>
      <c r="AA59" s="46">
        <v>2</v>
      </c>
      <c r="AB59" s="46">
        <v>52.605302057985227</v>
      </c>
      <c r="AC59" s="46">
        <v>8</v>
      </c>
      <c r="AD59" s="46">
        <v>64</v>
      </c>
      <c r="AE59" s="46">
        <v>9</v>
      </c>
      <c r="AF59" s="46">
        <v>0</v>
      </c>
      <c r="AG59" s="46">
        <v>7</v>
      </c>
      <c r="AH59" s="46">
        <v>130</v>
      </c>
      <c r="AI59" s="46">
        <v>9.3452479956008574</v>
      </c>
      <c r="AJ59" s="46">
        <v>81.950178931171649</v>
      </c>
      <c r="AK59" s="46">
        <v>25</v>
      </c>
      <c r="AL59" s="46">
        <v>15</v>
      </c>
      <c r="AM59" s="46">
        <v>29</v>
      </c>
      <c r="AN59" s="46">
        <v>1</v>
      </c>
      <c r="AO59" s="46">
        <v>4.6481888812228362</v>
      </c>
      <c r="AP59" s="46">
        <v>30.20732695895822</v>
      </c>
      <c r="AQ59" s="46">
        <v>38.134226602174977</v>
      </c>
      <c r="AR59" s="46">
        <v>79.609200637667527</v>
      </c>
      <c r="AS59" s="46">
        <v>17.519130038715502</v>
      </c>
      <c r="AT59" s="46">
        <v>15</v>
      </c>
      <c r="AU59" s="46">
        <v>12.094571044283953</v>
      </c>
      <c r="AV59" s="46">
        <v>6</v>
      </c>
      <c r="AW59" s="83">
        <f t="shared" ref="AW59" si="886">IF(R58=0,R59,(R59-R58)/R58)</f>
        <v>3.4228613173529294</v>
      </c>
      <c r="AX59" s="83">
        <f t="shared" ref="AX59" si="887">IF(S58=0,S59,(S59-S58)/S58)</f>
        <v>8.6992642650320515E-2</v>
      </c>
      <c r="AY59" s="83">
        <f t="shared" ref="AY59" si="888">IF(T58=0,T59,(T59-T58)/T58)</f>
        <v>-0.18040693449884848</v>
      </c>
      <c r="AZ59" s="83">
        <f t="shared" ref="AZ59" si="889">IF(U58=0,U59,(U59-U58)/U58)</f>
        <v>8.0300514124826042E-2</v>
      </c>
      <c r="BA59" s="83">
        <f t="shared" ref="BA59" si="890">IF(V58=0,V59,(V59-V58)/V58)</f>
        <v>0.1022378614190929</v>
      </c>
      <c r="BB59" s="83">
        <f t="shared" ref="BB59" si="891">IF(W58=0,W59,(W59-W58)/W58)</f>
        <v>1.6666666666666667</v>
      </c>
      <c r="BC59" s="83">
        <f t="shared" ref="BC59" si="892">IF(X58=0,X59,(X59-X58)/X58)</f>
        <v>3</v>
      </c>
      <c r="BD59" s="83">
        <f t="shared" ref="BD59" si="893">IF(Y58=0,Y59,(Y59-Y58)/Y58)</f>
        <v>-0.33636419117345384</v>
      </c>
      <c r="BE59" s="83">
        <f t="shared" ref="BE59" si="894">IF(Z58=0,Z59,(Z59-Z58)/Z58)</f>
        <v>0.3</v>
      </c>
      <c r="BF59" s="83">
        <f t="shared" ref="BF59" si="895">IF(AA58=0,AA59,(AA59-AA58)/AA58)</f>
        <v>0</v>
      </c>
      <c r="BG59" s="83">
        <f t="shared" ref="BG59" si="896">IF(AB58=0,AB59,(AB59-AB58)/AB58)</f>
        <v>-9.8914765761598536E-2</v>
      </c>
      <c r="BH59" s="83">
        <f t="shared" ref="BH59" si="897">IF(AC58=0,AC59,(AC59-AC58)/AC58)</f>
        <v>1.6666666666666667</v>
      </c>
      <c r="BI59" s="83">
        <f t="shared" ref="BI59" si="898">IF(AD58=0,AD59,(AD59-AD58)/AD58)</f>
        <v>1.5873015873015872E-2</v>
      </c>
      <c r="BJ59" s="83">
        <f t="shared" ref="BJ59" si="899">IF(AE58=0,AE59,(AE59-AE58)/AE58)</f>
        <v>-0.1</v>
      </c>
      <c r="BK59" s="83">
        <f t="shared" ref="BK59" si="900">IF(AF58=0,AF59,(AF59-AF58)/AF58)</f>
        <v>-1</v>
      </c>
      <c r="BL59" s="83">
        <f t="shared" ref="BL59" si="901">IF(AG58=0,AG59,(AG59-AG58)/AG58)</f>
        <v>-0.41666666666666669</v>
      </c>
      <c r="BM59" s="83">
        <f t="shared" ref="BM59" si="902">IF(AH58=0,AH59,(AH59-AH58)/AH58)</f>
        <v>0.28712871287128711</v>
      </c>
      <c r="BN59" s="83">
        <f t="shared" ref="BN59" si="903">IF(AI58=0,AI59,(AI59-AI58)/AI58)</f>
        <v>0.64875590144130735</v>
      </c>
      <c r="BO59" s="83">
        <f t="shared" ref="BO59" si="904">IF(AJ58=0,AJ59,(AJ59-AJ58)/AJ58)</f>
        <v>3.8843522918678861E-2</v>
      </c>
      <c r="BP59" s="83">
        <f t="shared" ref="BP59" si="905">IF(AK58=0,AK59,(AK59-AK58)/AK58)</f>
        <v>0.47058823529411764</v>
      </c>
      <c r="BQ59" s="83">
        <f t="shared" ref="BQ59" si="906">IF(AL58=0,AL59,(AL59-AL58)/AL58)</f>
        <v>0</v>
      </c>
      <c r="BR59" s="83">
        <f t="shared" ref="BR59" si="907">IF(AM58=0,AM59,(AM59-AM58)/AM58)</f>
        <v>-0.30952380952380953</v>
      </c>
      <c r="BS59" s="83">
        <f t="shared" ref="BS59" si="908">IF(AN58=0,AN59,(AN59-AN58)/AN58)</f>
        <v>-0.91666666666666663</v>
      </c>
      <c r="BT59" s="83">
        <f t="shared" ref="BT59" si="909">IF(AO58=0,AO59,(AO59-AO58)/AO58)</f>
        <v>1.1641067685949114</v>
      </c>
      <c r="BU59" s="83">
        <f t="shared" ref="BU59" si="910">IF(AP58=0,AP59,(AP59-AP58)/AP58)</f>
        <v>-0.6998538450674876</v>
      </c>
      <c r="BV59" s="83">
        <f t="shared" ref="BV59" si="911">IF(AQ58=0,AQ59,(AQ59-AQ58)/AQ58)</f>
        <v>-0.11027010408810532</v>
      </c>
      <c r="BW59" s="83">
        <f t="shared" ref="BW59" si="912">IF(AR58=0,AR59,(AR59-AR58)/AR58)</f>
        <v>-0.17928659136425229</v>
      </c>
      <c r="BX59" s="83">
        <f t="shared" ref="BX59" si="913">IF(AS58=0,AS59,(AS59-AS58)/AS58)</f>
        <v>-0.20367590733111351</v>
      </c>
      <c r="BY59" s="83">
        <f t="shared" ref="BY59" si="914">IF(AT58=0,AT59,(AT59-AT58)/AT58)</f>
        <v>-0.11764705882352941</v>
      </c>
      <c r="BZ59" s="83">
        <f t="shared" ref="BZ59" si="915">IF(AU58=0,AU59,(AU59-AU58)/AU58)</f>
        <v>-3.1838242662779695E-2</v>
      </c>
      <c r="CA59" s="83">
        <f t="shared" ref="CA59" si="916">IF(AV58=0,AV59,(AV59-AV58)/AV58)</f>
        <v>5</v>
      </c>
      <c r="CB59" s="106">
        <f t="shared" ref="CB59" si="917">R59+CB58</f>
        <v>3437</v>
      </c>
      <c r="CC59" s="106">
        <f t="shared" ref="CC59" si="918">S59+CC58</f>
        <v>1793.2626394898657</v>
      </c>
      <c r="CD59" s="106">
        <f t="shared" ref="CD59" si="919">T59+CD58</f>
        <v>983.04759735823279</v>
      </c>
      <c r="CE59" s="106">
        <f t="shared" ref="CE59" si="920">U59+CE58</f>
        <v>8181.0739580961053</v>
      </c>
      <c r="CF59" s="106">
        <f t="shared" ref="CF59" si="921">V59+CF58</f>
        <v>4039.0868253245276</v>
      </c>
      <c r="CG59" s="106">
        <f t="shared" ref="CG59" si="922">W59+CG58</f>
        <v>426</v>
      </c>
      <c r="CH59" s="106">
        <f t="shared" ref="CH59" si="923">X59+CH58</f>
        <v>160</v>
      </c>
      <c r="CI59" s="106">
        <f t="shared" ref="CI59" si="924">Y59+CI58</f>
        <v>23235</v>
      </c>
      <c r="CJ59" s="106">
        <f t="shared" ref="CJ59" si="925">Z59+CJ58</f>
        <v>268</v>
      </c>
      <c r="CK59" s="106">
        <f t="shared" ref="CK59" si="926">AA59+CK58</f>
        <v>442</v>
      </c>
      <c r="CL59" s="106">
        <f t="shared" ref="CL59" si="927">AB59+CL58</f>
        <v>2549.5299476201321</v>
      </c>
      <c r="CM59" s="106">
        <f t="shared" ref="CM59" si="928">AC59+CM58</f>
        <v>547</v>
      </c>
      <c r="CN59" s="106">
        <f t="shared" ref="CN59" si="929">AD59+CN58</f>
        <v>1460</v>
      </c>
      <c r="CO59" s="106">
        <f t="shared" ref="CO59" si="930">AE59+CO58</f>
        <v>865</v>
      </c>
      <c r="CP59" s="106">
        <f t="shared" ref="CP59" si="931">AF59+CP58</f>
        <v>1004</v>
      </c>
      <c r="CQ59" s="106">
        <f t="shared" ref="CQ59" si="932">AG59+CQ58</f>
        <v>457</v>
      </c>
      <c r="CR59" s="106">
        <f t="shared" ref="CR59" si="933">AH59+CR58</f>
        <v>2457</v>
      </c>
      <c r="CS59" s="106">
        <f t="shared" ref="CS59" si="934">AI59+CS58</f>
        <v>1229.8085288089273</v>
      </c>
      <c r="CT59" s="106">
        <f t="shared" ref="CT59" si="935">AJ59+CT58</f>
        <v>4436</v>
      </c>
      <c r="CU59" s="106">
        <f t="shared" ref="CU59" si="936">AK59+CU58</f>
        <v>931</v>
      </c>
      <c r="CV59" s="106">
        <f t="shared" ref="CV59" si="937">AL59+CV58</f>
        <v>541</v>
      </c>
      <c r="CW59" s="106">
        <f t="shared" ref="CW59" si="938">AM59+CW58</f>
        <v>776</v>
      </c>
      <c r="CX59" s="106">
        <f t="shared" ref="CX59" si="939">AN59+CX58</f>
        <v>326</v>
      </c>
      <c r="CY59" s="106">
        <f t="shared" ref="CY59" si="940">AO59+CY58</f>
        <v>750</v>
      </c>
      <c r="CZ59" s="106">
        <f t="shared" ref="CZ59" si="941">AP59+CZ58</f>
        <v>5198.9631063539055</v>
      </c>
      <c r="DA59" s="106">
        <f t="shared" ref="DA59" si="942">AQ59+DA58</f>
        <v>1306.7340013664314</v>
      </c>
      <c r="DB59" s="106">
        <f t="shared" ref="DB59" si="943">AR59+DB58</f>
        <v>7628.6092006376675</v>
      </c>
      <c r="DC59" s="106">
        <f t="shared" ref="DC59" si="944">AS59+DC58</f>
        <v>1528.5191300387155</v>
      </c>
      <c r="DD59" s="106">
        <f t="shared" ref="DD59" si="945">AT59+DD58</f>
        <v>416</v>
      </c>
      <c r="DE59" s="106">
        <f t="shared" ref="DE59" si="946">AU59+DE58</f>
        <v>655.36506490548845</v>
      </c>
      <c r="DF59" s="106">
        <f t="shared" ref="DF59" si="947">AV59+DF58</f>
        <v>1359</v>
      </c>
    </row>
    <row r="60" spans="1:110" x14ac:dyDescent="0.45">
      <c r="A60" s="21">
        <v>43939</v>
      </c>
      <c r="B60" s="20" t="s">
        <v>690</v>
      </c>
      <c r="C60" s="20">
        <v>59</v>
      </c>
      <c r="D60" s="63">
        <v>80868</v>
      </c>
      <c r="E60" s="63">
        <v>5031</v>
      </c>
      <c r="F60" s="111">
        <v>55987</v>
      </c>
      <c r="G60" s="111"/>
      <c r="H60" s="22">
        <f t="shared" si="37"/>
        <v>1374</v>
      </c>
      <c r="I60" s="22">
        <f t="shared" si="38"/>
        <v>73</v>
      </c>
      <c r="J60" s="22">
        <f t="shared" si="39"/>
        <v>1923</v>
      </c>
      <c r="K60" s="22"/>
      <c r="L60" s="22">
        <f t="shared" si="74"/>
        <v>19850</v>
      </c>
      <c r="M60" s="40">
        <f t="shared" si="75"/>
        <v>6.2212494435376166E-2</v>
      </c>
      <c r="N60" s="56">
        <f t="shared" si="76"/>
        <v>1.0172843233451581</v>
      </c>
      <c r="O60" s="56">
        <f t="shared" si="78"/>
        <v>0.91661107404936626</v>
      </c>
      <c r="P60" s="56">
        <f t="shared" si="77"/>
        <v>1.0147236789027834</v>
      </c>
      <c r="Q60" s="56">
        <f t="shared" si="79"/>
        <v>0.8202247191011236</v>
      </c>
      <c r="R60" s="46">
        <v>94.130640450038754</v>
      </c>
      <c r="S60" s="46">
        <v>58.737360510134295</v>
      </c>
      <c r="T60" s="46">
        <v>30.730657377735383</v>
      </c>
      <c r="U60" s="46">
        <v>90.926041903894657</v>
      </c>
      <c r="V60" s="46">
        <v>85.979335750242626</v>
      </c>
      <c r="W60" s="46">
        <v>1</v>
      </c>
      <c r="X60" s="46">
        <v>2</v>
      </c>
      <c r="Y60" s="46">
        <v>328</v>
      </c>
      <c r="Z60" s="46">
        <v>12</v>
      </c>
      <c r="AA60" s="46">
        <v>3</v>
      </c>
      <c r="AB60" s="46">
        <v>45.986959165977169</v>
      </c>
      <c r="AC60" s="46">
        <v>22</v>
      </c>
      <c r="AD60" s="46">
        <v>88</v>
      </c>
      <c r="AE60" s="46">
        <v>10</v>
      </c>
      <c r="AF60" s="46">
        <v>1</v>
      </c>
      <c r="AG60" s="46">
        <v>14</v>
      </c>
      <c r="AH60" s="46">
        <v>57</v>
      </c>
      <c r="AI60" s="46">
        <v>1.5893631515325524</v>
      </c>
      <c r="AJ60" s="46">
        <v>70.808200789943839</v>
      </c>
      <c r="AK60" s="46">
        <v>22</v>
      </c>
      <c r="AL60" s="46">
        <v>11</v>
      </c>
      <c r="AM60" s="46">
        <v>31</v>
      </c>
      <c r="AN60" s="46">
        <v>38.258217627281965</v>
      </c>
      <c r="AO60" s="46">
        <v>13.849434580124807</v>
      </c>
      <c r="AP60" s="46">
        <v>94.403922290478476</v>
      </c>
      <c r="AQ60" s="46">
        <v>34.359790669814856</v>
      </c>
      <c r="AR60" s="46">
        <v>72.390799362332473</v>
      </c>
      <c r="AS60" s="46">
        <v>6.4808699612844975</v>
      </c>
      <c r="AT60" s="46">
        <v>17</v>
      </c>
      <c r="AU60" s="46">
        <v>7.3684064091869459</v>
      </c>
      <c r="AV60" s="46">
        <v>7</v>
      </c>
      <c r="AW60" s="83">
        <f t="shared" ref="AW60" si="948">IF(R59=0,R60,(R60-R59)/R59)</f>
        <v>-0.53273932021855364</v>
      </c>
      <c r="AX60" s="83">
        <f t="shared" ref="AX60" si="949">IF(S59=0,S60,(S60-S59)/S59)</f>
        <v>0.10278726463246843</v>
      </c>
      <c r="AY60" s="83">
        <f t="shared" ref="AY60" si="950">IF(T59=0,T60,(T60-T59)/T59)</f>
        <v>-2.1329564656951096E-2</v>
      </c>
      <c r="AZ60" s="83">
        <f t="shared" ref="AZ60" si="951">IF(U59=0,U60,(U60-U59)/U59)</f>
        <v>-0.25515610927998927</v>
      </c>
      <c r="BA60" s="83">
        <f t="shared" ref="BA60" si="952">IF(V59=0,V60,(V60-V59)/V59)</f>
        <v>-8.7960205372004024E-2</v>
      </c>
      <c r="BB60" s="83">
        <f t="shared" ref="BB60" si="953">IF(W59=0,W60,(W60-W59)/W59)</f>
        <v>-0.875</v>
      </c>
      <c r="BC60" s="83">
        <f t="shared" ref="BC60" si="954">IF(X59=0,X60,(X60-X59)/X59)</f>
        <v>-0.33333333333333331</v>
      </c>
      <c r="BD60" s="83">
        <f t="shared" ref="BD60" si="955">IF(Y59=0,Y60,(Y60-Y59)/Y59)</f>
        <v>-7.7163873692188759E-2</v>
      </c>
      <c r="BE60" s="83">
        <f t="shared" ref="BE60" si="956">IF(Z59=0,Z60,(Z60-Z59)/Z59)</f>
        <v>-7.6923076923076927E-2</v>
      </c>
      <c r="BF60" s="83">
        <f t="shared" ref="BF60" si="957">IF(AA59=0,AA60,(AA60-AA59)/AA59)</f>
        <v>0.5</v>
      </c>
      <c r="BG60" s="83">
        <f t="shared" ref="BG60" si="958">IF(AB59=0,AB60,(AB60-AB59)/AB59)</f>
        <v>-0.12581132762459685</v>
      </c>
      <c r="BH60" s="83">
        <f t="shared" ref="BH60" si="959">IF(AC59=0,AC60,(AC60-AC59)/AC59)</f>
        <v>1.75</v>
      </c>
      <c r="BI60" s="83">
        <f t="shared" ref="BI60" si="960">IF(AD59=0,AD60,(AD60-AD59)/AD59)</f>
        <v>0.375</v>
      </c>
      <c r="BJ60" s="83">
        <f t="shared" ref="BJ60" si="961">IF(AE59=0,AE60,(AE60-AE59)/AE59)</f>
        <v>0.1111111111111111</v>
      </c>
      <c r="BK60" s="83">
        <f t="shared" ref="BK60" si="962">IF(AF59=0,AF60,(AF60-AF59)/AF59)</f>
        <v>1</v>
      </c>
      <c r="BL60" s="83">
        <f t="shared" ref="BL60" si="963">IF(AG59=0,AG60,(AG60-AG59)/AG59)</f>
        <v>1</v>
      </c>
      <c r="BM60" s="83">
        <f t="shared" ref="BM60" si="964">IF(AH59=0,AH60,(AH60-AH59)/AH59)</f>
        <v>-0.56153846153846154</v>
      </c>
      <c r="BN60" s="83">
        <f t="shared" ref="BN60" si="965">IF(AI59=0,AI60,(AI60-AI59)/AI59)</f>
        <v>-0.82992819962822573</v>
      </c>
      <c r="BO60" s="83">
        <f t="shared" ref="BO60" si="966">IF(AJ59=0,AJ60,(AJ60-AJ59)/AJ59)</f>
        <v>-0.135960388208374</v>
      </c>
      <c r="BP60" s="83">
        <f t="shared" ref="BP60" si="967">IF(AK59=0,AK60,(AK60-AK59)/AK59)</f>
        <v>-0.12</v>
      </c>
      <c r="BQ60" s="83">
        <f t="shared" ref="BQ60" si="968">IF(AL59=0,AL60,(AL60-AL59)/AL59)</f>
        <v>-0.26666666666666666</v>
      </c>
      <c r="BR60" s="83">
        <f t="shared" ref="BR60" si="969">IF(AM59=0,AM60,(AM60-AM59)/AM59)</f>
        <v>6.8965517241379309E-2</v>
      </c>
      <c r="BS60" s="83">
        <f t="shared" ref="BS60" si="970">IF(AN59=0,AN60,(AN60-AN59)/AN59)</f>
        <v>37.258217627281965</v>
      </c>
      <c r="BT60" s="83">
        <f t="shared" ref="BT60" si="971">IF(AO59=0,AO60,(AO60-AO59)/AO59)</f>
        <v>1.9795335202646338</v>
      </c>
      <c r="BU60" s="83">
        <f t="shared" ref="BU60" si="972">IF(AP59=0,AP60,(AP60-AP59)/AP59)</f>
        <v>2.1251994729206669</v>
      </c>
      <c r="BV60" s="83">
        <f t="shared" ref="BV60" si="973">IF(AQ59=0,AQ60,(AQ60-AQ59)/AQ59)</f>
        <v>-9.8977644721522845E-2</v>
      </c>
      <c r="BW60" s="83">
        <f t="shared" ref="BW60" si="974">IF(AR59=0,AR60,(AR60-AR59)/AR59)</f>
        <v>-9.0672952592361897E-2</v>
      </c>
      <c r="BX60" s="83">
        <f t="shared" ref="BX60" si="975">IF(AS59=0,AS60,(AS60-AS59)/AS59)</f>
        <v>-0.63006896193119</v>
      </c>
      <c r="BY60" s="83">
        <f t="shared" ref="BY60" si="976">IF(AT59=0,AT60,(AT60-AT59)/AT59)</f>
        <v>0.13333333333333333</v>
      </c>
      <c r="BZ60" s="83">
        <f t="shared" ref="BZ60" si="977">IF(AU59=0,AU60,(AU60-AU59)/AU59)</f>
        <v>-0.39076744580624478</v>
      </c>
      <c r="CA60" s="83">
        <f t="shared" ref="CA60" si="978">IF(AV59=0,AV60,(AV60-AV59)/AV59)</f>
        <v>0.16666666666666666</v>
      </c>
      <c r="CB60" s="106">
        <f t="shared" ref="CB60" si="979">R60+CB59</f>
        <v>3531.1306404500388</v>
      </c>
      <c r="CC60" s="106">
        <f t="shared" ref="CC60" si="980">S60+CC59</f>
        <v>1852</v>
      </c>
      <c r="CD60" s="106">
        <f t="shared" ref="CD60" si="981">T60+CD59</f>
        <v>1013.7782547359682</v>
      </c>
      <c r="CE60" s="106">
        <f t="shared" ref="CE60" si="982">U60+CE59</f>
        <v>8272</v>
      </c>
      <c r="CF60" s="106">
        <f t="shared" ref="CF60" si="983">V60+CF59</f>
        <v>4125.0661610747702</v>
      </c>
      <c r="CG60" s="106">
        <f t="shared" ref="CG60" si="984">W60+CG59</f>
        <v>427</v>
      </c>
      <c r="CH60" s="106">
        <f t="shared" ref="CH60" si="985">X60+CH59</f>
        <v>162</v>
      </c>
      <c r="CI60" s="106">
        <f t="shared" ref="CI60" si="986">Y60+CI59</f>
        <v>23563</v>
      </c>
      <c r="CJ60" s="106">
        <f t="shared" ref="CJ60" si="987">Z60+CJ59</f>
        <v>280</v>
      </c>
      <c r="CK60" s="106">
        <f t="shared" ref="CK60" si="988">AA60+CK59</f>
        <v>445</v>
      </c>
      <c r="CL60" s="106">
        <f t="shared" ref="CL60" si="989">AB60+CL59</f>
        <v>2595.5169067861093</v>
      </c>
      <c r="CM60" s="106">
        <f t="shared" ref="CM60" si="990">AC60+CM59</f>
        <v>569</v>
      </c>
      <c r="CN60" s="106">
        <f t="shared" ref="CN60" si="991">AD60+CN59</f>
        <v>1548</v>
      </c>
      <c r="CO60" s="106">
        <f t="shared" ref="CO60" si="992">AE60+CO59</f>
        <v>875</v>
      </c>
      <c r="CP60" s="106">
        <f t="shared" ref="CP60" si="993">AF60+CP59</f>
        <v>1005</v>
      </c>
      <c r="CQ60" s="106">
        <f t="shared" ref="CQ60" si="994">AG60+CQ59</f>
        <v>471</v>
      </c>
      <c r="CR60" s="106">
        <f t="shared" ref="CR60" si="995">AH60+CR59</f>
        <v>2514</v>
      </c>
      <c r="CS60" s="106">
        <f t="shared" ref="CS60" si="996">AI60+CS59</f>
        <v>1231.3978919604599</v>
      </c>
      <c r="CT60" s="106">
        <f t="shared" ref="CT60" si="997">AJ60+CT59</f>
        <v>4506.8082007899438</v>
      </c>
      <c r="CU60" s="106">
        <f t="shared" ref="CU60" si="998">AK60+CU59</f>
        <v>953</v>
      </c>
      <c r="CV60" s="106">
        <f t="shared" ref="CV60" si="999">AL60+CV59</f>
        <v>552</v>
      </c>
      <c r="CW60" s="106">
        <f t="shared" ref="CW60" si="1000">AM60+CW59</f>
        <v>807</v>
      </c>
      <c r="CX60" s="106">
        <f t="shared" ref="CX60" si="1001">AN60+CX59</f>
        <v>364.25821762728197</v>
      </c>
      <c r="CY60" s="106">
        <f t="shared" ref="CY60" si="1002">AO60+CY59</f>
        <v>763.84943458012481</v>
      </c>
      <c r="CZ60" s="106">
        <f t="shared" ref="CZ60" si="1003">AP60+CZ59</f>
        <v>5293.3670286443839</v>
      </c>
      <c r="DA60" s="106">
        <f t="shared" ref="DA60" si="1004">AQ60+DA59</f>
        <v>1341.0937920362462</v>
      </c>
      <c r="DB60" s="106">
        <f t="shared" ref="DB60" si="1005">AR60+DB59</f>
        <v>7701</v>
      </c>
      <c r="DC60" s="106">
        <f t="shared" ref="DC60" si="1006">AS60+DC59</f>
        <v>1535</v>
      </c>
      <c r="DD60" s="106">
        <f t="shared" ref="DD60" si="1007">AT60+DD59</f>
        <v>433</v>
      </c>
      <c r="DE60" s="106">
        <f t="shared" ref="DE60" si="1008">AU60+DE59</f>
        <v>662.7334713146754</v>
      </c>
      <c r="DF60" s="106">
        <f t="shared" ref="DF60" si="1009">AV60+DF59</f>
        <v>1366</v>
      </c>
    </row>
    <row r="61" spans="1:110" x14ac:dyDescent="0.45">
      <c r="A61" s="21">
        <v>43940</v>
      </c>
      <c r="B61" s="20" t="s">
        <v>696</v>
      </c>
      <c r="C61" s="20">
        <v>60</v>
      </c>
      <c r="D61" s="20">
        <v>82211</v>
      </c>
      <c r="E61" s="20">
        <v>5118</v>
      </c>
      <c r="F61" s="22">
        <v>57023</v>
      </c>
      <c r="G61" s="22"/>
      <c r="H61" s="22">
        <f t="shared" si="37"/>
        <v>1343</v>
      </c>
      <c r="I61" s="22">
        <f t="shared" si="38"/>
        <v>87</v>
      </c>
      <c r="J61" s="22">
        <f t="shared" si="39"/>
        <v>1036</v>
      </c>
      <c r="K61" s="22"/>
      <c r="L61" s="22">
        <f t="shared" si="74"/>
        <v>20070</v>
      </c>
      <c r="M61" s="40">
        <f t="shared" si="75"/>
        <v>6.2254442836116822E-2</v>
      </c>
      <c r="N61" s="56">
        <f t="shared" si="76"/>
        <v>1.0166073106791313</v>
      </c>
      <c r="O61" s="56">
        <f t="shared" si="78"/>
        <v>0.97743813682678315</v>
      </c>
      <c r="P61" s="56">
        <f t="shared" si="77"/>
        <v>1.0172927847346451</v>
      </c>
      <c r="Q61" s="56">
        <f t="shared" si="79"/>
        <v>1.1917808219178083</v>
      </c>
      <c r="R61" s="46">
        <v>158.86935954996125</v>
      </c>
      <c r="S61" s="46">
        <v>52</v>
      </c>
      <c r="T61" s="46">
        <v>13.221745264031824</v>
      </c>
      <c r="U61" s="46">
        <v>139</v>
      </c>
      <c r="V61" s="46">
        <v>9.9338389252297929</v>
      </c>
      <c r="W61" s="46">
        <v>5</v>
      </c>
      <c r="X61" s="46">
        <v>1</v>
      </c>
      <c r="Y61" s="46">
        <v>479</v>
      </c>
      <c r="Z61" s="46">
        <v>10</v>
      </c>
      <c r="AA61" s="46">
        <v>5</v>
      </c>
      <c r="AB61" s="46">
        <v>29.796825255320528</v>
      </c>
      <c r="AC61" s="46">
        <v>7</v>
      </c>
      <c r="AD61" s="46">
        <v>32</v>
      </c>
      <c r="AE61" s="46">
        <v>8</v>
      </c>
      <c r="AF61" s="46">
        <v>8</v>
      </c>
      <c r="AG61" s="46">
        <v>7</v>
      </c>
      <c r="AH61" s="46">
        <v>123</v>
      </c>
      <c r="AI61" s="46">
        <v>0.60210803954009862</v>
      </c>
      <c r="AJ61" s="46">
        <v>22.873055474673492</v>
      </c>
      <c r="AK61" s="46">
        <v>3</v>
      </c>
      <c r="AL61" s="46">
        <v>7</v>
      </c>
      <c r="AM61" s="46">
        <v>21</v>
      </c>
      <c r="AN61" s="46">
        <v>4.1373720820398034</v>
      </c>
      <c r="AO61" s="46">
        <v>0.15056541987519267</v>
      </c>
      <c r="AP61" s="46">
        <v>-0.3670286443839359</v>
      </c>
      <c r="AQ61" s="46">
        <v>8.9062079637537863</v>
      </c>
      <c r="AR61" s="46">
        <v>96</v>
      </c>
      <c r="AS61" s="46">
        <v>21</v>
      </c>
      <c r="AT61" s="46">
        <v>21</v>
      </c>
      <c r="AU61" s="46">
        <v>37.266528685324602</v>
      </c>
      <c r="AV61" s="46">
        <v>1</v>
      </c>
      <c r="AW61" s="83">
        <f t="shared" ref="AW61" si="1010">IF(R60=0,R61,(R61-R60)/R60)</f>
        <v>0.68775394271627777</v>
      </c>
      <c r="AX61" s="83">
        <f t="shared" ref="AX61" si="1011">IF(S60=0,S61,(S61-S60)/S60)</f>
        <v>-0.11470315403382586</v>
      </c>
      <c r="AY61" s="83">
        <f t="shared" ref="AY61" si="1012">IF(T60=0,T61,(T61-T60)/T60)</f>
        <v>-0.56975390726229347</v>
      </c>
      <c r="AZ61" s="83">
        <f t="shared" ref="AZ61" si="1013">IF(U60=0,U61,(U61-U60)/U60)</f>
        <v>0.52871495436827298</v>
      </c>
      <c r="BA61" s="83">
        <f t="shared" ref="BA61" si="1014">IF(V60=0,V61,(V61-V60)/V60)</f>
        <v>-0.88446248347293421</v>
      </c>
      <c r="BB61" s="83">
        <f t="shared" ref="BB61" si="1015">IF(W60=0,W61,(W61-W60)/W60)</f>
        <v>4</v>
      </c>
      <c r="BC61" s="83">
        <f t="shared" ref="BC61" si="1016">IF(X60=0,X61,(X61-X60)/X60)</f>
        <v>-0.5</v>
      </c>
      <c r="BD61" s="83">
        <f t="shared" ref="BD61" si="1017">IF(Y60=0,Y61,(Y61-Y60)/Y60)</f>
        <v>0.46036585365853661</v>
      </c>
      <c r="BE61" s="83">
        <f t="shared" ref="BE61" si="1018">IF(Z60=0,Z61,(Z61-Z60)/Z60)</f>
        <v>-0.16666666666666666</v>
      </c>
      <c r="BF61" s="83">
        <f t="shared" ref="BF61" si="1019">IF(AA60=0,AA61,(AA61-AA60)/AA60)</f>
        <v>0.66666666666666663</v>
      </c>
      <c r="BG61" s="83">
        <f t="shared" ref="BG61" si="1020">IF(AB60=0,AB61,(AB61-AB60)/AB60)</f>
        <v>-0.35205924036470526</v>
      </c>
      <c r="BH61" s="83">
        <f t="shared" ref="BH61" si="1021">IF(AC60=0,AC61,(AC61-AC60)/AC60)</f>
        <v>-0.68181818181818177</v>
      </c>
      <c r="BI61" s="83">
        <f t="shared" ref="BI61" si="1022">IF(AD60=0,AD61,(AD61-AD60)/AD60)</f>
        <v>-0.63636363636363635</v>
      </c>
      <c r="BJ61" s="83">
        <f t="shared" ref="BJ61" si="1023">IF(AE60=0,AE61,(AE61-AE60)/AE60)</f>
        <v>-0.2</v>
      </c>
      <c r="BK61" s="83">
        <f t="shared" ref="BK61" si="1024">IF(AF60=0,AF61,(AF61-AF60)/AF60)</f>
        <v>7</v>
      </c>
      <c r="BL61" s="83">
        <f t="shared" ref="BL61" si="1025">IF(AG60=0,AG61,(AG61-AG60)/AG60)</f>
        <v>-0.5</v>
      </c>
      <c r="BM61" s="83">
        <f t="shared" ref="BM61" si="1026">IF(AH60=0,AH61,(AH61-AH60)/AH60)</f>
        <v>1.1578947368421053</v>
      </c>
      <c r="BN61" s="83">
        <f t="shared" ref="BN61" si="1027">IF(AI60=0,AI61,(AI61-AI60)/AI60)</f>
        <v>-0.62116396182992384</v>
      </c>
      <c r="BO61" s="83">
        <f t="shared" ref="BO61" si="1028">IF(AJ60=0,AJ61,(AJ61-AJ60)/AJ60)</f>
        <v>-0.67697166119885488</v>
      </c>
      <c r="BP61" s="83">
        <f t="shared" ref="BP61" si="1029">IF(AK60=0,AK61,(AK61-AK60)/AK60)</f>
        <v>-0.86363636363636365</v>
      </c>
      <c r="BQ61" s="83">
        <f t="shared" ref="BQ61" si="1030">IF(AL60=0,AL61,(AL61-AL60)/AL60)</f>
        <v>-0.36363636363636365</v>
      </c>
      <c r="BR61" s="83">
        <f t="shared" ref="BR61" si="1031">IF(AM60=0,AM61,(AM61-AM60)/AM60)</f>
        <v>-0.32258064516129031</v>
      </c>
      <c r="BS61" s="83">
        <f t="shared" ref="BS61" si="1032">IF(AN60=0,AN61,(AN61-AN60)/AN60)</f>
        <v>-0.89185664313097957</v>
      </c>
      <c r="BT61" s="83">
        <f t="shared" ref="BT61" si="1033">IF(AO60=0,AO61,(AO61-AO60)/AO60)</f>
        <v>-0.98912840672273594</v>
      </c>
      <c r="BU61" s="83">
        <f t="shared" ref="BU61" si="1034">IF(AP60=0,AP61,(AP61-AP60)/AP60)</f>
        <v>-1.0038878537615694</v>
      </c>
      <c r="BV61" s="83">
        <f t="shared" ref="BV61" si="1035">IF(AQ60=0,AQ61,(AQ61-AQ60)/AQ60)</f>
        <v>-0.74079562796702636</v>
      </c>
      <c r="BW61" s="83">
        <f t="shared" ref="BW61" si="1036">IF(AR60=0,AR61,(AR61-AR60)/AR60)</f>
        <v>0.32613537694891431</v>
      </c>
      <c r="BX61" s="83">
        <f t="shared" ref="BX61" si="1037">IF(AS60=0,AS61,(AS61-AS60)/AS60)</f>
        <v>2.2403057190547049</v>
      </c>
      <c r="BY61" s="83">
        <f t="shared" ref="BY61" si="1038">IF(AT60=0,AT61,(AT61-AT60)/AT60)</f>
        <v>0.23529411764705882</v>
      </c>
      <c r="BZ61" s="83">
        <f t="shared" ref="BZ61" si="1039">IF(AU60=0,AU61,(AU61-AU60)/AU60)</f>
        <v>4.0576103726934241</v>
      </c>
      <c r="CA61" s="83">
        <f t="shared" ref="CA61" si="1040">IF(AV60=0,AV61,(AV61-AV60)/AV60)</f>
        <v>-0.8571428571428571</v>
      </c>
      <c r="CB61" s="106">
        <f t="shared" ref="CB61" si="1041">R61+CB60</f>
        <v>3690</v>
      </c>
      <c r="CC61" s="106">
        <f t="shared" ref="CC61" si="1042">S61+CC60</f>
        <v>1904</v>
      </c>
      <c r="CD61" s="106">
        <f t="shared" ref="CD61" si="1043">T61+CD60</f>
        <v>1027</v>
      </c>
      <c r="CE61" s="106">
        <f t="shared" ref="CE61" si="1044">U61+CE60</f>
        <v>8411</v>
      </c>
      <c r="CF61" s="106">
        <f t="shared" ref="CF61" si="1045">V61+CF60</f>
        <v>4135</v>
      </c>
      <c r="CG61" s="106">
        <f t="shared" ref="CG61" si="1046">W61+CG60</f>
        <v>432</v>
      </c>
      <c r="CH61" s="106">
        <f t="shared" ref="CH61" si="1047">X61+CH60</f>
        <v>163</v>
      </c>
      <c r="CI61" s="106">
        <f t="shared" ref="CI61" si="1048">Y61+CI60</f>
        <v>24042</v>
      </c>
      <c r="CJ61" s="106">
        <f t="shared" ref="CJ61" si="1049">Z61+CJ60</f>
        <v>290</v>
      </c>
      <c r="CK61" s="106">
        <f t="shared" ref="CK61" si="1050">AA61+CK60</f>
        <v>450</v>
      </c>
      <c r="CL61" s="106">
        <f t="shared" ref="CL61" si="1051">AB61+CL60</f>
        <v>2625.3137320414298</v>
      </c>
      <c r="CM61" s="106">
        <f t="shared" ref="CM61" si="1052">AC61+CM60</f>
        <v>576</v>
      </c>
      <c r="CN61" s="106">
        <f t="shared" ref="CN61" si="1053">AD61+CN60</f>
        <v>1580</v>
      </c>
      <c r="CO61" s="106">
        <f t="shared" ref="CO61" si="1054">AE61+CO60</f>
        <v>883</v>
      </c>
      <c r="CP61" s="106">
        <f t="shared" ref="CP61" si="1055">AF61+CP60</f>
        <v>1013</v>
      </c>
      <c r="CQ61" s="106">
        <f t="shared" ref="CQ61" si="1056">AG61+CQ60</f>
        <v>478</v>
      </c>
      <c r="CR61" s="106">
        <f t="shared" ref="CR61" si="1057">AH61+CR60</f>
        <v>2637</v>
      </c>
      <c r="CS61" s="106">
        <f t="shared" ref="CS61" si="1058">AI61+CS60</f>
        <v>1232</v>
      </c>
      <c r="CT61" s="106">
        <f t="shared" ref="CT61" si="1059">AJ61+CT60</f>
        <v>4529.6812562646173</v>
      </c>
      <c r="CU61" s="106">
        <f t="shared" ref="CU61" si="1060">AK61+CU60</f>
        <v>956</v>
      </c>
      <c r="CV61" s="106">
        <f t="shared" ref="CV61" si="1061">AL61+CV60</f>
        <v>559</v>
      </c>
      <c r="CW61" s="106">
        <f t="shared" ref="CW61" si="1062">AM61+CW60</f>
        <v>828</v>
      </c>
      <c r="CX61" s="106">
        <f t="shared" ref="CX61" si="1063">AN61+CX60</f>
        <v>368.39558970932177</v>
      </c>
      <c r="CY61" s="106">
        <f t="shared" ref="CY61" si="1064">AO61+CY60</f>
        <v>764</v>
      </c>
      <c r="CZ61" s="106">
        <f t="shared" ref="CZ61" si="1065">AP61+CZ60</f>
        <v>5293</v>
      </c>
      <c r="DA61" s="106">
        <f t="shared" ref="DA61" si="1066">AQ61+DA60</f>
        <v>1350</v>
      </c>
      <c r="DB61" s="106">
        <f t="shared" ref="DB61" si="1067">AR61+DB60</f>
        <v>7797</v>
      </c>
      <c r="DC61" s="106">
        <f t="shared" ref="DC61" si="1068">AS61+DC60</f>
        <v>1556</v>
      </c>
      <c r="DD61" s="106">
        <f t="shared" ref="DD61" si="1069">AT61+DD60</f>
        <v>454</v>
      </c>
      <c r="DE61" s="106">
        <f t="shared" ref="DE61" si="1070">AU61+DE60</f>
        <v>700</v>
      </c>
      <c r="DF61" s="106">
        <f t="shared" ref="DF61" si="1071">AV61+DF60</f>
        <v>1367</v>
      </c>
    </row>
    <row r="62" spans="1:110" x14ac:dyDescent="0.45">
      <c r="A62" s="21">
        <v>43941</v>
      </c>
      <c r="B62" s="20" t="s">
        <v>703</v>
      </c>
      <c r="C62" s="20">
        <v>61</v>
      </c>
      <c r="D62" s="20">
        <v>83505</v>
      </c>
      <c r="E62" s="20">
        <v>5209</v>
      </c>
      <c r="F62" s="22">
        <v>59273</v>
      </c>
      <c r="G62" s="22"/>
      <c r="H62" s="22">
        <f t="shared" si="37"/>
        <v>1294</v>
      </c>
      <c r="I62" s="22">
        <f t="shared" si="38"/>
        <v>91</v>
      </c>
      <c r="J62" s="22">
        <f t="shared" si="39"/>
        <v>2250</v>
      </c>
      <c r="K62" s="22"/>
      <c r="L62" s="22">
        <f t="shared" si="74"/>
        <v>19023</v>
      </c>
      <c r="M62" s="40">
        <f t="shared" si="75"/>
        <v>6.2379498233638704E-2</v>
      </c>
      <c r="N62" s="56">
        <f t="shared" si="76"/>
        <v>1.0157399861332426</v>
      </c>
      <c r="O62" s="56">
        <f t="shared" si="78"/>
        <v>0.96351451973194346</v>
      </c>
      <c r="P62" s="56">
        <f t="shared" si="77"/>
        <v>1.0177803829620946</v>
      </c>
      <c r="Q62" s="56">
        <f t="shared" si="79"/>
        <v>1.0459770114942528</v>
      </c>
      <c r="R62" s="46">
        <v>116.58451102317713</v>
      </c>
      <c r="S62" s="46">
        <v>39</v>
      </c>
      <c r="T62" s="46">
        <v>32.041929007231829</v>
      </c>
      <c r="U62" s="46">
        <v>138</v>
      </c>
      <c r="V62" s="46">
        <v>83.268415820354676</v>
      </c>
      <c r="W62" s="46">
        <v>6</v>
      </c>
      <c r="X62" s="46">
        <v>4</v>
      </c>
      <c r="Y62" s="46">
        <v>238.40073292918169</v>
      </c>
      <c r="Z62" s="46">
        <v>10</v>
      </c>
      <c r="AA62" s="46">
        <v>3</v>
      </c>
      <c r="AB62" s="46">
        <v>42.676404603079845</v>
      </c>
      <c r="AC62" s="46">
        <v>14</v>
      </c>
      <c r="AD62" s="46">
        <v>111</v>
      </c>
      <c r="AE62" s="46">
        <v>10</v>
      </c>
      <c r="AF62" s="46">
        <v>0</v>
      </c>
      <c r="AG62" s="46">
        <v>22</v>
      </c>
      <c r="AH62" s="46">
        <v>92</v>
      </c>
      <c r="AI62" s="46">
        <v>1.0629032572464894</v>
      </c>
      <c r="AJ62" s="46">
        <v>57.511624965767624</v>
      </c>
      <c r="AK62" s="46">
        <v>20</v>
      </c>
      <c r="AL62" s="46">
        <v>12.783201107190848</v>
      </c>
      <c r="AM62" s="46">
        <v>23</v>
      </c>
      <c r="AN62" s="46">
        <v>14.450553640710382</v>
      </c>
      <c r="AO62" s="46">
        <v>0.69788113292133858</v>
      </c>
      <c r="AP62" s="46">
        <v>45.963489990448579</v>
      </c>
      <c r="AQ62" s="46">
        <v>5</v>
      </c>
      <c r="AR62" s="46">
        <v>95</v>
      </c>
      <c r="AS62" s="46">
        <v>11</v>
      </c>
      <c r="AT62" s="46">
        <v>10</v>
      </c>
      <c r="AU62" s="46">
        <v>1.0559248357732258</v>
      </c>
      <c r="AV62" s="46">
        <v>4</v>
      </c>
      <c r="AW62" s="83">
        <f t="shared" ref="AW62" si="1072">IF(R61=0,R62,(R62-R61)/R61)</f>
        <v>-0.26616113167804628</v>
      </c>
      <c r="AX62" s="83">
        <f t="shared" ref="AX62" si="1073">IF(S61=0,S62,(S62-S61)/S61)</f>
        <v>-0.25</v>
      </c>
      <c r="AY62" s="83">
        <f t="shared" ref="AY62" si="1074">IF(T61=0,T62,(T62-T61)/T61)</f>
        <v>1.4234265875926428</v>
      </c>
      <c r="AZ62" s="83">
        <f t="shared" ref="AZ62" si="1075">IF(U61=0,U62,(U62-U61)/U61)</f>
        <v>-7.1942446043165471E-3</v>
      </c>
      <c r="BA62" s="83">
        <f t="shared" ref="BA62" si="1076">IF(V61=0,V62,(V62-V61)/V61)</f>
        <v>7.3822997782731292</v>
      </c>
      <c r="BB62" s="83">
        <f t="shared" ref="BB62" si="1077">IF(W61=0,W62,(W62-W61)/W61)</f>
        <v>0.2</v>
      </c>
      <c r="BC62" s="83">
        <f t="shared" ref="BC62" si="1078">IF(X61=0,X62,(X62-X61)/X61)</f>
        <v>3</v>
      </c>
      <c r="BD62" s="83">
        <f t="shared" ref="BD62" si="1079">IF(Y61=0,Y62,(Y62-Y61)/Y61)</f>
        <v>-0.50229492081590466</v>
      </c>
      <c r="BE62" s="83">
        <f t="shared" ref="BE62" si="1080">IF(Z61=0,Z62,(Z62-Z61)/Z61)</f>
        <v>0</v>
      </c>
      <c r="BF62" s="83">
        <f t="shared" ref="BF62" si="1081">IF(AA61=0,AA62,(AA62-AA61)/AA61)</f>
        <v>-0.4</v>
      </c>
      <c r="BG62" s="83">
        <f t="shared" ref="BG62" si="1082">IF(AB61=0,AB62,(AB62-AB61)/AB61)</f>
        <v>0.43224669868007287</v>
      </c>
      <c r="BH62" s="83">
        <f t="shared" ref="BH62" si="1083">IF(AC61=0,AC62,(AC62-AC61)/AC61)</f>
        <v>1</v>
      </c>
      <c r="BI62" s="83">
        <f t="shared" ref="BI62" si="1084">IF(AD61=0,AD62,(AD62-AD61)/AD61)</f>
        <v>2.46875</v>
      </c>
      <c r="BJ62" s="83">
        <f t="shared" ref="BJ62" si="1085">IF(AE61=0,AE62,(AE62-AE61)/AE61)</f>
        <v>0.25</v>
      </c>
      <c r="BK62" s="83">
        <f t="shared" ref="BK62" si="1086">IF(AF61=0,AF62,(AF62-AF61)/AF61)</f>
        <v>-1</v>
      </c>
      <c r="BL62" s="83">
        <f t="shared" ref="BL62" si="1087">IF(AG61=0,AG62,(AG62-AG61)/AG61)</f>
        <v>2.1428571428571428</v>
      </c>
      <c r="BM62" s="83">
        <f t="shared" ref="BM62" si="1088">IF(AH61=0,AH62,(AH62-AH61)/AH61)</f>
        <v>-0.25203252032520324</v>
      </c>
      <c r="BN62" s="83">
        <f t="shared" ref="BN62" si="1089">IF(AI61=0,AI62,(AI62-AI61)/AI61)</f>
        <v>0.76530321378594246</v>
      </c>
      <c r="BO62" s="83">
        <f t="shared" ref="BO62" si="1090">IF(AJ61=0,AJ62,(AJ62-AJ61)/AJ61)</f>
        <v>1.5143831365008564</v>
      </c>
      <c r="BP62" s="83">
        <f t="shared" ref="BP62" si="1091">IF(AK61=0,AK62,(AK62-AK61)/AK61)</f>
        <v>5.666666666666667</v>
      </c>
      <c r="BQ62" s="83">
        <f t="shared" ref="BQ62" si="1092">IF(AL61=0,AL62,(AL62-AL61)/AL61)</f>
        <v>0.82617158674154978</v>
      </c>
      <c r="BR62" s="83">
        <f t="shared" ref="BR62" si="1093">IF(AM61=0,AM62,(AM62-AM61)/AM61)</f>
        <v>9.5238095238095233E-2</v>
      </c>
      <c r="BS62" s="83">
        <f t="shared" ref="BS62" si="1094">IF(AN61=0,AN62,(AN62-AN61)/AN61)</f>
        <v>2.4926889228647724</v>
      </c>
      <c r="BT62" s="83">
        <f t="shared" ref="BT62" si="1095">IF(AO61=0,AO62,(AO62-AO61)/AO61)</f>
        <v>3.635069151335208</v>
      </c>
      <c r="BU62" s="83">
        <f t="shared" ref="BU62" si="1096">IF(AP61=0,AP62,(AP62-AP61)/AP61)</f>
        <v>-126.23134282229964</v>
      </c>
      <c r="BV62" s="83">
        <f t="shared" ref="BV62" si="1097">IF(AQ61=0,AQ62,(AQ62-AQ61)/AQ61)</f>
        <v>-0.43859384147003444</v>
      </c>
      <c r="BW62" s="83">
        <f t="shared" ref="BW62" si="1098">IF(AR61=0,AR62,(AR62-AR61)/AR61)</f>
        <v>-1.0416666666666666E-2</v>
      </c>
      <c r="BX62" s="83">
        <f t="shared" ref="BX62" si="1099">IF(AS61=0,AS62,(AS62-AS61)/AS61)</f>
        <v>-0.47619047619047616</v>
      </c>
      <c r="BY62" s="83">
        <f t="shared" ref="BY62" si="1100">IF(AT61=0,AT62,(AT62-AT61)/AT61)</f>
        <v>-0.52380952380952384</v>
      </c>
      <c r="BZ62" s="83">
        <f t="shared" ref="BZ62" si="1101">IF(AU61=0,AU62,(AU62-AU61)/AU61)</f>
        <v>-0.97166559717194578</v>
      </c>
      <c r="CA62" s="83">
        <f t="shared" ref="CA62" si="1102">IF(AV61=0,AV62,(AV62-AV61)/AV61)</f>
        <v>3</v>
      </c>
      <c r="CB62" s="106">
        <f t="shared" ref="CB62" si="1103">R62+CB61</f>
        <v>3806.5845110231771</v>
      </c>
      <c r="CC62" s="106">
        <f t="shared" ref="CC62" si="1104">S62+CC61</f>
        <v>1943</v>
      </c>
      <c r="CD62" s="106">
        <f t="shared" ref="CD62" si="1105">T62+CD61</f>
        <v>1059.0419290072318</v>
      </c>
      <c r="CE62" s="106">
        <f t="shared" ref="CE62" si="1106">U62+CE61</f>
        <v>8549</v>
      </c>
      <c r="CF62" s="106">
        <f t="shared" ref="CF62" si="1107">V62+CF61</f>
        <v>4218.2684158203547</v>
      </c>
      <c r="CG62" s="106">
        <f t="shared" ref="CG62" si="1108">W62+CG61</f>
        <v>438</v>
      </c>
      <c r="CH62" s="106">
        <f t="shared" ref="CH62" si="1109">X62+CH61</f>
        <v>167</v>
      </c>
      <c r="CI62" s="106">
        <f t="shared" ref="CI62" si="1110">Y62+CI61</f>
        <v>24280.400732929182</v>
      </c>
      <c r="CJ62" s="106">
        <f t="shared" ref="CJ62" si="1111">Z62+CJ61</f>
        <v>300</v>
      </c>
      <c r="CK62" s="106">
        <f t="shared" ref="CK62" si="1112">AA62+CK61</f>
        <v>453</v>
      </c>
      <c r="CL62" s="106">
        <f t="shared" ref="CL62" si="1113">AB62+CL61</f>
        <v>2667.9901366445097</v>
      </c>
      <c r="CM62" s="106">
        <f t="shared" ref="CM62" si="1114">AC62+CM61</f>
        <v>590</v>
      </c>
      <c r="CN62" s="106">
        <f t="shared" ref="CN62" si="1115">AD62+CN61</f>
        <v>1691</v>
      </c>
      <c r="CO62" s="106">
        <f t="shared" ref="CO62" si="1116">AE62+CO61</f>
        <v>893</v>
      </c>
      <c r="CP62" s="106">
        <f t="shared" ref="CP62" si="1117">AF62+CP61</f>
        <v>1013</v>
      </c>
      <c r="CQ62" s="106">
        <f t="shared" ref="CQ62" si="1118">AG62+CQ61</f>
        <v>500</v>
      </c>
      <c r="CR62" s="106">
        <f t="shared" ref="CR62" si="1119">AH62+CR61</f>
        <v>2729</v>
      </c>
      <c r="CS62" s="106">
        <f t="shared" ref="CS62" si="1120">AI62+CS61</f>
        <v>1233.0629032572465</v>
      </c>
      <c r="CT62" s="106">
        <f t="shared" ref="CT62" si="1121">AJ62+CT61</f>
        <v>4587.192881230385</v>
      </c>
      <c r="CU62" s="106">
        <f t="shared" ref="CU62" si="1122">AK62+CU61</f>
        <v>976</v>
      </c>
      <c r="CV62" s="106">
        <f t="shared" ref="CV62" si="1123">AL62+CV61</f>
        <v>571.78320110719085</v>
      </c>
      <c r="CW62" s="106">
        <f t="shared" ref="CW62" si="1124">AM62+CW61</f>
        <v>851</v>
      </c>
      <c r="CX62" s="106">
        <f t="shared" ref="CX62" si="1125">AN62+CX61</f>
        <v>382.84614335003215</v>
      </c>
      <c r="CY62" s="106">
        <f t="shared" ref="CY62" si="1126">AO62+CY61</f>
        <v>764.69788113292134</v>
      </c>
      <c r="CZ62" s="106">
        <f t="shared" ref="CZ62" si="1127">AP62+CZ61</f>
        <v>5338.9634899904486</v>
      </c>
      <c r="DA62" s="106">
        <f t="shared" ref="DA62" si="1128">AQ62+DA61</f>
        <v>1355</v>
      </c>
      <c r="DB62" s="106">
        <f t="shared" ref="DB62" si="1129">AR62+DB61</f>
        <v>7892</v>
      </c>
      <c r="DC62" s="106">
        <f t="shared" ref="DC62" si="1130">AS62+DC61</f>
        <v>1567</v>
      </c>
      <c r="DD62" s="106">
        <f t="shared" ref="DD62" si="1131">AT62+DD61</f>
        <v>464</v>
      </c>
      <c r="DE62" s="106">
        <f t="shared" ref="DE62" si="1132">AU62+DE61</f>
        <v>701.05592483577323</v>
      </c>
      <c r="DF62" s="106">
        <f t="shared" ref="DF62" si="1133">AV62+DF61</f>
        <v>1371</v>
      </c>
    </row>
    <row r="63" spans="1:110" x14ac:dyDescent="0.45">
      <c r="A63" s="21">
        <v>43942</v>
      </c>
      <c r="B63" s="20" t="s">
        <v>710</v>
      </c>
      <c r="C63" s="20">
        <v>62</v>
      </c>
      <c r="D63" s="20">
        <v>84802</v>
      </c>
      <c r="E63" s="20">
        <v>5297</v>
      </c>
      <c r="F63" s="22">
        <v>60965</v>
      </c>
      <c r="G63" s="22"/>
      <c r="H63" s="22">
        <f t="shared" si="37"/>
        <v>1297</v>
      </c>
      <c r="I63" s="22">
        <f t="shared" si="38"/>
        <v>88</v>
      </c>
      <c r="J63" s="22">
        <f t="shared" si="39"/>
        <v>1692</v>
      </c>
      <c r="K63" s="22"/>
      <c r="L63" s="22">
        <f t="shared" si="74"/>
        <v>18540</v>
      </c>
      <c r="M63" s="40">
        <f t="shared" si="75"/>
        <v>6.2463149454022308E-2</v>
      </c>
      <c r="N63" s="56">
        <f t="shared" si="76"/>
        <v>1.0155320040716125</v>
      </c>
      <c r="O63" s="56">
        <f t="shared" si="78"/>
        <v>1.0023183925811436</v>
      </c>
      <c r="P63" s="56">
        <f t="shared" si="77"/>
        <v>1.0168938375887886</v>
      </c>
      <c r="Q63" s="56">
        <f t="shared" si="79"/>
        <v>0.96703296703296704</v>
      </c>
      <c r="R63" s="46">
        <v>128.94389966366907</v>
      </c>
      <c r="S63" s="46">
        <v>81</v>
      </c>
      <c r="T63" s="46">
        <v>24.697608028275226</v>
      </c>
      <c r="U63" s="46">
        <v>58.162995885861164</v>
      </c>
      <c r="V63" s="46">
        <v>56.924684323392285</v>
      </c>
      <c r="W63" s="46">
        <v>7</v>
      </c>
      <c r="X63" s="46">
        <v>2</v>
      </c>
      <c r="Y63" s="46">
        <v>330.84603276319831</v>
      </c>
      <c r="Z63" s="46">
        <v>12</v>
      </c>
      <c r="AA63" s="46">
        <v>8</v>
      </c>
      <c r="AB63" s="46">
        <v>38.370453544343945</v>
      </c>
      <c r="AC63" s="46">
        <v>4</v>
      </c>
      <c r="AD63" s="46">
        <v>72</v>
      </c>
      <c r="AE63" s="46">
        <v>10</v>
      </c>
      <c r="AF63" s="46">
        <v>3</v>
      </c>
      <c r="AG63" s="46">
        <v>5.0146555854798862</v>
      </c>
      <c r="AH63" s="46">
        <v>95</v>
      </c>
      <c r="AI63" s="46">
        <v>8.9253773964856009E-2</v>
      </c>
      <c r="AJ63" s="46">
        <v>49.578759302966319</v>
      </c>
      <c r="AK63" s="46">
        <v>39</v>
      </c>
      <c r="AL63" s="46">
        <v>1.2167988928091518</v>
      </c>
      <c r="AM63" s="46">
        <v>39</v>
      </c>
      <c r="AN63" s="46">
        <v>13.595341705236081</v>
      </c>
      <c r="AO63" s="46">
        <v>3.2829856449977797</v>
      </c>
      <c r="AP63" s="46">
        <v>38.894745721594518</v>
      </c>
      <c r="AQ63" s="46">
        <v>4</v>
      </c>
      <c r="AR63" s="46">
        <v>90</v>
      </c>
      <c r="AS63" s="46">
        <v>19</v>
      </c>
      <c r="AT63" s="46">
        <v>19</v>
      </c>
      <c r="AU63" s="46">
        <v>15.128567010301822</v>
      </c>
      <c r="AV63" s="46">
        <v>3</v>
      </c>
      <c r="AW63" s="83">
        <f t="shared" ref="AW63" si="1134">IF(R62=0,R63,(R63-R62)/R62)</f>
        <v>0.10601226982917897</v>
      </c>
      <c r="AX63" s="83">
        <f t="shared" ref="AX63" si="1135">IF(S62=0,S63,(S63-S62)/S62)</f>
        <v>1.0769230769230769</v>
      </c>
      <c r="AY63" s="83">
        <f t="shared" ref="AY63" si="1136">IF(T62=0,T63,(T63-T62)/T62)</f>
        <v>-0.22920970136657495</v>
      </c>
      <c r="AZ63" s="83">
        <f t="shared" ref="AZ63" si="1137">IF(U62=0,U63,(U63-U62)/U62)</f>
        <v>-0.57852901531984668</v>
      </c>
      <c r="BA63" s="83">
        <f t="shared" ref="BA63" si="1138">IF(V62=0,V63,(V63-V62)/V62)</f>
        <v>-0.31637123436810666</v>
      </c>
      <c r="BB63" s="83">
        <f t="shared" ref="BB63" si="1139">IF(W62=0,W63,(W63-W62)/W62)</f>
        <v>0.16666666666666666</v>
      </c>
      <c r="BC63" s="83">
        <f t="shared" ref="BC63" si="1140">IF(X62=0,X63,(X63-X62)/X62)</f>
        <v>-0.5</v>
      </c>
      <c r="BD63" s="83">
        <f t="shared" ref="BD63" si="1141">IF(Y62=0,Y63,(Y63-Y62)/Y62)</f>
        <v>0.38777271654394635</v>
      </c>
      <c r="BE63" s="83">
        <f t="shared" ref="BE63" si="1142">IF(Z62=0,Z63,(Z63-Z62)/Z62)</f>
        <v>0.2</v>
      </c>
      <c r="BF63" s="83">
        <f t="shared" ref="BF63" si="1143">IF(AA62=0,AA63,(AA63-AA62)/AA62)</f>
        <v>1.6666666666666667</v>
      </c>
      <c r="BG63" s="83">
        <f t="shared" ref="BG63" si="1144">IF(AB62=0,AB63,(AB63-AB62)/AB62)</f>
        <v>-0.10089769976604708</v>
      </c>
      <c r="BH63" s="83">
        <f t="shared" ref="BH63" si="1145">IF(AC62=0,AC63,(AC63-AC62)/AC62)</f>
        <v>-0.7142857142857143</v>
      </c>
      <c r="BI63" s="83">
        <f t="shared" ref="BI63" si="1146">IF(AD62=0,AD63,(AD63-AD62)/AD62)</f>
        <v>-0.35135135135135137</v>
      </c>
      <c r="BJ63" s="83">
        <f t="shared" ref="BJ63" si="1147">IF(AE62=0,AE63,(AE63-AE62)/AE62)</f>
        <v>0</v>
      </c>
      <c r="BK63" s="83">
        <f t="shared" ref="BK63" si="1148">IF(AF62=0,AF63,(AF63-AF62)/AF62)</f>
        <v>3</v>
      </c>
      <c r="BL63" s="83">
        <f t="shared" ref="BL63" si="1149">IF(AG62=0,AG63,(AG63-AG62)/AG62)</f>
        <v>-0.77206110975091424</v>
      </c>
      <c r="BM63" s="83">
        <f t="shared" ref="BM63" si="1150">IF(AH62=0,AH63,(AH63-AH62)/AH62)</f>
        <v>3.2608695652173912E-2</v>
      </c>
      <c r="BN63" s="83">
        <f t="shared" ref="BN63" si="1151">IF(AI62=0,AI63,(AI63-AI62)/AI62)</f>
        <v>-0.91602831832873211</v>
      </c>
      <c r="BO63" s="83">
        <f t="shared" ref="BO63" si="1152">IF(AJ62=0,AJ63,(AJ63-AJ62)/AJ62)</f>
        <v>-0.13793499431676895</v>
      </c>
      <c r="BP63" s="83">
        <f t="shared" ref="BP63" si="1153">IF(AK62=0,AK63,(AK63-AK62)/AK62)</f>
        <v>0.95</v>
      </c>
      <c r="BQ63" s="83">
        <f t="shared" ref="BQ63" si="1154">IF(AL62=0,AL63,(AL63-AL62)/AL62)</f>
        <v>-0.90481266135094485</v>
      </c>
      <c r="BR63" s="83">
        <f t="shared" ref="BR63" si="1155">IF(AM62=0,AM63,(AM63-AM62)/AM62)</f>
        <v>0.69565217391304346</v>
      </c>
      <c r="BS63" s="83">
        <f t="shared" ref="BS63" si="1156">IF(AN62=0,AN63,(AN63-AN62)/AN62)</f>
        <v>-5.9181949476660986E-2</v>
      </c>
      <c r="BT63" s="83">
        <f t="shared" ref="BT63" si="1157">IF(AO62=0,AO63,(AO63-AO62)/AO62)</f>
        <v>3.7042189423507748</v>
      </c>
      <c r="BU63" s="83">
        <f t="shared" ref="BU63" si="1158">IF(AP62=0,AP63,(AP63-AP62)/AP62)</f>
        <v>-0.15379041648758565</v>
      </c>
      <c r="BV63" s="83">
        <f t="shared" ref="BV63" si="1159">IF(AQ62=0,AQ63,(AQ63-AQ62)/AQ62)</f>
        <v>-0.2</v>
      </c>
      <c r="BW63" s="83">
        <f t="shared" ref="BW63" si="1160">IF(AR62=0,AR63,(AR63-AR62)/AR62)</f>
        <v>-5.2631578947368418E-2</v>
      </c>
      <c r="BX63" s="83">
        <f t="shared" ref="BX63" si="1161">IF(AS62=0,AS63,(AS63-AS62)/AS62)</f>
        <v>0.72727272727272729</v>
      </c>
      <c r="BY63" s="83">
        <f t="shared" ref="BY63" si="1162">IF(AT62=0,AT63,(AT63-AT62)/AT62)</f>
        <v>0.9</v>
      </c>
      <c r="BZ63" s="83">
        <f t="shared" ref="BZ63" si="1163">IF(AU62=0,AU63,(AU63-AU62)/AU62)</f>
        <v>13.327314310420185</v>
      </c>
      <c r="CA63" s="83">
        <f t="shared" ref="CA63" si="1164">IF(AV62=0,AV63,(AV63-AV62)/AV62)</f>
        <v>-0.25</v>
      </c>
      <c r="CB63" s="106">
        <f t="shared" ref="CB63" si="1165">R63+CB62</f>
        <v>3935.5284106868462</v>
      </c>
      <c r="CC63" s="106">
        <f t="shared" ref="CC63" si="1166">S63+CC62</f>
        <v>2024</v>
      </c>
      <c r="CD63" s="106">
        <f t="shared" ref="CD63" si="1167">T63+CD62</f>
        <v>1083.7395370355071</v>
      </c>
      <c r="CE63" s="106">
        <f t="shared" ref="CE63" si="1168">U63+CE62</f>
        <v>8607.1629958858612</v>
      </c>
      <c r="CF63" s="106">
        <f t="shared" ref="CF63" si="1169">V63+CF62</f>
        <v>4275.193100143747</v>
      </c>
      <c r="CG63" s="106">
        <f t="shared" ref="CG63" si="1170">W63+CG62</f>
        <v>445</v>
      </c>
      <c r="CH63" s="106">
        <f t="shared" ref="CH63" si="1171">X63+CH62</f>
        <v>169</v>
      </c>
      <c r="CI63" s="106">
        <f t="shared" ref="CI63" si="1172">Y63+CI62</f>
        <v>24611.24676569238</v>
      </c>
      <c r="CJ63" s="106">
        <f t="shared" ref="CJ63" si="1173">Z63+CJ62</f>
        <v>312</v>
      </c>
      <c r="CK63" s="106">
        <f t="shared" ref="CK63" si="1174">AA63+CK62</f>
        <v>461</v>
      </c>
      <c r="CL63" s="106">
        <f t="shared" ref="CL63" si="1175">AB63+CL62</f>
        <v>2706.3605901888536</v>
      </c>
      <c r="CM63" s="106">
        <f t="shared" ref="CM63" si="1176">AC63+CM62</f>
        <v>594</v>
      </c>
      <c r="CN63" s="106">
        <f t="shared" ref="CN63" si="1177">AD63+CN62</f>
        <v>1763</v>
      </c>
      <c r="CO63" s="106">
        <f t="shared" ref="CO63" si="1178">AE63+CO62</f>
        <v>903</v>
      </c>
      <c r="CP63" s="106">
        <f t="shared" ref="CP63" si="1179">AF63+CP62</f>
        <v>1016</v>
      </c>
      <c r="CQ63" s="106">
        <f t="shared" ref="CQ63" si="1180">AG63+CQ62</f>
        <v>505.01465558547989</v>
      </c>
      <c r="CR63" s="106">
        <f t="shared" ref="CR63" si="1181">AH63+CR62</f>
        <v>2824</v>
      </c>
      <c r="CS63" s="106">
        <f t="shared" ref="CS63" si="1182">AI63+CS62</f>
        <v>1233.1521570312113</v>
      </c>
      <c r="CT63" s="106">
        <f t="shared" ref="CT63" si="1183">AJ63+CT62</f>
        <v>4636.7716405333513</v>
      </c>
      <c r="CU63" s="106">
        <f t="shared" ref="CU63" si="1184">AK63+CU62</f>
        <v>1015</v>
      </c>
      <c r="CV63" s="106">
        <f t="shared" ref="CV63" si="1185">AL63+CV62</f>
        <v>573</v>
      </c>
      <c r="CW63" s="106">
        <f t="shared" ref="CW63" si="1186">AM63+CW62</f>
        <v>890</v>
      </c>
      <c r="CX63" s="106">
        <f t="shared" ref="CX63" si="1187">AN63+CX62</f>
        <v>396.44148505526823</v>
      </c>
      <c r="CY63" s="106">
        <f t="shared" ref="CY63" si="1188">AO63+CY62</f>
        <v>767.98086677791912</v>
      </c>
      <c r="CZ63" s="106">
        <f t="shared" ref="CZ63" si="1189">AP63+CZ62</f>
        <v>5377.8582357120431</v>
      </c>
      <c r="DA63" s="106">
        <f t="shared" ref="DA63" si="1190">AQ63+DA62</f>
        <v>1359</v>
      </c>
      <c r="DB63" s="106">
        <f t="shared" ref="DB63" si="1191">AR63+DB62</f>
        <v>7982</v>
      </c>
      <c r="DC63" s="106">
        <f t="shared" ref="DC63" si="1192">AS63+DC62</f>
        <v>1586</v>
      </c>
      <c r="DD63" s="106">
        <f t="shared" ref="DD63" si="1193">AT63+DD62</f>
        <v>483</v>
      </c>
      <c r="DE63" s="106">
        <f t="shared" ref="DE63" si="1194">AU63+DE62</f>
        <v>716.18449184607505</v>
      </c>
      <c r="DF63" s="106">
        <f t="shared" ref="DF63" si="1195">AV63+DF62</f>
        <v>1374</v>
      </c>
    </row>
    <row r="64" spans="1:110" x14ac:dyDescent="0.45">
      <c r="A64" s="21">
        <v>43943</v>
      </c>
      <c r="B64" s="20" t="s">
        <v>722</v>
      </c>
      <c r="C64" s="20">
        <v>63</v>
      </c>
      <c r="D64" s="63">
        <v>85996</v>
      </c>
      <c r="E64" s="63">
        <v>5391</v>
      </c>
      <c r="F64" s="63">
        <v>63113</v>
      </c>
      <c r="G64" s="63"/>
      <c r="H64" s="22">
        <f t="shared" ref="H64" si="1196">D64-D63</f>
        <v>1194</v>
      </c>
      <c r="I64" s="22">
        <f t="shared" ref="I64" si="1197">E64-E63</f>
        <v>94</v>
      </c>
      <c r="J64" s="22">
        <f t="shared" ref="J64" si="1198">F64-F63</f>
        <v>2148</v>
      </c>
      <c r="K64" s="22"/>
      <c r="L64" s="22">
        <f t="shared" si="74"/>
        <v>17492</v>
      </c>
      <c r="M64" s="40">
        <f t="shared" si="75"/>
        <v>6.2688962277315227E-2</v>
      </c>
      <c r="N64" s="56">
        <f t="shared" si="76"/>
        <v>1.0140798566071554</v>
      </c>
      <c r="O64" s="56">
        <f t="shared" si="78"/>
        <v>0.92058596761757905</v>
      </c>
      <c r="P64" s="56">
        <f t="shared" si="77"/>
        <v>1.0177458939022088</v>
      </c>
      <c r="Q64" s="56">
        <f t="shared" si="79"/>
        <v>1.0681818181818181</v>
      </c>
      <c r="R64" s="46">
        <v>139.708190572489</v>
      </c>
      <c r="S64" s="46">
        <v>82</v>
      </c>
      <c r="T64" s="46">
        <v>27.870544967714522</v>
      </c>
      <c r="U64" s="46">
        <v>138.83700411413884</v>
      </c>
      <c r="V64" s="46">
        <v>68.190667611414938</v>
      </c>
      <c r="W64" s="46">
        <v>4</v>
      </c>
      <c r="X64" s="46">
        <v>9</v>
      </c>
      <c r="Y64" s="46">
        <v>80.753234307620005</v>
      </c>
      <c r="Z64" s="46">
        <v>10</v>
      </c>
      <c r="AA64" s="46">
        <v>3</v>
      </c>
      <c r="AB64" s="46">
        <v>45.149513779516383</v>
      </c>
      <c r="AC64" s="46">
        <v>5</v>
      </c>
      <c r="AD64" s="46">
        <v>72</v>
      </c>
      <c r="AE64" s="46">
        <v>11</v>
      </c>
      <c r="AF64" s="46">
        <v>7</v>
      </c>
      <c r="AG64" s="46">
        <v>14.985344414520114</v>
      </c>
      <c r="AH64" s="46">
        <v>135</v>
      </c>
      <c r="AI64" s="46">
        <v>3.526566061481617</v>
      </c>
      <c r="AJ64" s="46">
        <v>61.807067915909101</v>
      </c>
      <c r="AK64" s="46">
        <v>18</v>
      </c>
      <c r="AL64" s="46">
        <v>20</v>
      </c>
      <c r="AM64" s="46">
        <v>40</v>
      </c>
      <c r="AN64" s="46">
        <v>15.784755975629423</v>
      </c>
      <c r="AO64" s="46">
        <v>5.4436097193718069</v>
      </c>
      <c r="AP64" s="46">
        <v>53.122434957162113</v>
      </c>
      <c r="AQ64" s="46">
        <v>41</v>
      </c>
      <c r="AR64" s="46">
        <v>80</v>
      </c>
      <c r="AS64" s="46">
        <v>9</v>
      </c>
      <c r="AT64" s="46">
        <v>36</v>
      </c>
      <c r="AU64" s="46">
        <v>32.815508153924952</v>
      </c>
      <c r="AV64" s="46">
        <v>2.7556011129008766</v>
      </c>
      <c r="AW64" s="83">
        <f t="shared" ref="AW64" si="1199">IF(R63=0,R64,(R64-R63)/R63)</f>
        <v>8.3480420065601996E-2</v>
      </c>
      <c r="AX64" s="83">
        <f t="shared" ref="AX64" si="1200">IF(S63=0,S64,(S64-S63)/S63)</f>
        <v>1.2345679012345678E-2</v>
      </c>
      <c r="AY64" s="83">
        <f t="shared" ref="AY64" si="1201">IF(T63=0,T64,(T64-T63)/T63)</f>
        <v>0.12847142669876116</v>
      </c>
      <c r="AZ64" s="83">
        <f t="shared" ref="AZ64" si="1202">IF(U63=0,U64,(U64-U63)/U63)</f>
        <v>1.3870332330644046</v>
      </c>
      <c r="BA64" s="83">
        <f t="shared" ref="BA64" si="1203">IF(V63=0,V64,(V64-V63)/V63)</f>
        <v>0.19791033401292096</v>
      </c>
      <c r="BB64" s="83">
        <f t="shared" ref="BB64" si="1204">IF(W63=0,W64,(W64-W63)/W63)</f>
        <v>-0.42857142857142855</v>
      </c>
      <c r="BC64" s="83">
        <f t="shared" ref="BC64" si="1205">IF(X63=0,X64,(X64-X63)/X63)</f>
        <v>3.5</v>
      </c>
      <c r="BD64" s="83">
        <f t="shared" ref="BD64" si="1206">IF(Y63=0,Y64,(Y64-Y63)/Y63)</f>
        <v>-0.75591898856040141</v>
      </c>
      <c r="BE64" s="83">
        <f t="shared" ref="BE64" si="1207">IF(Z63=0,Z64,(Z64-Z63)/Z63)</f>
        <v>-0.16666666666666666</v>
      </c>
      <c r="BF64" s="83">
        <f t="shared" ref="BF64" si="1208">IF(AA63=0,AA64,(AA64-AA63)/AA63)</f>
        <v>-0.625</v>
      </c>
      <c r="BG64" s="83">
        <f t="shared" ref="BG64" si="1209">IF(AB63=0,AB64,(AB64-AB63)/AB63)</f>
        <v>0.17667396678900385</v>
      </c>
      <c r="BH64" s="83">
        <f t="shared" ref="BH64" si="1210">IF(AC63=0,AC64,(AC64-AC63)/AC63)</f>
        <v>0.25</v>
      </c>
      <c r="BI64" s="83">
        <f t="shared" ref="BI64" si="1211">IF(AD63=0,AD64,(AD64-AD63)/AD63)</f>
        <v>0</v>
      </c>
      <c r="BJ64" s="83">
        <f t="shared" ref="BJ64" si="1212">IF(AE63=0,AE64,(AE64-AE63)/AE63)</f>
        <v>0.1</v>
      </c>
      <c r="BK64" s="83">
        <f t="shared" ref="BK64" si="1213">IF(AF63=0,AF64,(AF64-AF63)/AF63)</f>
        <v>1.3333333333333333</v>
      </c>
      <c r="BL64" s="83">
        <f t="shared" ref="BL64" si="1214">IF(AG63=0,AG64,(AG64-AG63)/AG63)</f>
        <v>1.9883097969700476</v>
      </c>
      <c r="BM64" s="83">
        <f t="shared" ref="BM64" si="1215">IF(AH63=0,AH64,(AH64-AH63)/AH63)</f>
        <v>0.42105263157894735</v>
      </c>
      <c r="BN64" s="83">
        <f t="shared" ref="BN64" si="1216">IF(AI63=0,AI64,(AI64-AI63)/AI63)</f>
        <v>38.511674462866019</v>
      </c>
      <c r="BO64" s="83">
        <f t="shared" ref="BO64" si="1217">IF(AJ63=0,AJ64,(AJ64-AJ63)/AJ63)</f>
        <v>0.24664410293565289</v>
      </c>
      <c r="BP64" s="83">
        <f t="shared" ref="BP64" si="1218">IF(AK63=0,AK64,(AK64-AK63)/AK63)</f>
        <v>-0.53846153846153844</v>
      </c>
      <c r="BQ64" s="83">
        <f t="shared" ref="BQ64" si="1219">IF(AL63=0,AL64,(AL64-AL63)/AL63)</f>
        <v>15.436569854059599</v>
      </c>
      <c r="BR64" s="83">
        <f t="shared" ref="BR64" si="1220">IF(AM63=0,AM64,(AM64-AM63)/AM63)</f>
        <v>2.564102564102564E-2</v>
      </c>
      <c r="BS64" s="83">
        <f t="shared" ref="BS64" si="1221">IF(AN63=0,AN64,(AN64-AN63)/AN63)</f>
        <v>0.16104150361664807</v>
      </c>
      <c r="BT64" s="83">
        <f t="shared" ref="BT64" si="1222">IF(AO63=0,AO64,(AO64-AO63)/AO63)</f>
        <v>0.65812778611022182</v>
      </c>
      <c r="BU64" s="83">
        <f t="shared" ref="BU64" si="1223">IF(AP63=0,AP64,(AP64-AP63)/AP63)</f>
        <v>0.36579977504952105</v>
      </c>
      <c r="BV64" s="83">
        <f t="shared" ref="BV64" si="1224">IF(AQ63=0,AQ64,(AQ64-AQ63)/AQ63)</f>
        <v>9.25</v>
      </c>
      <c r="BW64" s="83">
        <f t="shared" ref="BW64" si="1225">IF(AR63=0,AR64,(AR64-AR63)/AR63)</f>
        <v>-0.1111111111111111</v>
      </c>
      <c r="BX64" s="83">
        <f t="shared" ref="BX64" si="1226">IF(AS63=0,AS64,(AS64-AS63)/AS63)</f>
        <v>-0.52631578947368418</v>
      </c>
      <c r="BY64" s="83">
        <f t="shared" ref="BY64" si="1227">IF(AT63=0,AT64,(AT64-AT63)/AT63)</f>
        <v>0.89473684210526316</v>
      </c>
      <c r="BZ64" s="83">
        <f t="shared" ref="BZ64" si="1228">IF(AU63=0,AU64,(AU64-AU63)/AU63)</f>
        <v>1.1691088211843976</v>
      </c>
      <c r="CA64" s="83">
        <f t="shared" ref="CA64" si="1229">IF(AV63=0,AV64,(AV64-AV63)/AV63)</f>
        <v>-8.14662956997078E-2</v>
      </c>
      <c r="CB64" s="106">
        <f t="shared" ref="CB64" si="1230">R64+CB63</f>
        <v>4075.2366012593352</v>
      </c>
      <c r="CC64" s="106">
        <f t="shared" ref="CC64" si="1231">S64+CC63</f>
        <v>2106</v>
      </c>
      <c r="CD64" s="106">
        <f t="shared" ref="CD64" si="1232">T64+CD63</f>
        <v>1111.6100820032216</v>
      </c>
      <c r="CE64" s="106">
        <f t="shared" ref="CE64" si="1233">U64+CE63</f>
        <v>8746</v>
      </c>
      <c r="CF64" s="106">
        <f t="shared" ref="CF64" si="1234">V64+CF63</f>
        <v>4343.3837677551619</v>
      </c>
      <c r="CG64" s="106">
        <f t="shared" ref="CG64" si="1235">W64+CG63</f>
        <v>449</v>
      </c>
      <c r="CH64" s="106">
        <f t="shared" ref="CH64" si="1236">X64+CH63</f>
        <v>178</v>
      </c>
      <c r="CI64" s="106">
        <f t="shared" ref="CI64" si="1237">Y64+CI63</f>
        <v>24692</v>
      </c>
      <c r="CJ64" s="106">
        <f t="shared" ref="CJ64" si="1238">Z64+CJ63</f>
        <v>322</v>
      </c>
      <c r="CK64" s="106">
        <f t="shared" ref="CK64" si="1239">AA64+CK63</f>
        <v>464</v>
      </c>
      <c r="CL64" s="106">
        <f t="shared" ref="CL64" si="1240">AB64+CL63</f>
        <v>2751.51010396837</v>
      </c>
      <c r="CM64" s="106">
        <f t="shared" ref="CM64" si="1241">AC64+CM63</f>
        <v>599</v>
      </c>
      <c r="CN64" s="106">
        <f t="shared" ref="CN64" si="1242">AD64+CN63</f>
        <v>1835</v>
      </c>
      <c r="CO64" s="106">
        <f t="shared" ref="CO64" si="1243">AE64+CO63</f>
        <v>914</v>
      </c>
      <c r="CP64" s="106">
        <f t="shared" ref="CP64" si="1244">AF64+CP63</f>
        <v>1023</v>
      </c>
      <c r="CQ64" s="106">
        <f t="shared" ref="CQ64" si="1245">AG64+CQ63</f>
        <v>520</v>
      </c>
      <c r="CR64" s="106">
        <f t="shared" ref="CR64" si="1246">AH64+CR63</f>
        <v>2959</v>
      </c>
      <c r="CS64" s="106">
        <f t="shared" ref="CS64" si="1247">AI64+CS63</f>
        <v>1236.678723092693</v>
      </c>
      <c r="CT64" s="106">
        <f t="shared" ref="CT64" si="1248">AJ64+CT63</f>
        <v>4698.5787084492604</v>
      </c>
      <c r="CU64" s="106">
        <f t="shared" ref="CU64" si="1249">AK64+CU63</f>
        <v>1033</v>
      </c>
      <c r="CV64" s="106">
        <f t="shared" ref="CV64" si="1250">AL64+CV63</f>
        <v>593</v>
      </c>
      <c r="CW64" s="106">
        <f t="shared" ref="CW64" si="1251">AM64+CW63</f>
        <v>930</v>
      </c>
      <c r="CX64" s="106">
        <f t="shared" ref="CX64" si="1252">AN64+CX63</f>
        <v>412.22624103089765</v>
      </c>
      <c r="CY64" s="106">
        <f t="shared" ref="CY64" si="1253">AO64+CY63</f>
        <v>773.42447649729093</v>
      </c>
      <c r="CZ64" s="106">
        <f t="shared" ref="CZ64" si="1254">AP64+CZ63</f>
        <v>5430.9806706692052</v>
      </c>
      <c r="DA64" s="106">
        <f t="shared" ref="DA64" si="1255">AQ64+DA63</f>
        <v>1400</v>
      </c>
      <c r="DB64" s="106">
        <f t="shared" ref="DB64" si="1256">AR64+DB63</f>
        <v>8062</v>
      </c>
      <c r="DC64" s="106">
        <f t="shared" ref="DC64" si="1257">AS64+DC63</f>
        <v>1595</v>
      </c>
      <c r="DD64" s="106">
        <f t="shared" ref="DD64" si="1258">AT64+DD63</f>
        <v>519</v>
      </c>
      <c r="DE64" s="106">
        <f t="shared" ref="DE64" si="1259">AU64+DE63</f>
        <v>749</v>
      </c>
      <c r="DF64" s="106">
        <f t="shared" ref="DF64" si="1260">AV64+DF63</f>
        <v>1376.7556011129009</v>
      </c>
    </row>
    <row r="65" spans="1:110" x14ac:dyDescent="0.45">
      <c r="A65" s="21">
        <v>43944</v>
      </c>
      <c r="B65" s="20" t="s">
        <v>729</v>
      </c>
      <c r="C65" s="20">
        <v>64</v>
      </c>
      <c r="D65" s="20">
        <v>87026</v>
      </c>
      <c r="E65" s="20">
        <v>5481</v>
      </c>
      <c r="F65" s="20">
        <v>64843</v>
      </c>
      <c r="H65" s="22">
        <f t="shared" ref="H65" si="1261">D65-D64</f>
        <v>1030</v>
      </c>
      <c r="I65" s="22">
        <f t="shared" ref="I65" si="1262">E65-E64</f>
        <v>90</v>
      </c>
      <c r="J65" s="22">
        <f t="shared" ref="J65" si="1263">F65-F64</f>
        <v>1730</v>
      </c>
      <c r="K65" s="22"/>
      <c r="L65" s="22">
        <f>D65-E65-F65</f>
        <v>16702</v>
      </c>
      <c r="M65" s="40">
        <f>E65/D65</f>
        <v>6.2981178038747046E-2</v>
      </c>
      <c r="N65" s="56">
        <f t="shared" ref="N65" si="1264">D65/D64</f>
        <v>1.0119773012698265</v>
      </c>
      <c r="O65" s="56">
        <f t="shared" ref="O65" si="1265">(D65-D64)/(D64-D63)</f>
        <v>0.86264656616415414</v>
      </c>
      <c r="P65" s="56">
        <f t="shared" ref="P65" si="1266">E65/E64</f>
        <v>1.01669449081803</v>
      </c>
      <c r="Q65" s="56">
        <f t="shared" ref="Q65" si="1267">(E65-E64)/(E64-E63)</f>
        <v>0.95744680851063835</v>
      </c>
      <c r="R65" s="46">
        <v>24.763398740664798</v>
      </c>
      <c r="S65" s="46">
        <v>92</v>
      </c>
      <c r="T65" s="46">
        <v>15.968083242217062</v>
      </c>
      <c r="U65" s="46">
        <v>117</v>
      </c>
      <c r="V65" s="46">
        <v>6.6162322448381019</v>
      </c>
      <c r="W65" s="46">
        <v>3</v>
      </c>
      <c r="X65" s="46">
        <v>3</v>
      </c>
      <c r="Y65" s="46">
        <v>313</v>
      </c>
      <c r="Z65" s="46">
        <v>10</v>
      </c>
      <c r="AA65" s="46">
        <v>14</v>
      </c>
      <c r="AB65" s="46">
        <v>24.292508125012318</v>
      </c>
      <c r="AC65" s="46">
        <v>7</v>
      </c>
      <c r="AD65" s="46">
        <v>77</v>
      </c>
      <c r="AE65" s="46">
        <v>12</v>
      </c>
      <c r="AF65" s="46">
        <v>23</v>
      </c>
      <c r="AG65" s="46">
        <v>3.2263899862429071</v>
      </c>
      <c r="AH65" s="46">
        <v>95</v>
      </c>
      <c r="AI65" s="46">
        <v>1.3212769073070376</v>
      </c>
      <c r="AJ65" s="46">
        <v>2.488205150451904</v>
      </c>
      <c r="AK65" s="46">
        <v>21</v>
      </c>
      <c r="AL65" s="46">
        <v>9</v>
      </c>
      <c r="AM65" s="46">
        <v>43</v>
      </c>
      <c r="AN65" s="46">
        <v>11.231973583002286</v>
      </c>
      <c r="AO65" s="46">
        <v>0.57552350270907482</v>
      </c>
      <c r="AP65" s="46">
        <v>1.0193293307947897</v>
      </c>
      <c r="AQ65" s="46">
        <v>10.671015802830198</v>
      </c>
      <c r="AR65" s="46">
        <v>92</v>
      </c>
      <c r="AS65" s="46">
        <v>11</v>
      </c>
      <c r="AT65" s="46">
        <v>75</v>
      </c>
      <c r="AU65" s="46">
        <v>8.196688658494736</v>
      </c>
      <c r="AV65" s="46">
        <v>0.24439888709912339</v>
      </c>
      <c r="AW65" s="83">
        <f t="shared" ref="AW65" si="1268">IF(R64=0,R65,(R65-R64)/R64)</f>
        <v>-0.82274912702547631</v>
      </c>
      <c r="AX65" s="83">
        <f t="shared" ref="AX65" si="1269">IF(S64=0,S65,(S65-S64)/S64)</f>
        <v>0.12195121951219512</v>
      </c>
      <c r="AY65" s="83">
        <f t="shared" ref="AY65" si="1270">IF(T64=0,T65,(T65-T64)/T64)</f>
        <v>-0.42706239649369515</v>
      </c>
      <c r="AZ65" s="83">
        <f t="shared" ref="AZ65" si="1271">IF(U64=0,U65,(U65-U64)/U64)</f>
        <v>-0.15728518670848363</v>
      </c>
      <c r="BA65" s="83">
        <f t="shared" ref="BA65" si="1272">IF(V64=0,V65,(V65-V64)/V64)</f>
        <v>-0.90297452017128277</v>
      </c>
      <c r="BB65" s="83">
        <f t="shared" ref="BB65" si="1273">IF(W64=0,W65,(W65-W64)/W64)</f>
        <v>-0.25</v>
      </c>
      <c r="BC65" s="83">
        <f t="shared" ref="BC65" si="1274">IF(X64=0,X65,(X65-X64)/X64)</f>
        <v>-0.66666666666666663</v>
      </c>
      <c r="BD65" s="83">
        <f t="shared" ref="BD65" si="1275">IF(Y64=0,Y65,(Y65-Y64)/Y64)</f>
        <v>2.8760057437162589</v>
      </c>
      <c r="BE65" s="83">
        <f t="shared" ref="BE65" si="1276">IF(Z64=0,Z65,(Z65-Z64)/Z64)</f>
        <v>0</v>
      </c>
      <c r="BF65" s="83">
        <f t="shared" ref="BF65" si="1277">IF(AA64=0,AA65,(AA65-AA64)/AA64)</f>
        <v>3.6666666666666665</v>
      </c>
      <c r="BG65" s="83">
        <f t="shared" ref="BG65" si="1278">IF(AB64=0,AB65,(AB65-AB64)/AB64)</f>
        <v>-0.46195415871713236</v>
      </c>
      <c r="BH65" s="83">
        <f t="shared" ref="BH65" si="1279">IF(AC64=0,AC65,(AC65-AC64)/AC64)</f>
        <v>0.4</v>
      </c>
      <c r="BI65" s="83">
        <f t="shared" ref="BI65" si="1280">IF(AD64=0,AD65,(AD65-AD64)/AD64)</f>
        <v>6.9444444444444448E-2</v>
      </c>
      <c r="BJ65" s="83">
        <f t="shared" ref="BJ65" si="1281">IF(AE64=0,AE65,(AE65-AE64)/AE64)</f>
        <v>9.0909090909090912E-2</v>
      </c>
      <c r="BK65" s="83">
        <f t="shared" ref="BK65" si="1282">IF(AF64=0,AF65,(AF65-AF64)/AF64)</f>
        <v>2.2857142857142856</v>
      </c>
      <c r="BL65" s="83">
        <f t="shared" ref="BL65" si="1283">IF(AG64=0,AG65,(AG65-AG64)/AG64)</f>
        <v>-0.78469697479113776</v>
      </c>
      <c r="BM65" s="83">
        <f t="shared" ref="BM65" si="1284">IF(AH64=0,AH65,(AH65-AH64)/AH64)</f>
        <v>-0.29629629629629628</v>
      </c>
      <c r="BN65" s="83">
        <f t="shared" ref="BN65" si="1285">IF(AI64=0,AI65,(AI65-AI64)/AI64)</f>
        <v>-0.62533612464020327</v>
      </c>
      <c r="BO65" s="83">
        <f t="shared" ref="BO65" si="1286">IF(AJ64=0,AJ65,(AJ65-AJ64)/AJ64)</f>
        <v>-0.95974238490269104</v>
      </c>
      <c r="BP65" s="83">
        <f t="shared" ref="BP65" si="1287">IF(AK64=0,AK65,(AK65-AK64)/AK64)</f>
        <v>0.16666666666666666</v>
      </c>
      <c r="BQ65" s="83">
        <f t="shared" ref="BQ65" si="1288">IF(AL64=0,AL65,(AL65-AL64)/AL64)</f>
        <v>-0.55000000000000004</v>
      </c>
      <c r="BR65" s="83">
        <f t="shared" ref="BR65" si="1289">IF(AM64=0,AM65,(AM65-AM64)/AM64)</f>
        <v>7.4999999999999997E-2</v>
      </c>
      <c r="BS65" s="83">
        <f t="shared" ref="BS65" si="1290">IF(AN64=0,AN65,(AN65-AN64)/AN64)</f>
        <v>-0.2884290640701902</v>
      </c>
      <c r="BT65" s="83">
        <f t="shared" ref="BT65" si="1291">IF(AO64=0,AO65,(AO65-AO64)/AO64)</f>
        <v>-0.89427539217938457</v>
      </c>
      <c r="BU65" s="83">
        <f t="shared" ref="BU65" si="1292">IF(AP64=0,AP65,(AP65-AP64)/AP64)</f>
        <v>-0.98081169788966227</v>
      </c>
      <c r="BV65" s="83">
        <f t="shared" ref="BV65" si="1293">IF(AQ64=0,AQ65,(AQ65-AQ64)/AQ64)</f>
        <v>-0.73973132188219026</v>
      </c>
      <c r="BW65" s="83">
        <f t="shared" ref="BW65" si="1294">IF(AR64=0,AR65,(AR65-AR64)/AR64)</f>
        <v>0.15</v>
      </c>
      <c r="BX65" s="83">
        <f t="shared" ref="BX65" si="1295">IF(AS64=0,AS65,(AS65-AS64)/AS64)</f>
        <v>0.22222222222222221</v>
      </c>
      <c r="BY65" s="83">
        <f t="shared" ref="BY65" si="1296">IF(AT64=0,AT65,(AT65-AT64)/AT64)</f>
        <v>1.0833333333333333</v>
      </c>
      <c r="BZ65" s="83">
        <f t="shared" ref="BZ65" si="1297">IF(AU64=0,AU65,(AU65-AU64)/AU64)</f>
        <v>-0.75021905435542191</v>
      </c>
      <c r="CA65" s="83">
        <f t="shared" ref="CA65" si="1298">IF(AV64=0,AV65,(AV65-AV64)/AV64)</f>
        <v>-0.91130832181953947</v>
      </c>
      <c r="CB65" s="106">
        <f t="shared" ref="CB65" si="1299">R65+CB64</f>
        <v>4100</v>
      </c>
      <c r="CC65" s="106">
        <f t="shared" ref="CC65" si="1300">S65+CC64</f>
        <v>2198</v>
      </c>
      <c r="CD65" s="106">
        <f t="shared" ref="CD65" si="1301">T65+CD64</f>
        <v>1127.5781652454386</v>
      </c>
      <c r="CE65" s="106">
        <f t="shared" ref="CE65" si="1302">U65+CE64</f>
        <v>8863</v>
      </c>
      <c r="CF65" s="106">
        <f t="shared" ref="CF65" si="1303">V65+CF64</f>
        <v>4350</v>
      </c>
      <c r="CG65" s="106">
        <f t="shared" ref="CG65" si="1304">W65+CG64</f>
        <v>452</v>
      </c>
      <c r="CH65" s="106">
        <f t="shared" ref="CH65" si="1305">X65+CH64</f>
        <v>181</v>
      </c>
      <c r="CI65" s="106">
        <f t="shared" ref="CI65" si="1306">Y65+CI64</f>
        <v>25005</v>
      </c>
      <c r="CJ65" s="106">
        <f t="shared" ref="CJ65" si="1307">Z65+CJ64</f>
        <v>332</v>
      </c>
      <c r="CK65" s="106">
        <f t="shared" ref="CK65" si="1308">AA65+CK64</f>
        <v>478</v>
      </c>
      <c r="CL65" s="106">
        <f t="shared" ref="CL65" si="1309">AB65+CL64</f>
        <v>2775.8026120933823</v>
      </c>
      <c r="CM65" s="106">
        <f t="shared" ref="CM65" si="1310">AC65+CM64</f>
        <v>606</v>
      </c>
      <c r="CN65" s="106">
        <f t="shared" ref="CN65" si="1311">AD65+CN64</f>
        <v>1912</v>
      </c>
      <c r="CO65" s="106">
        <f t="shared" ref="CO65" si="1312">AE65+CO64</f>
        <v>926</v>
      </c>
      <c r="CP65" s="106">
        <f t="shared" ref="CP65" si="1313">AF65+CP64</f>
        <v>1046</v>
      </c>
      <c r="CQ65" s="106">
        <f t="shared" ref="CQ65" si="1314">AG65+CQ64</f>
        <v>523.22638998624291</v>
      </c>
      <c r="CR65" s="106">
        <f t="shared" ref="CR65" si="1315">AH65+CR64</f>
        <v>3054</v>
      </c>
      <c r="CS65" s="106">
        <f t="shared" ref="CS65" si="1316">AI65+CS64</f>
        <v>1238</v>
      </c>
      <c r="CT65" s="106">
        <f t="shared" ref="CT65" si="1317">AJ65+CT64</f>
        <v>4701.0669135997123</v>
      </c>
      <c r="CU65" s="106">
        <f t="shared" ref="CU65" si="1318">AK65+CU64</f>
        <v>1054</v>
      </c>
      <c r="CV65" s="106">
        <f t="shared" ref="CV65" si="1319">AL65+CV64</f>
        <v>602</v>
      </c>
      <c r="CW65" s="106">
        <f t="shared" ref="CW65" si="1320">AM65+CW64</f>
        <v>973</v>
      </c>
      <c r="CX65" s="106">
        <f t="shared" ref="CX65" si="1321">AN65+CX64</f>
        <v>423.45821461389994</v>
      </c>
      <c r="CY65" s="106">
        <f t="shared" ref="CY65" si="1322">AO65+CY64</f>
        <v>774</v>
      </c>
      <c r="CZ65" s="106">
        <f t="shared" ref="CZ65" si="1323">AP65+CZ64</f>
        <v>5432</v>
      </c>
      <c r="DA65" s="106">
        <f t="shared" ref="DA65" si="1324">AQ65+DA64</f>
        <v>1410.6710158028302</v>
      </c>
      <c r="DB65" s="106">
        <f t="shared" ref="DB65" si="1325">AR65+DB64</f>
        <v>8154</v>
      </c>
      <c r="DC65" s="106">
        <f t="shared" ref="DC65" si="1326">AS65+DC64</f>
        <v>1606</v>
      </c>
      <c r="DD65" s="106">
        <f t="shared" ref="DD65" si="1327">AT65+DD64</f>
        <v>594</v>
      </c>
      <c r="DE65" s="106">
        <f t="shared" ref="DE65" si="1328">AU65+DE64</f>
        <v>757.19668865849474</v>
      </c>
      <c r="DF65" s="106">
        <f t="shared" ref="DF65" si="1329">AV65+DF64</f>
        <v>1377</v>
      </c>
    </row>
    <row r="66" spans="1:110" x14ac:dyDescent="0.45">
      <c r="A66" s="21">
        <v>43945</v>
      </c>
      <c r="B66" s="20" t="s">
        <v>736</v>
      </c>
      <c r="C66" s="20">
        <v>65</v>
      </c>
      <c r="D66" s="20">
        <v>88194</v>
      </c>
      <c r="E66" s="20">
        <v>5574</v>
      </c>
      <c r="F66" s="20">
        <v>66596</v>
      </c>
      <c r="G66" s="20">
        <v>399927</v>
      </c>
      <c r="H66" s="22">
        <f t="shared" ref="H66" si="1330">D66-D65</f>
        <v>1168</v>
      </c>
      <c r="I66" s="22">
        <f t="shared" ref="I66" si="1331">E66-E65</f>
        <v>93</v>
      </c>
      <c r="J66" s="22">
        <f t="shared" ref="J66" si="1332">F66-F65</f>
        <v>1753</v>
      </c>
      <c r="K66" s="22"/>
      <c r="L66" s="22">
        <f t="shared" ref="L66" si="1333">D66-E66-F66</f>
        <v>16024</v>
      </c>
      <c r="M66" s="40">
        <f t="shared" ref="M66" si="1334">E66/D66</f>
        <v>6.3201578338662495E-2</v>
      </c>
      <c r="N66" s="56">
        <f t="shared" ref="N66" si="1335">D66/D65</f>
        <v>1.0134212764001562</v>
      </c>
      <c r="O66" s="56">
        <f t="shared" ref="O66" si="1336">(D66-D65)/(D65-D64)</f>
        <v>1.1339805825242719</v>
      </c>
      <c r="P66" s="56">
        <f t="shared" ref="P66" si="1337">E66/E65</f>
        <v>1.0169677066228791</v>
      </c>
      <c r="Q66" s="56">
        <f t="shared" ref="Q66" si="1338">(E66-E65)/(E65-E64)</f>
        <v>1.0333333333333334</v>
      </c>
      <c r="R66" s="46">
        <v>131.85494814714002</v>
      </c>
      <c r="S66" s="46">
        <v>80</v>
      </c>
      <c r="T66" s="46">
        <v>20.869312458966078</v>
      </c>
      <c r="U66" s="46">
        <v>59.094560555517091</v>
      </c>
      <c r="V66" s="46">
        <v>45.918873533482838</v>
      </c>
      <c r="W66" s="46">
        <v>1</v>
      </c>
      <c r="X66" s="46">
        <v>5</v>
      </c>
      <c r="Y66" s="46">
        <v>274</v>
      </c>
      <c r="Z66" s="46">
        <v>7</v>
      </c>
      <c r="AA66" s="46">
        <v>2</v>
      </c>
      <c r="AB66" s="46">
        <v>26.21036814126046</v>
      </c>
      <c r="AC66" s="46">
        <v>3</v>
      </c>
      <c r="AD66" s="46">
        <v>90</v>
      </c>
      <c r="AE66" s="46">
        <v>9</v>
      </c>
      <c r="AF66" s="46">
        <v>5</v>
      </c>
      <c r="AG66" s="46">
        <v>11.721439455289328</v>
      </c>
      <c r="AH66" s="46">
        <v>122</v>
      </c>
      <c r="AI66" s="46">
        <v>1</v>
      </c>
      <c r="AJ66" s="46">
        <v>35.906059373261087</v>
      </c>
      <c r="AK66" s="46">
        <v>29</v>
      </c>
      <c r="AL66" s="46">
        <v>7</v>
      </c>
      <c r="AM66" s="46">
        <v>60</v>
      </c>
      <c r="AN66" s="46">
        <v>13.051259595826139</v>
      </c>
      <c r="AO66" s="46">
        <v>0.58059318764605905</v>
      </c>
      <c r="AP66" s="46">
        <v>18.899630108698148</v>
      </c>
      <c r="AQ66" s="46">
        <v>5.2503766223405819</v>
      </c>
      <c r="AR66" s="46">
        <v>40.247327932465851</v>
      </c>
      <c r="AS66" s="46">
        <v>12</v>
      </c>
      <c r="AT66" s="46">
        <v>33</v>
      </c>
      <c r="AU66" s="46">
        <v>15.395250888104783</v>
      </c>
      <c r="AV66" s="46">
        <v>3</v>
      </c>
      <c r="AW66" s="83">
        <f t="shared" ref="AW66" si="1339">IF(R65=0,R66,(R66-R65)/R65)</f>
        <v>4.32459011495125</v>
      </c>
      <c r="AX66" s="83">
        <f t="shared" ref="AX66" si="1340">IF(S65=0,S66,(S66-S65)/S65)</f>
        <v>-0.13043478260869565</v>
      </c>
      <c r="AY66" s="83">
        <f t="shared" ref="AY66" si="1341">IF(T65=0,T66,(T66-T65)/T65)</f>
        <v>0.30693910736831259</v>
      </c>
      <c r="AZ66" s="83">
        <f t="shared" ref="AZ66" si="1342">IF(U65=0,U66,(U66-U65)/U65)</f>
        <v>-0.49491828585028125</v>
      </c>
      <c r="BA66" s="83">
        <f t="shared" ref="BA66" si="1343">IF(V65=0,V66,(V66-V65)/V65)</f>
        <v>5.9403358035546807</v>
      </c>
      <c r="BB66" s="83">
        <f t="shared" ref="BB66" si="1344">IF(W65=0,W66,(W66-W65)/W65)</f>
        <v>-0.66666666666666663</v>
      </c>
      <c r="BC66" s="83">
        <f t="shared" ref="BC66" si="1345">IF(X65=0,X66,(X66-X65)/X65)</f>
        <v>0.66666666666666663</v>
      </c>
      <c r="BD66" s="83">
        <f t="shared" ref="BD66" si="1346">IF(Y65=0,Y66,(Y66-Y65)/Y65)</f>
        <v>-0.12460063897763578</v>
      </c>
      <c r="BE66" s="83">
        <f t="shared" ref="BE66" si="1347">IF(Z65=0,Z66,(Z66-Z65)/Z65)</f>
        <v>-0.3</v>
      </c>
      <c r="BF66" s="83">
        <f t="shared" ref="BF66" si="1348">IF(AA65=0,AA66,(AA66-AA65)/AA65)</f>
        <v>-0.8571428571428571</v>
      </c>
      <c r="BG66" s="83">
        <f t="shared" ref="BG66" si="1349">IF(AB65=0,AB66,(AB66-AB65)/AB65)</f>
        <v>7.8948620964891372E-2</v>
      </c>
      <c r="BH66" s="83">
        <f t="shared" ref="BH66" si="1350">IF(AC65=0,AC66,(AC66-AC65)/AC65)</f>
        <v>-0.5714285714285714</v>
      </c>
      <c r="BI66" s="83">
        <f t="shared" ref="BI66" si="1351">IF(AD65=0,AD66,(AD66-AD65)/AD65)</f>
        <v>0.16883116883116883</v>
      </c>
      <c r="BJ66" s="83">
        <f t="shared" ref="BJ66" si="1352">IF(AE65=0,AE66,(AE66-AE65)/AE65)</f>
        <v>-0.25</v>
      </c>
      <c r="BK66" s="83">
        <f t="shared" ref="BK66" si="1353">IF(AF65=0,AF66,(AF66-AF65)/AF65)</f>
        <v>-0.78260869565217395</v>
      </c>
      <c r="BL66" s="83">
        <f t="shared" ref="BL66" si="1354">IF(AG65=0,AG66,(AG66-AG65)/AG65)</f>
        <v>2.6329890389161559</v>
      </c>
      <c r="BM66" s="83">
        <f t="shared" ref="BM66" si="1355">IF(AH65=0,AH66,(AH66-AH65)/AH65)</f>
        <v>0.28421052631578947</v>
      </c>
      <c r="BN66" s="83">
        <f t="shared" ref="BN66" si="1356">IF(AI65=0,AI66,(AI66-AI65)/AI65)</f>
        <v>-0.24315637814472107</v>
      </c>
      <c r="BO66" s="83">
        <f t="shared" ref="BO66" si="1357">IF(AJ65=0,AJ66,(AJ66-AJ65)/AJ65)</f>
        <v>13.430506008212339</v>
      </c>
      <c r="BP66" s="83">
        <f t="shared" ref="BP66" si="1358">IF(AK65=0,AK66,(AK66-AK65)/AK65)</f>
        <v>0.38095238095238093</v>
      </c>
      <c r="BQ66" s="83">
        <f t="shared" ref="BQ66" si="1359">IF(AL65=0,AL66,(AL66-AL65)/AL65)</f>
        <v>-0.22222222222222221</v>
      </c>
      <c r="BR66" s="83">
        <f t="shared" ref="BR66" si="1360">IF(AM65=0,AM66,(AM66-AM65)/AM65)</f>
        <v>0.39534883720930231</v>
      </c>
      <c r="BS66" s="83">
        <f t="shared" ref="BS66" si="1361">IF(AN65=0,AN66,(AN66-AN65)/AN65)</f>
        <v>0.16197385075558202</v>
      </c>
      <c r="BT66" s="83">
        <f t="shared" ref="BT66" si="1362">IF(AO65=0,AO66,(AO66-AO65)/AO65)</f>
        <v>8.808823467887009E-3</v>
      </c>
      <c r="BU66" s="83">
        <f t="shared" ref="BU66" si="1363">IF(AP65=0,AP66,(AP66-AP65)/AP65)</f>
        <v>17.541240340805029</v>
      </c>
      <c r="BV66" s="83">
        <f t="shared" ref="BV66" si="1364">IF(AQ65=0,AQ66,(AQ66-AQ65)/AQ65)</f>
        <v>-0.50797780461087294</v>
      </c>
      <c r="BW66" s="83">
        <f t="shared" ref="BW66" si="1365">IF(AR65=0,AR66,(AR66-AR65)/AR65)</f>
        <v>-0.56252904421232774</v>
      </c>
      <c r="BX66" s="83">
        <f t="shared" ref="BX66" si="1366">IF(AS65=0,AS66,(AS66-AS65)/AS65)</f>
        <v>9.0909090909090912E-2</v>
      </c>
      <c r="BY66" s="83">
        <f t="shared" ref="BY66" si="1367">IF(AT65=0,AT66,(AT66-AT65)/AT65)</f>
        <v>-0.56000000000000005</v>
      </c>
      <c r="BZ66" s="83">
        <f t="shared" ref="BZ66" si="1368">IF(AU65=0,AU66,(AU66-AU65)/AU65)</f>
        <v>0.87822809057773976</v>
      </c>
      <c r="CA66" s="83">
        <f t="shared" ref="CA66" si="1369">IF(AV65=0,AV66,(AV66-AV65)/AV65)</f>
        <v>11.275014979029994</v>
      </c>
      <c r="CB66" s="106">
        <f t="shared" ref="CB66" si="1370">R66+CB65</f>
        <v>4231.85494814714</v>
      </c>
      <c r="CC66" s="106">
        <f t="shared" ref="CC66" si="1371">S66+CC65</f>
        <v>2278</v>
      </c>
      <c r="CD66" s="106">
        <f t="shared" ref="CD66" si="1372">T66+CD65</f>
        <v>1148.4474777044047</v>
      </c>
      <c r="CE66" s="106">
        <f t="shared" ref="CE66" si="1373">U66+CE65</f>
        <v>8922.0945605555171</v>
      </c>
      <c r="CF66" s="106">
        <f t="shared" ref="CF66" si="1374">V66+CF65</f>
        <v>4395.9188735334828</v>
      </c>
      <c r="CG66" s="106">
        <f t="shared" ref="CG66" si="1375">W66+CG65</f>
        <v>453</v>
      </c>
      <c r="CH66" s="106">
        <f t="shared" ref="CH66" si="1376">X66+CH65</f>
        <v>186</v>
      </c>
      <c r="CI66" s="106">
        <f t="shared" ref="CI66" si="1377">Y66+CI65</f>
        <v>25279</v>
      </c>
      <c r="CJ66" s="106">
        <f t="shared" ref="CJ66" si="1378">Z66+CJ65</f>
        <v>339</v>
      </c>
      <c r="CK66" s="106">
        <f t="shared" ref="CK66" si="1379">AA66+CK65</f>
        <v>480</v>
      </c>
      <c r="CL66" s="106">
        <f t="shared" ref="CL66" si="1380">AB66+CL65</f>
        <v>2802.0129802346428</v>
      </c>
      <c r="CM66" s="106">
        <f t="shared" ref="CM66" si="1381">AC66+CM65</f>
        <v>609</v>
      </c>
      <c r="CN66" s="106">
        <f t="shared" ref="CN66" si="1382">AD66+CN65</f>
        <v>2002</v>
      </c>
      <c r="CO66" s="106">
        <f t="shared" ref="CO66" si="1383">AE66+CO65</f>
        <v>935</v>
      </c>
      <c r="CP66" s="106">
        <f t="shared" ref="CP66" si="1384">AF66+CP65</f>
        <v>1051</v>
      </c>
      <c r="CQ66" s="106">
        <f t="shared" ref="CQ66" si="1385">AG66+CQ65</f>
        <v>534.94782944153224</v>
      </c>
      <c r="CR66" s="106">
        <f t="shared" ref="CR66" si="1386">AH66+CR65</f>
        <v>3176</v>
      </c>
      <c r="CS66" s="106">
        <f t="shared" ref="CS66" si="1387">AI66+CS65</f>
        <v>1239</v>
      </c>
      <c r="CT66" s="106">
        <f t="shared" ref="CT66" si="1388">AJ66+CT65</f>
        <v>4736.9729729729734</v>
      </c>
      <c r="CU66" s="106">
        <f t="shared" ref="CU66" si="1389">AK66+CU65</f>
        <v>1083</v>
      </c>
      <c r="CV66" s="106">
        <f t="shared" ref="CV66" si="1390">AL66+CV65</f>
        <v>609</v>
      </c>
      <c r="CW66" s="106">
        <f t="shared" ref="CW66" si="1391">AM66+CW65</f>
        <v>1033</v>
      </c>
      <c r="CX66" s="106">
        <f t="shared" ref="CX66" si="1392">AN66+CX65</f>
        <v>436.50947420972608</v>
      </c>
      <c r="CY66" s="106">
        <f t="shared" ref="CY66" si="1393">AO66+CY65</f>
        <v>774.58059318764606</v>
      </c>
      <c r="CZ66" s="106">
        <f t="shared" ref="CZ66" si="1394">AP66+CZ65</f>
        <v>5450.8996301086981</v>
      </c>
      <c r="DA66" s="106">
        <f t="shared" ref="DA66" si="1395">AQ66+DA65</f>
        <v>1415.9213924251708</v>
      </c>
      <c r="DB66" s="106">
        <f t="shared" ref="DB66" si="1396">AR66+DB65</f>
        <v>8194.2473279324659</v>
      </c>
      <c r="DC66" s="106">
        <f t="shared" ref="DC66" si="1397">AS66+DC65</f>
        <v>1618</v>
      </c>
      <c r="DD66" s="106">
        <f t="shared" ref="DD66" si="1398">AT66+DD65</f>
        <v>627</v>
      </c>
      <c r="DE66" s="106">
        <f t="shared" ref="DE66" si="1399">AU66+DE65</f>
        <v>772.59193954659952</v>
      </c>
      <c r="DF66" s="106">
        <f t="shared" ref="DF66" si="1400">AV66+DF65</f>
        <v>1380</v>
      </c>
    </row>
    <row r="67" spans="1:110" x14ac:dyDescent="0.45">
      <c r="A67" s="21">
        <v>43946</v>
      </c>
      <c r="B67" s="20" t="s">
        <v>743</v>
      </c>
      <c r="C67" s="20">
        <v>66</v>
      </c>
      <c r="D67" s="20">
        <v>89328</v>
      </c>
      <c r="E67" s="20">
        <v>5650</v>
      </c>
      <c r="F67" s="20">
        <v>68193</v>
      </c>
      <c r="G67" s="20">
        <v>410075</v>
      </c>
      <c r="H67" s="22">
        <f t="shared" ref="H67" si="1401">D67-D66</f>
        <v>1134</v>
      </c>
      <c r="I67" s="22">
        <f t="shared" ref="I67" si="1402">E67-E66</f>
        <v>76</v>
      </c>
      <c r="J67" s="22">
        <f t="shared" ref="J67" si="1403">F67-F66</f>
        <v>1597</v>
      </c>
      <c r="K67" s="114">
        <f>D67/G67</f>
        <v>0.21783332317259038</v>
      </c>
      <c r="L67" s="22">
        <f t="shared" ref="L67" si="1404">D67-E67-F67</f>
        <v>15485</v>
      </c>
      <c r="M67" s="40">
        <f t="shared" ref="M67" si="1405">E67/D67</f>
        <v>6.3250044778792758E-2</v>
      </c>
      <c r="N67" s="56">
        <f t="shared" ref="N67" si="1406">D67/D66</f>
        <v>1.0128580175522144</v>
      </c>
      <c r="O67" s="56">
        <f t="shared" ref="O67" si="1407">(D67-D66)/(D66-D65)</f>
        <v>0.97089041095890416</v>
      </c>
      <c r="P67" s="56">
        <f t="shared" ref="P67" si="1408">E67/E66</f>
        <v>1.0136347326874775</v>
      </c>
      <c r="Q67" s="56">
        <f t="shared" ref="Q67" si="1409">(E67-E66)/(E66-E65)</f>
        <v>0.81720430107526887</v>
      </c>
      <c r="R67" s="46">
        <v>63.331814294197102</v>
      </c>
      <c r="S67" s="46">
        <v>71</v>
      </c>
      <c r="T67" s="46">
        <v>15.101775834687714</v>
      </c>
      <c r="U67" s="46">
        <v>98.905439444482909</v>
      </c>
      <c r="V67" s="46">
        <v>39.585645132500758</v>
      </c>
      <c r="W67" s="46">
        <v>10</v>
      </c>
      <c r="X67" s="46">
        <v>1</v>
      </c>
      <c r="Y67" s="46">
        <v>27.651464320628293</v>
      </c>
      <c r="Z67" s="46">
        <v>4</v>
      </c>
      <c r="AA67" s="46">
        <v>15</v>
      </c>
      <c r="AB67" s="46">
        <v>25.647808610342508</v>
      </c>
      <c r="AC67" s="46">
        <v>0.64987563856868746</v>
      </c>
      <c r="AD67" s="46">
        <v>109</v>
      </c>
      <c r="AE67" s="46">
        <v>9</v>
      </c>
      <c r="AF67" s="46">
        <v>2</v>
      </c>
      <c r="AG67" s="46">
        <v>47.052170558467765</v>
      </c>
      <c r="AH67" s="46">
        <v>105</v>
      </c>
      <c r="AI67" s="46">
        <v>0</v>
      </c>
      <c r="AJ67" s="46">
        <v>31.027027027026634</v>
      </c>
      <c r="AK67" s="46">
        <v>10</v>
      </c>
      <c r="AL67" s="46">
        <v>15</v>
      </c>
      <c r="AM67" s="46">
        <v>22</v>
      </c>
      <c r="AN67" s="46">
        <v>17.490525790273921</v>
      </c>
      <c r="AO67" s="46">
        <v>31.419406812353941</v>
      </c>
      <c r="AP67" s="46">
        <v>129.10036989130185</v>
      </c>
      <c r="AQ67" s="46">
        <v>3.183654920385834</v>
      </c>
      <c r="AR67" s="46">
        <v>68.752672067534149</v>
      </c>
      <c r="AS67" s="46">
        <v>50</v>
      </c>
      <c r="AT67" s="46">
        <v>54</v>
      </c>
      <c r="AU67" s="46">
        <v>7.2635254205557658</v>
      </c>
      <c r="AV67" s="46">
        <v>14.836824236692564</v>
      </c>
      <c r="AW67" s="83">
        <f t="shared" ref="AW67" si="1410">IF(R66=0,R67,(R67-R66)/R66)</f>
        <v>-0.51968572143744163</v>
      </c>
      <c r="AX67" s="83">
        <f t="shared" ref="AX67" si="1411">IF(S66=0,S67,(S67-S66)/S66)</f>
        <v>-0.1125</v>
      </c>
      <c r="AY67" s="83">
        <f t="shared" ref="AY67" si="1412">IF(T66=0,T67,(T67-T66)/T66)</f>
        <v>-0.27636447705781791</v>
      </c>
      <c r="AZ67" s="83">
        <f t="shared" ref="AZ67" si="1413">IF(U66=0,U67,(U67-U66)/U66)</f>
        <v>0.67368093636240867</v>
      </c>
      <c r="BA67" s="83">
        <f t="shared" ref="BA67" si="1414">IF(V66=0,V67,(V67-V66)/V66)</f>
        <v>-0.13792212033172058</v>
      </c>
      <c r="BB67" s="83">
        <f t="shared" ref="BB67" si="1415">IF(W66=0,W67,(W67-W66)/W66)</f>
        <v>9</v>
      </c>
      <c r="BC67" s="83">
        <f t="shared" ref="BC67" si="1416">IF(X66=0,X67,(X67-X66)/X66)</f>
        <v>-0.8</v>
      </c>
      <c r="BD67" s="83">
        <f t="shared" ref="BD67" si="1417">IF(Y66=0,Y67,(Y67-Y66)/Y66)</f>
        <v>-0.89908224700500627</v>
      </c>
      <c r="BE67" s="83">
        <f t="shared" ref="BE67" si="1418">IF(Z66=0,Z67,(Z67-Z66)/Z66)</f>
        <v>-0.42857142857142855</v>
      </c>
      <c r="BF67" s="83">
        <f t="shared" ref="BF67" si="1419">IF(AA66=0,AA67,(AA67-AA66)/AA66)</f>
        <v>6.5</v>
      </c>
      <c r="BG67" s="83">
        <f t="shared" ref="BG67" si="1420">IF(AB66=0,AB67,(AB67-AB66)/AB66)</f>
        <v>-2.1463244159183263E-2</v>
      </c>
      <c r="BH67" s="83">
        <f t="shared" ref="BH67" si="1421">IF(AC66=0,AC67,(AC67-AC66)/AC66)</f>
        <v>-0.78337478714377085</v>
      </c>
      <c r="BI67" s="83">
        <f t="shared" ref="BI67" si="1422">IF(AD66=0,AD67,(AD67-AD66)/AD66)</f>
        <v>0.21111111111111111</v>
      </c>
      <c r="BJ67" s="83">
        <f t="shared" ref="BJ67" si="1423">IF(AE66=0,AE67,(AE67-AE66)/AE66)</f>
        <v>0</v>
      </c>
      <c r="BK67" s="83">
        <f t="shared" ref="BK67" si="1424">IF(AF66=0,AF67,(AF67-AF66)/AF66)</f>
        <v>-0.6</v>
      </c>
      <c r="BL67" s="83">
        <f t="shared" ref="BL67" si="1425">IF(AG66=0,AG67,(AG67-AG66)/AG66)</f>
        <v>3.0141972953019311</v>
      </c>
      <c r="BM67" s="83">
        <f t="shared" ref="BM67" si="1426">IF(AH66=0,AH67,(AH67-AH66)/AH66)</f>
        <v>-0.13934426229508196</v>
      </c>
      <c r="BN67" s="83">
        <f t="shared" ref="BN67" si="1427">IF(AI66=0,AI67,(AI67-AI66)/AI66)</f>
        <v>-1</v>
      </c>
      <c r="BO67" s="83">
        <f t="shared" ref="BO67" si="1428">IF(AJ66=0,AJ67,(AJ67-AJ66)/AJ66)</f>
        <v>-0.13588325846382976</v>
      </c>
      <c r="BP67" s="83">
        <f t="shared" ref="BP67" si="1429">IF(AK66=0,AK67,(AK67-AK66)/AK66)</f>
        <v>-0.65517241379310343</v>
      </c>
      <c r="BQ67" s="83">
        <f t="shared" ref="BQ67" si="1430">IF(AL66=0,AL67,(AL67-AL66)/AL66)</f>
        <v>1.1428571428571428</v>
      </c>
      <c r="BR67" s="83">
        <f t="shared" ref="BR67" si="1431">IF(AM66=0,AM67,(AM67-AM66)/AM66)</f>
        <v>-0.6333333333333333</v>
      </c>
      <c r="BS67" s="83">
        <f t="shared" ref="BS67" si="1432">IF(AN66=0,AN67,(AN67-AN66)/AN66)</f>
        <v>0.34014082409850177</v>
      </c>
      <c r="BT67" s="83">
        <f t="shared" ref="BT67" si="1433">IF(AO66=0,AO67,(AO67-AO66)/AO66)</f>
        <v>53.116044557360233</v>
      </c>
      <c r="BU67" s="83">
        <f t="shared" ref="BU67" si="1434">IF(AP66=0,AP67,(AP67-AP66)/AP66)</f>
        <v>5.8308410878309305</v>
      </c>
      <c r="BV67" s="83">
        <f t="shared" ref="BV67" si="1435">IF(AQ66=0,AQ67,(AQ67-AQ66)/AQ66)</f>
        <v>-0.39363303827781743</v>
      </c>
      <c r="BW67" s="83">
        <f t="shared" ref="BW67" si="1436">IF(AR66=0,AR67,(AR67-AR66)/AR66)</f>
        <v>0.70825432642136277</v>
      </c>
      <c r="BX67" s="83">
        <f t="shared" ref="BX67" si="1437">IF(AS66=0,AS67,(AS67-AS66)/AS66)</f>
        <v>3.1666666666666665</v>
      </c>
      <c r="BY67" s="83">
        <f t="shared" ref="BY67" si="1438">IF(AT66=0,AT67,(AT67-AT66)/AT66)</f>
        <v>0.63636363636363635</v>
      </c>
      <c r="BZ67" s="83">
        <f t="shared" ref="BZ67" si="1439">IF(AU66=0,AU67,(AU67-AU66)/AU66)</f>
        <v>-0.52819700871728148</v>
      </c>
      <c r="CA67" s="83">
        <f t="shared" ref="CA67" si="1440">IF(AV66=0,AV67,(AV67-AV66)/AV66)</f>
        <v>3.9456080788975214</v>
      </c>
      <c r="CB67" s="106">
        <f t="shared" ref="CB67" si="1441">R67+CB66</f>
        <v>4295.1867624413371</v>
      </c>
      <c r="CC67" s="106">
        <f t="shared" ref="CC67" si="1442">S67+CC66</f>
        <v>2349</v>
      </c>
      <c r="CD67" s="106">
        <f t="shared" ref="CD67" si="1443">T67+CD66</f>
        <v>1163.5492535390924</v>
      </c>
      <c r="CE67" s="106">
        <f t="shared" ref="CE67" si="1444">U67+CE66</f>
        <v>9021</v>
      </c>
      <c r="CF67" s="106">
        <f t="shared" ref="CF67" si="1445">V67+CF66</f>
        <v>4435.5045186659836</v>
      </c>
      <c r="CG67" s="106">
        <f t="shared" ref="CG67" si="1446">W67+CG66</f>
        <v>463</v>
      </c>
      <c r="CH67" s="106">
        <f t="shared" ref="CH67" si="1447">X67+CH66</f>
        <v>187</v>
      </c>
      <c r="CI67" s="106">
        <f t="shared" ref="CI67" si="1448">Y67+CI66</f>
        <v>25306.651464320628</v>
      </c>
      <c r="CJ67" s="106">
        <f t="shared" ref="CJ67" si="1449">Z67+CJ66</f>
        <v>343</v>
      </c>
      <c r="CK67" s="106">
        <f t="shared" ref="CK67" si="1450">AA67+CK66</f>
        <v>495</v>
      </c>
      <c r="CL67" s="106">
        <f t="shared" ref="CL67" si="1451">AB67+CL66</f>
        <v>2827.6607888449853</v>
      </c>
      <c r="CM67" s="106">
        <f t="shared" ref="CM67" si="1452">AC67+CM66</f>
        <v>609.64987563856869</v>
      </c>
      <c r="CN67" s="106">
        <f t="shared" ref="CN67" si="1453">AD67+CN66</f>
        <v>2111</v>
      </c>
      <c r="CO67" s="106">
        <f t="shared" ref="CO67" si="1454">AE67+CO66</f>
        <v>944</v>
      </c>
      <c r="CP67" s="106">
        <f t="shared" ref="CP67" si="1455">AF67+CP66</f>
        <v>1053</v>
      </c>
      <c r="CQ67" s="106">
        <f t="shared" ref="CQ67" si="1456">AG67+CQ66</f>
        <v>582</v>
      </c>
      <c r="CR67" s="106">
        <f t="shared" ref="CR67" si="1457">AH67+CR66</f>
        <v>3281</v>
      </c>
      <c r="CS67" s="106">
        <f t="shared" ref="CS67" si="1458">AI67+CS66</f>
        <v>1239</v>
      </c>
      <c r="CT67" s="106">
        <f t="shared" ref="CT67" si="1459">AJ67+CT66</f>
        <v>4768</v>
      </c>
      <c r="CU67" s="106">
        <f t="shared" ref="CU67" si="1460">AK67+CU66</f>
        <v>1093</v>
      </c>
      <c r="CV67" s="106">
        <f t="shared" ref="CV67" si="1461">AL67+CV66</f>
        <v>624</v>
      </c>
      <c r="CW67" s="106">
        <f t="shared" ref="CW67" si="1462">AM67+CW66</f>
        <v>1055</v>
      </c>
      <c r="CX67" s="106">
        <f t="shared" ref="CX67" si="1463">AN67+CX66</f>
        <v>454</v>
      </c>
      <c r="CY67" s="106">
        <f t="shared" ref="CY67" si="1464">AO67+CY66</f>
        <v>806</v>
      </c>
      <c r="CZ67" s="106">
        <f t="shared" ref="CZ67" si="1465">AP67+CZ66</f>
        <v>5580</v>
      </c>
      <c r="DA67" s="106">
        <f t="shared" ref="DA67" si="1466">AQ67+DA66</f>
        <v>1419.1050473455566</v>
      </c>
      <c r="DB67" s="106">
        <f t="shared" ref="DB67" si="1467">AR67+DB66</f>
        <v>8263</v>
      </c>
      <c r="DC67" s="106">
        <f t="shared" ref="DC67" si="1468">AS67+DC66</f>
        <v>1668</v>
      </c>
      <c r="DD67" s="106">
        <f t="shared" ref="DD67" si="1469">AT67+DD66</f>
        <v>681</v>
      </c>
      <c r="DE67" s="106">
        <f t="shared" ref="DE67" si="1470">AU67+DE66</f>
        <v>779.85546496715529</v>
      </c>
      <c r="DF67" s="106">
        <f t="shared" ref="DF67" si="1471">AV67+DF66</f>
        <v>1394.8368242366926</v>
      </c>
    </row>
    <row r="68" spans="1:110" x14ac:dyDescent="0.45">
      <c r="A68" s="21">
        <v>43947</v>
      </c>
      <c r="B68" s="20" t="s">
        <v>753</v>
      </c>
      <c r="C68" s="20">
        <v>67</v>
      </c>
      <c r="D68" s="20">
        <v>90481</v>
      </c>
      <c r="E68" s="20">
        <v>5710</v>
      </c>
      <c r="F68" s="20">
        <v>69657</v>
      </c>
      <c r="G68" s="20">
        <v>421313</v>
      </c>
      <c r="H68" s="22">
        <f t="shared" ref="H68" si="1472">D68-D67</f>
        <v>1153</v>
      </c>
      <c r="I68" s="22">
        <f t="shared" ref="I68" si="1473">E68-E67</f>
        <v>60</v>
      </c>
      <c r="J68" s="22">
        <f t="shared" ref="J68" si="1474">F68-F67</f>
        <v>1464</v>
      </c>
      <c r="K68" s="114">
        <f>D68/G68</f>
        <v>0.21475957304901583</v>
      </c>
      <c r="L68" s="22">
        <f t="shared" ref="L68" si="1475">D68-E68-F68</f>
        <v>15114</v>
      </c>
      <c r="M68" s="40">
        <f t="shared" ref="M68" si="1476">E68/D68</f>
        <v>6.3107171671400619E-2</v>
      </c>
      <c r="N68" s="56">
        <f t="shared" ref="N68" si="1477">D68/D67</f>
        <v>1.0129074870141501</v>
      </c>
      <c r="O68" s="56">
        <f t="shared" ref="O68" si="1478">(D68-D67)/(D67-D66)</f>
        <v>1.0167548500881833</v>
      </c>
      <c r="P68" s="56">
        <f t="shared" ref="P68" si="1479">E68/E67</f>
        <v>1.0106194690265486</v>
      </c>
      <c r="Q68" s="56">
        <f t="shared" ref="Q68" si="1480">(E68-E67)/(E67-E66)</f>
        <v>0.78947368421052633</v>
      </c>
      <c r="R68" s="46">
        <v>84.813237558662877</v>
      </c>
      <c r="S68" s="46">
        <v>58</v>
      </c>
      <c r="T68" s="46">
        <v>19.769518889374694</v>
      </c>
      <c r="U68" s="46">
        <v>88.147362513625922</v>
      </c>
      <c r="V68" s="46">
        <v>45.367050278624447</v>
      </c>
      <c r="W68" s="46">
        <v>17</v>
      </c>
      <c r="X68" s="46">
        <v>36</v>
      </c>
      <c r="Y68" s="46">
        <v>294.34853567937171</v>
      </c>
      <c r="Z68" s="46">
        <v>3</v>
      </c>
      <c r="AA68" s="46">
        <v>19</v>
      </c>
      <c r="AB68" s="46">
        <v>33.130636320016947</v>
      </c>
      <c r="AC68" s="46">
        <v>3.8335052494650199</v>
      </c>
      <c r="AD68" s="46">
        <v>116</v>
      </c>
      <c r="AE68" s="46">
        <v>8</v>
      </c>
      <c r="AF68" s="46">
        <v>16</v>
      </c>
      <c r="AG68" s="46">
        <v>19</v>
      </c>
      <c r="AH68" s="46">
        <v>80</v>
      </c>
      <c r="AI68" s="46">
        <v>1</v>
      </c>
      <c r="AJ68" s="46">
        <v>16.44026700230188</v>
      </c>
      <c r="AK68" s="46">
        <v>20</v>
      </c>
      <c r="AL68" s="46">
        <v>7</v>
      </c>
      <c r="AM68" s="46">
        <v>52</v>
      </c>
      <c r="AN68" s="46">
        <v>13</v>
      </c>
      <c r="AO68" s="46">
        <v>5</v>
      </c>
      <c r="AP68" s="46">
        <v>38</v>
      </c>
      <c r="AQ68" s="46">
        <v>9.146319997237697</v>
      </c>
      <c r="AR68" s="46">
        <v>37.657556581292738</v>
      </c>
      <c r="AS68" s="46">
        <v>3.1484419030898607</v>
      </c>
      <c r="AT68" s="46">
        <v>23</v>
      </c>
      <c r="AU68" s="46">
        <v>14.036206294072485</v>
      </c>
      <c r="AV68" s="46">
        <v>8.1613617328710006</v>
      </c>
      <c r="AW68" s="83">
        <f t="shared" ref="AW68" si="1481">IF(R67=0,R68,(R68-R67)/R67)</f>
        <v>0.33918850271172557</v>
      </c>
      <c r="AX68" s="83">
        <f t="shared" ref="AX68" si="1482">IF(S67=0,S68,(S68-S67)/S67)</f>
        <v>-0.18309859154929578</v>
      </c>
      <c r="AY68" s="83">
        <f t="shared" ref="AY68" si="1483">IF(T67=0,T68,(T68-T67)/T67)</f>
        <v>0.30908570659388968</v>
      </c>
      <c r="AZ68" s="83">
        <f t="shared" ref="AZ68" si="1484">IF(U67=0,U68,(U68-U67)/U67)</f>
        <v>-0.10877133746416096</v>
      </c>
      <c r="BA68" s="83">
        <f t="shared" ref="BA68" si="1485">IF(V67=0,V68,(V68-V67)/V67)</f>
        <v>0.14604802136663972</v>
      </c>
      <c r="BB68" s="83">
        <f t="shared" ref="BB68" si="1486">IF(W67=0,W68,(W68-W67)/W67)</f>
        <v>0.7</v>
      </c>
      <c r="BC68" s="83">
        <f t="shared" ref="BC68" si="1487">IF(X67=0,X68,(X68-X67)/X67)</f>
        <v>35</v>
      </c>
      <c r="BD68" s="83">
        <f t="shared" ref="BD68" si="1488">IF(Y67=0,Y68,(Y68-Y67)/Y67)</f>
        <v>9.6449529133899965</v>
      </c>
      <c r="BE68" s="83">
        <f t="shared" ref="BE68" si="1489">IF(Z67=0,Z68,(Z68-Z67)/Z67)</f>
        <v>-0.25</v>
      </c>
      <c r="BF68" s="83">
        <f t="shared" ref="BF68" si="1490">IF(AA67=0,AA68,(AA68-AA67)/AA67)</f>
        <v>0.26666666666666666</v>
      </c>
      <c r="BG68" s="83">
        <f t="shared" ref="BG68" si="1491">IF(AB67=0,AB68,(AB68-AB67)/AB67)</f>
        <v>0.29175310153620609</v>
      </c>
      <c r="BH68" s="83">
        <f t="shared" ref="BH68" si="1492">IF(AC67=0,AC68,(AC68-AC67)/AC67)</f>
        <v>4.8988289788921584</v>
      </c>
      <c r="BI68" s="83">
        <f t="shared" ref="BI68" si="1493">IF(AD67=0,AD68,(AD68-AD67)/AD67)</f>
        <v>6.4220183486238536E-2</v>
      </c>
      <c r="BJ68" s="83">
        <f t="shared" ref="BJ68" si="1494">IF(AE67=0,AE68,(AE68-AE67)/AE67)</f>
        <v>-0.1111111111111111</v>
      </c>
      <c r="BK68" s="83">
        <f t="shared" ref="BK68" si="1495">IF(AF67=0,AF68,(AF68-AF67)/AF67)</f>
        <v>7</v>
      </c>
      <c r="BL68" s="83">
        <f t="shared" ref="BL68" si="1496">IF(AG67=0,AG68,(AG68-AG67)/AG67)</f>
        <v>-0.59619291151743359</v>
      </c>
      <c r="BM68" s="83">
        <f t="shared" ref="BM68" si="1497">IF(AH67=0,AH68,(AH68-AH67)/AH67)</f>
        <v>-0.23809523809523808</v>
      </c>
      <c r="BN68" s="83">
        <f t="shared" ref="BN68" si="1498">IF(AI67=0,AI68,(AI68-AI67)/AI67)</f>
        <v>1</v>
      </c>
      <c r="BO68" s="83">
        <f t="shared" ref="BO68" si="1499">IF(AJ67=0,AJ68,(AJ68-AJ67)/AJ67)</f>
        <v>-0.47013076734740655</v>
      </c>
      <c r="BP68" s="83">
        <f t="shared" ref="BP68" si="1500">IF(AK67=0,AK68,(AK68-AK67)/AK67)</f>
        <v>1</v>
      </c>
      <c r="BQ68" s="83">
        <f t="shared" ref="BQ68" si="1501">IF(AL67=0,AL68,(AL68-AL67)/AL67)</f>
        <v>-0.53333333333333333</v>
      </c>
      <c r="BR68" s="83">
        <f t="shared" ref="BR68" si="1502">IF(AM67=0,AM68,(AM68-AM67)/AM67)</f>
        <v>1.3636363636363635</v>
      </c>
      <c r="BS68" s="83">
        <f t="shared" ref="BS68" si="1503">IF(AN67=0,AN68,(AN68-AN67)/AN67)</f>
        <v>-0.25674046876115064</v>
      </c>
      <c r="BT68" s="83">
        <f t="shared" ref="BT68" si="1504">IF(AO67=0,AO68,(AO68-AO67)/AO67)</f>
        <v>-0.84086268624161209</v>
      </c>
      <c r="BU68" s="83">
        <f t="shared" ref="BU68" si="1505">IF(AP67=0,AP68,(AP68-AP67)/AP67)</f>
        <v>-0.70565537471352935</v>
      </c>
      <c r="BV68" s="83">
        <f t="shared" ref="BV68" si="1506">IF(AQ67=0,AQ68,(AQ68-AQ67)/AQ67)</f>
        <v>1.8728993015767033</v>
      </c>
      <c r="BW68" s="83">
        <f t="shared" ref="BW68" si="1507">IF(AR67=0,AR68,(AR68-AR67)/AR67)</f>
        <v>-0.45227501057264224</v>
      </c>
      <c r="BX68" s="83">
        <f t="shared" ref="BX68" si="1508">IF(AS67=0,AS68,(AS68-AS67)/AS67)</f>
        <v>-0.93703116193820279</v>
      </c>
      <c r="BY68" s="83">
        <f t="shared" ref="BY68" si="1509">IF(AT67=0,AT68,(AT68-AT67)/AT67)</f>
        <v>-0.57407407407407407</v>
      </c>
      <c r="BZ68" s="83">
        <f t="shared" ref="BZ68" si="1510">IF(AU67=0,AU68,(AU68-AU67)/AU67)</f>
        <v>0.93242337313917056</v>
      </c>
      <c r="CA68" s="83">
        <f t="shared" ref="CA68" si="1511">IF(AV67=0,AV68,(AV68-AV67)/AV67)</f>
        <v>-0.44992529380463042</v>
      </c>
      <c r="CB68" s="106">
        <f t="shared" ref="CB68" si="1512">R68+CB67</f>
        <v>4380</v>
      </c>
      <c r="CC68" s="106">
        <f t="shared" ref="CC68" si="1513">S68+CC67</f>
        <v>2407</v>
      </c>
      <c r="CD68" s="106">
        <f t="shared" ref="CD68" si="1514">T68+CD67</f>
        <v>1183.3187724284671</v>
      </c>
      <c r="CE68" s="106">
        <f t="shared" ref="CE68" si="1515">U68+CE67</f>
        <v>9109.1473625136259</v>
      </c>
      <c r="CF68" s="106">
        <f t="shared" ref="CF68" si="1516">V68+CF67</f>
        <v>4480.871568944608</v>
      </c>
      <c r="CG68" s="106">
        <f t="shared" ref="CG68" si="1517">W68+CG67</f>
        <v>480</v>
      </c>
      <c r="CH68" s="106">
        <f t="shared" ref="CH68" si="1518">X68+CH67</f>
        <v>223</v>
      </c>
      <c r="CI68" s="106">
        <f t="shared" ref="CI68" si="1519">Y68+CI67</f>
        <v>25601</v>
      </c>
      <c r="CJ68" s="106">
        <f t="shared" ref="CJ68" si="1520">Z68+CJ67</f>
        <v>346</v>
      </c>
      <c r="CK68" s="106">
        <f t="shared" ref="CK68" si="1521">AA68+CK67</f>
        <v>514</v>
      </c>
      <c r="CL68" s="106">
        <f t="shared" ref="CL68" si="1522">AB68+CL67</f>
        <v>2860.7914251650022</v>
      </c>
      <c r="CM68" s="106">
        <f t="shared" ref="CM68" si="1523">AC68+CM67</f>
        <v>613.48338088803371</v>
      </c>
      <c r="CN68" s="106">
        <f t="shared" ref="CN68" si="1524">AD68+CN67</f>
        <v>2227</v>
      </c>
      <c r="CO68" s="106">
        <f t="shared" ref="CO68" si="1525">AE68+CO67</f>
        <v>952</v>
      </c>
      <c r="CP68" s="106">
        <f t="shared" ref="CP68" si="1526">AF68+CP67</f>
        <v>1069</v>
      </c>
      <c r="CQ68" s="106">
        <f t="shared" ref="CQ68" si="1527">AG68+CQ67</f>
        <v>601</v>
      </c>
      <c r="CR68" s="106">
        <f t="shared" ref="CR68" si="1528">AH68+CR67</f>
        <v>3361</v>
      </c>
      <c r="CS68" s="106">
        <f t="shared" ref="CS68" si="1529">AI68+CS67</f>
        <v>1240</v>
      </c>
      <c r="CT68" s="106">
        <f t="shared" ref="CT68" si="1530">AJ68+CT67</f>
        <v>4784.4402670023019</v>
      </c>
      <c r="CU68" s="106">
        <f t="shared" ref="CU68" si="1531">AK68+CU67</f>
        <v>1113</v>
      </c>
      <c r="CV68" s="106">
        <f t="shared" ref="CV68" si="1532">AL68+CV67</f>
        <v>631</v>
      </c>
      <c r="CW68" s="106">
        <f t="shared" ref="CW68" si="1533">AM68+CW67</f>
        <v>1107</v>
      </c>
      <c r="CX68" s="106">
        <f t="shared" ref="CX68" si="1534">AN68+CX67</f>
        <v>467</v>
      </c>
      <c r="CY68" s="106">
        <f t="shared" ref="CY68" si="1535">AO68+CY67</f>
        <v>811</v>
      </c>
      <c r="CZ68" s="106">
        <f t="shared" ref="CZ68" si="1536">AP68+CZ67</f>
        <v>5618</v>
      </c>
      <c r="DA68" s="106">
        <f t="shared" ref="DA68" si="1537">AQ68+DA67</f>
        <v>1428.2513673427943</v>
      </c>
      <c r="DB68" s="106">
        <f t="shared" ref="DB68" si="1538">AR68+DB67</f>
        <v>8300.6575565812927</v>
      </c>
      <c r="DC68" s="106">
        <f t="shared" ref="DC68" si="1539">AS68+DC67</f>
        <v>1671.1484419030899</v>
      </c>
      <c r="DD68" s="106">
        <f t="shared" ref="DD68" si="1540">AT68+DD67</f>
        <v>704</v>
      </c>
      <c r="DE68" s="106">
        <f t="shared" ref="DE68" si="1541">AU68+DE67</f>
        <v>793.89167126122777</v>
      </c>
      <c r="DF68" s="106">
        <f t="shared" ref="DF68" si="1542">AV68+DF67</f>
        <v>1402.9981859695636</v>
      </c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56FF-2416-41EC-916C-F42757BEDECE}">
  <dimension ref="A1"/>
  <sheetViews>
    <sheetView topLeftCell="Y1"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BECD-4563-4511-8BAD-278864A0EE7C}">
  <dimension ref="A1:AN125"/>
  <sheetViews>
    <sheetView topLeftCell="M1" workbookViewId="0">
      <pane ySplit="1" topLeftCell="A56" activePane="bottomLeft" state="frozen"/>
      <selection activeCell="C1" sqref="C1"/>
      <selection pane="bottomLeft" activeCell="E76" sqref="E76:AI76"/>
    </sheetView>
  </sheetViews>
  <sheetFormatPr defaultRowHeight="14.25" x14ac:dyDescent="0.45"/>
  <cols>
    <col min="1" max="1" width="13.53125" style="20" customWidth="1"/>
    <col min="2" max="2" width="5.6640625" style="20" customWidth="1"/>
    <col min="3" max="3" width="13.53125" style="20" customWidth="1"/>
    <col min="4" max="4" width="17.9296875" style="20" customWidth="1"/>
    <col min="5" max="16384" width="9.06640625" style="20"/>
  </cols>
  <sheetData>
    <row r="1" spans="1:37" ht="34.9" customHeight="1" x14ac:dyDescent="0.45">
      <c r="A1" s="19" t="s">
        <v>194</v>
      </c>
      <c r="B1" s="19" t="s">
        <v>217</v>
      </c>
      <c r="C1" s="19" t="s">
        <v>192</v>
      </c>
      <c r="D1" s="19" t="s">
        <v>195</v>
      </c>
      <c r="E1" s="45" t="s">
        <v>320</v>
      </c>
      <c r="F1" s="45" t="s">
        <v>321</v>
      </c>
      <c r="G1" s="45" t="s">
        <v>159</v>
      </c>
      <c r="H1" s="45" t="s">
        <v>160</v>
      </c>
      <c r="I1" s="45" t="s">
        <v>219</v>
      </c>
      <c r="J1" s="45" t="s">
        <v>162</v>
      </c>
      <c r="K1" s="45" t="s">
        <v>163</v>
      </c>
      <c r="L1" s="45" t="s">
        <v>164</v>
      </c>
      <c r="M1" s="45" t="s">
        <v>322</v>
      </c>
      <c r="N1" s="45" t="s">
        <v>323</v>
      </c>
      <c r="O1" s="45" t="s">
        <v>324</v>
      </c>
      <c r="P1" s="45" t="s">
        <v>325</v>
      </c>
      <c r="Q1" s="45" t="s">
        <v>169</v>
      </c>
      <c r="R1" s="45" t="s">
        <v>170</v>
      </c>
      <c r="S1" s="45" t="s">
        <v>171</v>
      </c>
      <c r="T1" s="45" t="s">
        <v>326</v>
      </c>
      <c r="U1" s="45" t="s">
        <v>173</v>
      </c>
      <c r="V1" s="45" t="s">
        <v>174</v>
      </c>
      <c r="W1" s="45" t="s">
        <v>175</v>
      </c>
      <c r="X1" s="45" t="s">
        <v>176</v>
      </c>
      <c r="Y1" s="45" t="s">
        <v>177</v>
      </c>
      <c r="Z1" s="45" t="s">
        <v>178</v>
      </c>
      <c r="AA1" s="45" t="s">
        <v>220</v>
      </c>
      <c r="AB1" s="45" t="s">
        <v>180</v>
      </c>
      <c r="AC1" s="45" t="s">
        <v>181</v>
      </c>
      <c r="AD1" s="45" t="s">
        <v>182</v>
      </c>
      <c r="AE1" s="45" t="s">
        <v>183</v>
      </c>
      <c r="AF1" s="45" t="s">
        <v>184</v>
      </c>
      <c r="AG1" s="45" t="s">
        <v>185</v>
      </c>
      <c r="AH1" s="45" t="s">
        <v>186</v>
      </c>
      <c r="AI1" s="45" t="s">
        <v>187</v>
      </c>
    </row>
    <row r="2" spans="1:37" x14ac:dyDescent="0.45">
      <c r="A2" s="21">
        <f>Daily!A2</f>
        <v>43881</v>
      </c>
      <c r="B2" s="22">
        <f>Daily!C2</f>
        <v>1</v>
      </c>
      <c r="C2" s="22">
        <f>Daily!D2</f>
        <v>5</v>
      </c>
      <c r="D2" s="21" t="str">
        <f>Daily!B2</f>
        <v>اسفند 1</v>
      </c>
      <c r="E2" s="46">
        <v>0</v>
      </c>
      <c r="F2" s="46">
        <v>0</v>
      </c>
      <c r="G2" s="46">
        <v>0</v>
      </c>
      <c r="H2" s="46">
        <v>0</v>
      </c>
      <c r="I2" s="46">
        <v>0</v>
      </c>
      <c r="J2" s="46">
        <v>0</v>
      </c>
      <c r="K2" s="46">
        <v>0</v>
      </c>
      <c r="L2" s="46">
        <v>0</v>
      </c>
      <c r="M2" s="46">
        <v>0</v>
      </c>
      <c r="N2" s="46">
        <v>0</v>
      </c>
      <c r="O2" s="46">
        <v>0</v>
      </c>
      <c r="P2" s="46">
        <v>0</v>
      </c>
      <c r="Q2" s="46">
        <v>0</v>
      </c>
      <c r="R2" s="46">
        <v>0</v>
      </c>
      <c r="S2" s="46">
        <v>0</v>
      </c>
      <c r="T2" s="46">
        <v>0</v>
      </c>
      <c r="U2" s="46">
        <v>0</v>
      </c>
      <c r="V2" s="46">
        <v>0</v>
      </c>
      <c r="W2" s="46">
        <v>4</v>
      </c>
      <c r="X2" s="46">
        <v>0</v>
      </c>
      <c r="Y2" s="46">
        <v>0</v>
      </c>
      <c r="Z2" s="46">
        <v>0</v>
      </c>
      <c r="AA2" s="46">
        <v>0</v>
      </c>
      <c r="AB2" s="46">
        <v>0</v>
      </c>
      <c r="AC2" s="46">
        <v>0</v>
      </c>
      <c r="AD2" s="46">
        <v>0</v>
      </c>
      <c r="AE2" s="46">
        <v>0</v>
      </c>
      <c r="AF2" s="46">
        <v>1</v>
      </c>
      <c r="AG2" s="46">
        <v>0</v>
      </c>
      <c r="AH2" s="46">
        <v>0</v>
      </c>
      <c r="AI2" s="46">
        <v>0</v>
      </c>
      <c r="AJ2" s="47">
        <f t="shared" ref="AJ2:AJ33" si="0">SUM(E2:AI2)</f>
        <v>5</v>
      </c>
      <c r="AK2" s="39">
        <f>AJ2-C2</f>
        <v>0</v>
      </c>
    </row>
    <row r="3" spans="1:37" x14ac:dyDescent="0.45">
      <c r="A3" s="21">
        <f>Daily!A3</f>
        <v>43882</v>
      </c>
      <c r="B3" s="22">
        <f>Daily!C3</f>
        <v>2</v>
      </c>
      <c r="C3" s="22">
        <f>Daily!D3</f>
        <v>18</v>
      </c>
      <c r="D3" s="21" t="str">
        <f>Daily!B3</f>
        <v>اسفند 2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46">
        <v>0</v>
      </c>
      <c r="L3" s="46">
        <v>4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46">
        <v>0</v>
      </c>
      <c r="V3" s="46">
        <v>0</v>
      </c>
      <c r="W3" s="46">
        <v>11</v>
      </c>
      <c r="X3" s="46">
        <v>0</v>
      </c>
      <c r="Y3" s="46">
        <v>0</v>
      </c>
      <c r="Z3" s="46">
        <v>0</v>
      </c>
      <c r="AA3" s="46">
        <v>0</v>
      </c>
      <c r="AB3" s="46">
        <v>0</v>
      </c>
      <c r="AC3" s="46">
        <v>2</v>
      </c>
      <c r="AD3" s="46">
        <v>0</v>
      </c>
      <c r="AE3" s="46">
        <v>0</v>
      </c>
      <c r="AF3" s="46">
        <v>1</v>
      </c>
      <c r="AG3" s="46">
        <v>0</v>
      </c>
      <c r="AH3" s="46">
        <v>0</v>
      </c>
      <c r="AI3" s="46">
        <v>0</v>
      </c>
      <c r="AJ3" s="47">
        <f t="shared" si="0"/>
        <v>18</v>
      </c>
      <c r="AK3" s="39">
        <f>AJ3-C3</f>
        <v>0</v>
      </c>
    </row>
    <row r="4" spans="1:37" x14ac:dyDescent="0.45">
      <c r="A4" s="21">
        <f>Daily!A4</f>
        <v>43883</v>
      </c>
      <c r="B4" s="22">
        <f>Daily!C4</f>
        <v>3</v>
      </c>
      <c r="C4" s="22">
        <f>Daily!D4</f>
        <v>29</v>
      </c>
      <c r="D4" s="21" t="str">
        <f>Daily!B4</f>
        <v>اسفند 3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46">
        <v>0</v>
      </c>
      <c r="L4" s="46">
        <v>6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46">
        <v>0</v>
      </c>
      <c r="V4" s="46">
        <v>0</v>
      </c>
      <c r="W4" s="46">
        <v>19</v>
      </c>
      <c r="X4" s="46">
        <v>0</v>
      </c>
      <c r="Y4" s="46">
        <v>0</v>
      </c>
      <c r="Z4" s="46">
        <v>0</v>
      </c>
      <c r="AA4" s="46">
        <v>0</v>
      </c>
      <c r="AB4" s="46">
        <v>0</v>
      </c>
      <c r="AC4" s="46">
        <v>2</v>
      </c>
      <c r="AD4" s="46">
        <v>0</v>
      </c>
      <c r="AE4" s="46">
        <v>0</v>
      </c>
      <c r="AF4" s="46">
        <v>1</v>
      </c>
      <c r="AG4" s="46">
        <v>0</v>
      </c>
      <c r="AH4" s="46">
        <v>0</v>
      </c>
      <c r="AI4" s="46">
        <v>0</v>
      </c>
      <c r="AJ4" s="47">
        <f t="shared" si="0"/>
        <v>28</v>
      </c>
      <c r="AK4" s="39">
        <f t="shared" ref="AK4:AK43" si="1">AJ4-C4</f>
        <v>-1</v>
      </c>
    </row>
    <row r="5" spans="1:37" x14ac:dyDescent="0.45">
      <c r="A5" s="21">
        <f>Daily!A5</f>
        <v>43884</v>
      </c>
      <c r="B5" s="22">
        <f>Daily!C5</f>
        <v>4</v>
      </c>
      <c r="C5" s="22">
        <f>Daily!D5</f>
        <v>43</v>
      </c>
      <c r="D5" s="21" t="str">
        <f>Daily!B5</f>
        <v>اسفند 4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10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26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4</v>
      </c>
      <c r="AD5" s="46">
        <v>0</v>
      </c>
      <c r="AE5" s="46">
        <v>1</v>
      </c>
      <c r="AF5" s="46">
        <v>2</v>
      </c>
      <c r="AG5" s="46">
        <v>0</v>
      </c>
      <c r="AH5" s="46">
        <v>0</v>
      </c>
      <c r="AI5" s="46">
        <v>0</v>
      </c>
      <c r="AJ5" s="47">
        <f t="shared" si="0"/>
        <v>43</v>
      </c>
      <c r="AK5" s="39">
        <f t="shared" si="1"/>
        <v>0</v>
      </c>
    </row>
    <row r="6" spans="1:37" x14ac:dyDescent="0.45">
      <c r="A6" s="21">
        <f>Daily!A6</f>
        <v>43885</v>
      </c>
      <c r="B6" s="22">
        <f>Daily!C6</f>
        <v>5</v>
      </c>
      <c r="C6" s="22">
        <f>Daily!D6</f>
        <v>61</v>
      </c>
      <c r="D6" s="21" t="str">
        <f>Daily!B6</f>
        <v>اسفند 5</v>
      </c>
      <c r="E6" s="46">
        <v>0</v>
      </c>
      <c r="F6" s="46">
        <v>0</v>
      </c>
      <c r="G6" s="46">
        <v>0</v>
      </c>
      <c r="H6" s="46">
        <v>2</v>
      </c>
      <c r="I6" s="46">
        <v>0</v>
      </c>
      <c r="J6" s="46">
        <v>0</v>
      </c>
      <c r="K6" s="46">
        <v>0</v>
      </c>
      <c r="L6" s="46">
        <v>13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46">
        <v>0</v>
      </c>
      <c r="W6" s="46">
        <v>34</v>
      </c>
      <c r="X6" s="46">
        <v>0</v>
      </c>
      <c r="Y6" s="46">
        <v>0</v>
      </c>
      <c r="Z6" s="46">
        <v>0</v>
      </c>
      <c r="AA6" s="46">
        <v>0</v>
      </c>
      <c r="AB6" s="46">
        <v>0</v>
      </c>
      <c r="AC6" s="46">
        <v>6</v>
      </c>
      <c r="AD6" s="46">
        <v>0</v>
      </c>
      <c r="AE6" s="46">
        <v>1</v>
      </c>
      <c r="AF6" s="46">
        <v>4</v>
      </c>
      <c r="AG6" s="46">
        <v>0</v>
      </c>
      <c r="AH6" s="46">
        <v>1</v>
      </c>
      <c r="AI6" s="46">
        <v>0</v>
      </c>
      <c r="AJ6" s="47">
        <f t="shared" si="0"/>
        <v>61</v>
      </c>
      <c r="AK6" s="39">
        <f t="shared" si="1"/>
        <v>0</v>
      </c>
    </row>
    <row r="7" spans="1:37" x14ac:dyDescent="0.45">
      <c r="A7" s="21">
        <f>Daily!A7</f>
        <v>43886</v>
      </c>
      <c r="B7" s="22">
        <f>Daily!C7</f>
        <v>6</v>
      </c>
      <c r="C7" s="22">
        <f>Daily!D7</f>
        <v>95</v>
      </c>
      <c r="D7" s="21" t="str">
        <f>Daily!B7</f>
        <v>اسفند 6</v>
      </c>
      <c r="E7" s="46">
        <v>0</v>
      </c>
      <c r="F7" s="46">
        <v>0</v>
      </c>
      <c r="G7" s="46">
        <v>0</v>
      </c>
      <c r="H7" s="46">
        <v>2</v>
      </c>
      <c r="I7" s="46">
        <v>2</v>
      </c>
      <c r="J7" s="46">
        <v>0</v>
      </c>
      <c r="K7" s="46">
        <v>0</v>
      </c>
      <c r="L7" s="46">
        <v>22</v>
      </c>
      <c r="M7" s="46">
        <v>0</v>
      </c>
      <c r="N7" s="46">
        <v>0</v>
      </c>
      <c r="O7" s="46">
        <v>1</v>
      </c>
      <c r="P7" s="46">
        <v>0</v>
      </c>
      <c r="Q7" s="46">
        <v>0</v>
      </c>
      <c r="R7" s="46">
        <v>0</v>
      </c>
      <c r="S7" s="46">
        <v>1</v>
      </c>
      <c r="T7" s="46">
        <v>0</v>
      </c>
      <c r="U7" s="46">
        <v>1</v>
      </c>
      <c r="V7" s="46">
        <v>0</v>
      </c>
      <c r="W7" s="46">
        <v>48</v>
      </c>
      <c r="X7" s="46">
        <v>0</v>
      </c>
      <c r="Y7" s="46">
        <v>0</v>
      </c>
      <c r="Z7" s="46">
        <v>1</v>
      </c>
      <c r="AA7" s="46">
        <v>0</v>
      </c>
      <c r="AB7" s="46">
        <v>0</v>
      </c>
      <c r="AC7" s="46">
        <v>8</v>
      </c>
      <c r="AD7" s="46">
        <v>0</v>
      </c>
      <c r="AE7" s="46">
        <v>3</v>
      </c>
      <c r="AF7" s="46">
        <v>4</v>
      </c>
      <c r="AG7" s="46">
        <v>1</v>
      </c>
      <c r="AH7" s="46">
        <v>1</v>
      </c>
      <c r="AI7" s="46">
        <v>0</v>
      </c>
      <c r="AJ7" s="47">
        <f t="shared" si="0"/>
        <v>95</v>
      </c>
      <c r="AK7" s="39">
        <f t="shared" si="1"/>
        <v>0</v>
      </c>
    </row>
    <row r="8" spans="1:37" x14ac:dyDescent="0.45">
      <c r="A8" s="21">
        <f>Daily!A8</f>
        <v>43887</v>
      </c>
      <c r="B8" s="22">
        <f>Daily!C8</f>
        <v>7</v>
      </c>
      <c r="C8" s="22">
        <f>Daily!D8</f>
        <v>139</v>
      </c>
      <c r="D8" s="21" t="str">
        <f>Daily!B8</f>
        <v>اسفند 7</v>
      </c>
      <c r="E8" s="46">
        <v>0</v>
      </c>
      <c r="F8" s="46">
        <v>0</v>
      </c>
      <c r="G8" s="46">
        <v>1</v>
      </c>
      <c r="H8" s="46">
        <v>2</v>
      </c>
      <c r="I8" s="46">
        <v>3</v>
      </c>
      <c r="J8" s="46">
        <v>0</v>
      </c>
      <c r="K8" s="46">
        <v>0</v>
      </c>
      <c r="L8" s="46">
        <v>26</v>
      </c>
      <c r="M8" s="46">
        <v>0</v>
      </c>
      <c r="N8" s="46">
        <v>0</v>
      </c>
      <c r="O8" s="46">
        <v>1</v>
      </c>
      <c r="P8" s="46">
        <v>0</v>
      </c>
      <c r="Q8" s="46">
        <v>3</v>
      </c>
      <c r="R8" s="46">
        <v>0</v>
      </c>
      <c r="S8" s="46">
        <v>2</v>
      </c>
      <c r="T8" s="46">
        <v>2</v>
      </c>
      <c r="U8" s="46">
        <v>3</v>
      </c>
      <c r="V8" s="46">
        <v>0</v>
      </c>
      <c r="W8" s="46">
        <v>63</v>
      </c>
      <c r="X8" s="46">
        <v>0</v>
      </c>
      <c r="Y8" s="46">
        <v>0</v>
      </c>
      <c r="Z8" s="46">
        <v>2</v>
      </c>
      <c r="AA8" s="46">
        <v>1</v>
      </c>
      <c r="AB8" s="46">
        <v>0</v>
      </c>
      <c r="AC8" s="46">
        <v>17</v>
      </c>
      <c r="AD8" s="46">
        <v>1</v>
      </c>
      <c r="AE8" s="46">
        <v>4</v>
      </c>
      <c r="AF8" s="46">
        <v>5</v>
      </c>
      <c r="AG8" s="46">
        <v>2</v>
      </c>
      <c r="AH8" s="46">
        <v>1</v>
      </c>
      <c r="AI8" s="46">
        <v>0</v>
      </c>
      <c r="AJ8" s="47">
        <f t="shared" si="0"/>
        <v>139</v>
      </c>
      <c r="AK8" s="39">
        <f t="shared" si="1"/>
        <v>0</v>
      </c>
    </row>
    <row r="9" spans="1:37" x14ac:dyDescent="0.45">
      <c r="A9" s="21">
        <f>Daily!A9</f>
        <v>43888</v>
      </c>
      <c r="B9" s="22">
        <f>Daily!C9</f>
        <v>8</v>
      </c>
      <c r="C9" s="22">
        <f>Daily!D9</f>
        <v>245</v>
      </c>
      <c r="D9" s="21" t="str">
        <f>Daily!B9</f>
        <v>اسفند 8</v>
      </c>
      <c r="E9" s="46">
        <v>2</v>
      </c>
      <c r="F9" s="46">
        <v>1</v>
      </c>
      <c r="G9" s="46">
        <v>6</v>
      </c>
      <c r="H9" s="46">
        <v>10</v>
      </c>
      <c r="I9" s="46">
        <v>5</v>
      </c>
      <c r="J9" s="46">
        <v>0</v>
      </c>
      <c r="K9" s="46">
        <v>0</v>
      </c>
      <c r="L9" s="46">
        <v>64</v>
      </c>
      <c r="M9" s="46">
        <v>0</v>
      </c>
      <c r="N9" s="46">
        <v>0</v>
      </c>
      <c r="O9" s="46">
        <v>2</v>
      </c>
      <c r="P9" s="46">
        <v>0</v>
      </c>
      <c r="Q9" s="46">
        <v>3</v>
      </c>
      <c r="R9" s="46">
        <v>0</v>
      </c>
      <c r="S9" s="46">
        <v>4</v>
      </c>
      <c r="T9" s="46">
        <v>2</v>
      </c>
      <c r="U9" s="46">
        <v>3</v>
      </c>
      <c r="V9" s="46">
        <v>0</v>
      </c>
      <c r="W9" s="46">
        <v>72</v>
      </c>
      <c r="X9" s="46">
        <v>1</v>
      </c>
      <c r="Y9" s="46">
        <v>0</v>
      </c>
      <c r="Z9" s="46">
        <v>3</v>
      </c>
      <c r="AA9" s="46">
        <v>2</v>
      </c>
      <c r="AB9" s="46">
        <v>0</v>
      </c>
      <c r="AC9" s="46">
        <v>40</v>
      </c>
      <c r="AD9" s="46">
        <v>4</v>
      </c>
      <c r="AE9" s="46">
        <v>11</v>
      </c>
      <c r="AF9" s="46">
        <v>5</v>
      </c>
      <c r="AG9" s="46">
        <v>2</v>
      </c>
      <c r="AH9" s="46">
        <v>2</v>
      </c>
      <c r="AI9" s="46">
        <v>1</v>
      </c>
      <c r="AJ9" s="47">
        <f t="shared" si="0"/>
        <v>245</v>
      </c>
      <c r="AK9" s="39">
        <f t="shared" si="1"/>
        <v>0</v>
      </c>
    </row>
    <row r="10" spans="1:37" x14ac:dyDescent="0.45">
      <c r="A10" s="21">
        <f>Daily!A10</f>
        <v>43889</v>
      </c>
      <c r="B10" s="22">
        <f>Daily!C10</f>
        <v>9</v>
      </c>
      <c r="C10" s="22">
        <f>Daily!D10</f>
        <v>388</v>
      </c>
      <c r="D10" s="21" t="str">
        <f>Daily!B10</f>
        <v>اسفند 9</v>
      </c>
      <c r="E10" s="46">
        <v>6</v>
      </c>
      <c r="F10" s="46">
        <v>1</v>
      </c>
      <c r="G10" s="46">
        <v>7</v>
      </c>
      <c r="H10" s="46">
        <v>20</v>
      </c>
      <c r="I10" s="46">
        <v>8</v>
      </c>
      <c r="J10" s="46">
        <v>0</v>
      </c>
      <c r="K10" s="46">
        <v>0</v>
      </c>
      <c r="L10" s="46">
        <v>128</v>
      </c>
      <c r="M10" s="46">
        <v>0</v>
      </c>
      <c r="N10" s="46">
        <v>0</v>
      </c>
      <c r="O10" s="46">
        <v>2</v>
      </c>
      <c r="P10" s="46">
        <v>0</v>
      </c>
      <c r="Q10" s="46">
        <v>6</v>
      </c>
      <c r="R10" s="46">
        <v>0</v>
      </c>
      <c r="S10" s="46">
        <v>6</v>
      </c>
      <c r="T10" s="46">
        <v>2</v>
      </c>
      <c r="U10" s="46">
        <v>3</v>
      </c>
      <c r="V10" s="46">
        <v>2</v>
      </c>
      <c r="W10" s="46">
        <v>88</v>
      </c>
      <c r="X10" s="46">
        <v>3</v>
      </c>
      <c r="Y10" s="46">
        <v>0</v>
      </c>
      <c r="Z10" s="46">
        <v>3</v>
      </c>
      <c r="AA10" s="46">
        <v>2</v>
      </c>
      <c r="AB10" s="46">
        <v>2</v>
      </c>
      <c r="AC10" s="46">
        <v>65</v>
      </c>
      <c r="AD10" s="46">
        <v>4</v>
      </c>
      <c r="AE10" s="46">
        <v>20</v>
      </c>
      <c r="AF10" s="46">
        <v>5</v>
      </c>
      <c r="AG10" s="46">
        <v>2</v>
      </c>
      <c r="AH10" s="46">
        <v>2</v>
      </c>
      <c r="AI10" s="46">
        <v>1</v>
      </c>
      <c r="AJ10" s="47">
        <f t="shared" si="0"/>
        <v>388</v>
      </c>
      <c r="AK10" s="39">
        <f t="shared" si="1"/>
        <v>0</v>
      </c>
    </row>
    <row r="11" spans="1:37" x14ac:dyDescent="0.45">
      <c r="A11" s="21">
        <f>Daily!A11</f>
        <v>43890</v>
      </c>
      <c r="B11" s="22">
        <f>Daily!C11</f>
        <v>10</v>
      </c>
      <c r="C11" s="22">
        <f>Daily!D11</f>
        <v>593</v>
      </c>
      <c r="D11" s="21" t="str">
        <f>Daily!B11</f>
        <v>اسفند 10</v>
      </c>
      <c r="E11" s="46">
        <v>12</v>
      </c>
      <c r="F11" s="46">
        <v>1</v>
      </c>
      <c r="G11" s="46">
        <v>10</v>
      </c>
      <c r="H11" s="46">
        <v>32</v>
      </c>
      <c r="I11" s="46">
        <v>16</v>
      </c>
      <c r="J11" s="46">
        <v>1</v>
      </c>
      <c r="K11" s="46">
        <v>0</v>
      </c>
      <c r="L11" s="46">
        <v>180</v>
      </c>
      <c r="M11" s="46">
        <v>0</v>
      </c>
      <c r="N11" s="46">
        <v>1</v>
      </c>
      <c r="O11" s="46">
        <v>2</v>
      </c>
      <c r="P11" s="46">
        <v>0</v>
      </c>
      <c r="Q11" s="46">
        <v>10</v>
      </c>
      <c r="R11" s="46">
        <v>0</v>
      </c>
      <c r="S11" s="46">
        <v>10</v>
      </c>
      <c r="T11" s="46">
        <v>3</v>
      </c>
      <c r="U11" s="46">
        <v>11</v>
      </c>
      <c r="V11" s="46">
        <v>8</v>
      </c>
      <c r="W11" s="46">
        <v>109</v>
      </c>
      <c r="X11" s="46">
        <v>8</v>
      </c>
      <c r="Y11" s="46">
        <v>0</v>
      </c>
      <c r="Z11" s="46">
        <v>3</v>
      </c>
      <c r="AA11" s="46">
        <v>2</v>
      </c>
      <c r="AB11" s="46">
        <v>24</v>
      </c>
      <c r="AC11" s="46">
        <v>82</v>
      </c>
      <c r="AD11" s="46">
        <v>4</v>
      </c>
      <c r="AE11" s="46">
        <v>32</v>
      </c>
      <c r="AF11" s="46">
        <v>23</v>
      </c>
      <c r="AG11" s="46">
        <v>2</v>
      </c>
      <c r="AH11" s="46">
        <v>2</v>
      </c>
      <c r="AI11" s="46">
        <v>5</v>
      </c>
      <c r="AJ11" s="47">
        <f t="shared" si="0"/>
        <v>593</v>
      </c>
      <c r="AK11" s="39">
        <f t="shared" si="1"/>
        <v>0</v>
      </c>
    </row>
    <row r="12" spans="1:37" x14ac:dyDescent="0.45">
      <c r="A12" s="21">
        <f>Daily!A12</f>
        <v>43891</v>
      </c>
      <c r="B12" s="22">
        <f>Daily!C12</f>
        <v>11</v>
      </c>
      <c r="C12" s="22">
        <f>Daily!D12</f>
        <v>978</v>
      </c>
      <c r="D12" s="21" t="str">
        <f>Daily!B12</f>
        <v>اسفند 11</v>
      </c>
      <c r="E12" s="46">
        <v>12</v>
      </c>
      <c r="F12" s="46">
        <v>1</v>
      </c>
      <c r="G12" s="46">
        <v>10</v>
      </c>
      <c r="H12" s="46">
        <v>45</v>
      </c>
      <c r="I12" s="46">
        <v>47</v>
      </c>
      <c r="J12" s="46">
        <v>2</v>
      </c>
      <c r="K12" s="46">
        <v>0</v>
      </c>
      <c r="L12" s="46">
        <v>350</v>
      </c>
      <c r="M12" s="46">
        <v>0</v>
      </c>
      <c r="N12" s="46">
        <v>3</v>
      </c>
      <c r="O12" s="46">
        <v>19</v>
      </c>
      <c r="P12" s="46">
        <v>0</v>
      </c>
      <c r="Q12" s="46">
        <v>19</v>
      </c>
      <c r="R12" s="46">
        <v>0</v>
      </c>
      <c r="S12" s="46">
        <v>13</v>
      </c>
      <c r="T12" s="46">
        <v>4</v>
      </c>
      <c r="U12" s="46">
        <v>19</v>
      </c>
      <c r="V12" s="46">
        <v>8</v>
      </c>
      <c r="W12" s="46">
        <v>139</v>
      </c>
      <c r="X12" s="46">
        <v>8</v>
      </c>
      <c r="Y12" s="46">
        <v>2</v>
      </c>
      <c r="Z12" s="46">
        <v>5</v>
      </c>
      <c r="AA12" s="46">
        <v>2</v>
      </c>
      <c r="AB12" s="46">
        <v>24</v>
      </c>
      <c r="AC12" s="46">
        <v>110</v>
      </c>
      <c r="AD12" s="46">
        <v>12</v>
      </c>
      <c r="AE12" s="46">
        <v>43</v>
      </c>
      <c r="AF12" s="46">
        <v>67</v>
      </c>
      <c r="AG12" s="46">
        <v>4</v>
      </c>
      <c r="AH12" s="46">
        <v>5</v>
      </c>
      <c r="AI12" s="46">
        <v>5</v>
      </c>
      <c r="AJ12" s="47">
        <f t="shared" si="0"/>
        <v>978</v>
      </c>
      <c r="AK12" s="39">
        <f t="shared" si="1"/>
        <v>0</v>
      </c>
    </row>
    <row r="13" spans="1:37" x14ac:dyDescent="0.45">
      <c r="A13" s="21">
        <f>Daily!A13</f>
        <v>43892</v>
      </c>
      <c r="B13" s="22">
        <f>Daily!C13</f>
        <v>12</v>
      </c>
      <c r="C13" s="22">
        <f>Daily!D13</f>
        <v>1501</v>
      </c>
      <c r="D13" s="21" t="str">
        <f>Daily!B13</f>
        <v>اسفند 12</v>
      </c>
      <c r="E13" s="46">
        <v>12</v>
      </c>
      <c r="F13" s="46">
        <v>5</v>
      </c>
      <c r="G13" s="46">
        <v>10</v>
      </c>
      <c r="H13" s="46">
        <v>68</v>
      </c>
      <c r="I13" s="46">
        <v>57</v>
      </c>
      <c r="J13" s="46">
        <v>4</v>
      </c>
      <c r="K13" s="46">
        <v>0</v>
      </c>
      <c r="L13" s="46">
        <v>575</v>
      </c>
      <c r="M13" s="46">
        <v>0</v>
      </c>
      <c r="N13" s="46">
        <v>6</v>
      </c>
      <c r="O13" s="46">
        <v>25</v>
      </c>
      <c r="P13" s="46">
        <v>0</v>
      </c>
      <c r="Q13" s="46">
        <v>31</v>
      </c>
      <c r="R13" s="46">
        <v>0</v>
      </c>
      <c r="S13" s="46">
        <v>13</v>
      </c>
      <c r="T13" s="46">
        <v>5</v>
      </c>
      <c r="U13" s="46">
        <v>27</v>
      </c>
      <c r="V13" s="46">
        <v>26</v>
      </c>
      <c r="W13" s="46">
        <v>201</v>
      </c>
      <c r="X13" s="46">
        <v>8</v>
      </c>
      <c r="Y13" s="46">
        <v>4</v>
      </c>
      <c r="Z13" s="46">
        <v>6</v>
      </c>
      <c r="AA13" s="46">
        <v>2</v>
      </c>
      <c r="AB13" s="46">
        <v>24</v>
      </c>
      <c r="AC13" s="46">
        <v>163</v>
      </c>
      <c r="AD13" s="46">
        <v>12</v>
      </c>
      <c r="AE13" s="46">
        <v>55</v>
      </c>
      <c r="AF13" s="46">
        <v>85</v>
      </c>
      <c r="AG13" s="46">
        <v>11</v>
      </c>
      <c r="AH13" s="46">
        <v>5</v>
      </c>
      <c r="AI13" s="46">
        <v>6</v>
      </c>
      <c r="AJ13" s="47">
        <f t="shared" si="0"/>
        <v>1446</v>
      </c>
      <c r="AK13" s="39">
        <f t="shared" si="1"/>
        <v>-55</v>
      </c>
    </row>
    <row r="14" spans="1:37" x14ac:dyDescent="0.45">
      <c r="A14" s="21">
        <f>Daily!A14</f>
        <v>43893</v>
      </c>
      <c r="B14" s="22">
        <f>Daily!C14</f>
        <v>13</v>
      </c>
      <c r="C14" s="22">
        <f>Daily!D14</f>
        <v>2336</v>
      </c>
      <c r="D14" s="21" t="str">
        <f>Daily!B14</f>
        <v>اسفند 13</v>
      </c>
      <c r="E14" s="46">
        <v>46</v>
      </c>
      <c r="F14" s="46">
        <v>5</v>
      </c>
      <c r="G14" s="46">
        <v>12</v>
      </c>
      <c r="H14" s="46">
        <v>120</v>
      </c>
      <c r="I14" s="46">
        <v>93</v>
      </c>
      <c r="J14" s="46">
        <v>4</v>
      </c>
      <c r="K14" s="46">
        <v>0</v>
      </c>
      <c r="L14" s="46">
        <v>1043</v>
      </c>
      <c r="M14" s="46">
        <v>0</v>
      </c>
      <c r="N14" s="46">
        <v>6</v>
      </c>
      <c r="O14" s="46">
        <v>28</v>
      </c>
      <c r="P14" s="46">
        <v>0</v>
      </c>
      <c r="Q14" s="46">
        <v>35</v>
      </c>
      <c r="R14" s="46">
        <v>2</v>
      </c>
      <c r="S14" s="46">
        <v>30</v>
      </c>
      <c r="T14" s="46">
        <v>6</v>
      </c>
      <c r="U14" s="46">
        <v>35</v>
      </c>
      <c r="V14" s="46">
        <v>55</v>
      </c>
      <c r="W14" s="46">
        <v>253</v>
      </c>
      <c r="X14" s="46">
        <v>8</v>
      </c>
      <c r="Y14" s="46">
        <v>4</v>
      </c>
      <c r="Z14" s="46">
        <v>7</v>
      </c>
      <c r="AA14" s="46">
        <v>2</v>
      </c>
      <c r="AB14" s="46">
        <v>24</v>
      </c>
      <c r="AC14" s="46">
        <v>218</v>
      </c>
      <c r="AD14" s="46">
        <v>14</v>
      </c>
      <c r="AE14" s="46">
        <v>62</v>
      </c>
      <c r="AF14" s="46">
        <v>141</v>
      </c>
      <c r="AG14" s="46">
        <v>11</v>
      </c>
      <c r="AH14" s="46">
        <v>10</v>
      </c>
      <c r="AI14" s="46">
        <v>7</v>
      </c>
      <c r="AJ14" s="47">
        <f t="shared" si="0"/>
        <v>2281</v>
      </c>
      <c r="AK14" s="39">
        <f t="shared" si="1"/>
        <v>-55</v>
      </c>
    </row>
    <row r="15" spans="1:37" x14ac:dyDescent="0.45">
      <c r="A15" s="21">
        <f>Daily!A15</f>
        <v>43894</v>
      </c>
      <c r="B15" s="22">
        <f>Daily!C15</f>
        <v>14</v>
      </c>
      <c r="C15" s="22">
        <f>Daily!D15</f>
        <v>2922</v>
      </c>
      <c r="D15" s="21" t="str">
        <f>Daily!B15</f>
        <v>اسفند 14</v>
      </c>
      <c r="E15" s="46">
        <v>55</v>
      </c>
      <c r="F15" s="46">
        <v>5</v>
      </c>
      <c r="G15" s="46">
        <v>12</v>
      </c>
      <c r="H15" s="46">
        <v>120</v>
      </c>
      <c r="I15" s="46">
        <v>112</v>
      </c>
      <c r="J15" s="46">
        <v>11</v>
      </c>
      <c r="K15" s="46">
        <v>0</v>
      </c>
      <c r="L15" s="46">
        <v>1296</v>
      </c>
      <c r="M15" s="46">
        <v>1</v>
      </c>
      <c r="N15" s="46">
        <v>6</v>
      </c>
      <c r="O15" s="46">
        <v>36</v>
      </c>
      <c r="P15" s="46">
        <v>1</v>
      </c>
      <c r="Q15" s="46">
        <v>62</v>
      </c>
      <c r="R15" s="46">
        <v>8</v>
      </c>
      <c r="S15" s="46">
        <v>38</v>
      </c>
      <c r="T15" s="46">
        <v>14</v>
      </c>
      <c r="U15" s="46">
        <v>49</v>
      </c>
      <c r="V15" s="46">
        <v>80</v>
      </c>
      <c r="W15" s="46">
        <v>354</v>
      </c>
      <c r="X15" s="46">
        <v>12</v>
      </c>
      <c r="Y15" s="46">
        <v>18</v>
      </c>
      <c r="Z15" s="46">
        <v>22</v>
      </c>
      <c r="AA15" s="46">
        <v>2</v>
      </c>
      <c r="AB15" s="46">
        <v>33</v>
      </c>
      <c r="AC15" s="46">
        <v>253</v>
      </c>
      <c r="AD15" s="46">
        <v>19</v>
      </c>
      <c r="AE15" s="46">
        <v>71</v>
      </c>
      <c r="AF15" s="46">
        <v>149</v>
      </c>
      <c r="AG15" s="46">
        <v>11</v>
      </c>
      <c r="AH15" s="46">
        <v>10</v>
      </c>
      <c r="AI15" s="46">
        <v>7</v>
      </c>
      <c r="AJ15" s="47">
        <f t="shared" si="0"/>
        <v>2867</v>
      </c>
      <c r="AK15" s="39">
        <f t="shared" si="1"/>
        <v>-55</v>
      </c>
    </row>
    <row r="16" spans="1:37" x14ac:dyDescent="0.45">
      <c r="A16" s="21">
        <f>Daily!A16</f>
        <v>43895</v>
      </c>
      <c r="B16" s="22">
        <f>Daily!C16</f>
        <v>15</v>
      </c>
      <c r="C16" s="22">
        <f>Daily!D16</f>
        <v>3513</v>
      </c>
      <c r="D16" s="21" t="str">
        <f>Daily!B16</f>
        <v>اسفند 15</v>
      </c>
      <c r="E16" s="46">
        <v>65</v>
      </c>
      <c r="F16" s="46">
        <v>10</v>
      </c>
      <c r="G16" s="46">
        <v>26</v>
      </c>
      <c r="H16" s="46">
        <v>238</v>
      </c>
      <c r="I16" s="46">
        <v>173</v>
      </c>
      <c r="J16" s="46">
        <v>11</v>
      </c>
      <c r="K16" s="46">
        <v>3</v>
      </c>
      <c r="L16" s="46">
        <v>1352</v>
      </c>
      <c r="M16" s="46">
        <v>9</v>
      </c>
      <c r="N16" s="46">
        <v>15</v>
      </c>
      <c r="O16" s="46">
        <v>89</v>
      </c>
      <c r="P16" s="46">
        <v>3</v>
      </c>
      <c r="Q16" s="46">
        <v>63</v>
      </c>
      <c r="R16" s="46">
        <v>15</v>
      </c>
      <c r="S16" s="46">
        <v>60</v>
      </c>
      <c r="T16" s="46">
        <v>19</v>
      </c>
      <c r="U16" s="46">
        <v>68</v>
      </c>
      <c r="V16" s="46">
        <v>111</v>
      </c>
      <c r="W16" s="46">
        <v>386</v>
      </c>
      <c r="X16" s="46">
        <v>18</v>
      </c>
      <c r="Y16" s="46">
        <v>18</v>
      </c>
      <c r="Z16" s="46">
        <v>22</v>
      </c>
      <c r="AA16" s="46">
        <v>2</v>
      </c>
      <c r="AB16" s="46">
        <v>37</v>
      </c>
      <c r="AC16" s="46">
        <v>333</v>
      </c>
      <c r="AD16" s="46">
        <v>30</v>
      </c>
      <c r="AE16" s="46">
        <v>121</v>
      </c>
      <c r="AF16" s="46">
        <v>180</v>
      </c>
      <c r="AG16" s="46">
        <v>13</v>
      </c>
      <c r="AH16" s="46">
        <v>16</v>
      </c>
      <c r="AI16" s="46">
        <v>7</v>
      </c>
      <c r="AJ16" s="47">
        <f t="shared" si="0"/>
        <v>3513</v>
      </c>
      <c r="AK16" s="39">
        <f t="shared" si="1"/>
        <v>0</v>
      </c>
    </row>
    <row r="17" spans="1:37" x14ac:dyDescent="0.45">
      <c r="A17" s="21">
        <f>Daily!A17</f>
        <v>43896</v>
      </c>
      <c r="B17" s="22">
        <f>Daily!C17</f>
        <v>16</v>
      </c>
      <c r="C17" s="22">
        <f>Daily!D17</f>
        <v>4747</v>
      </c>
      <c r="D17" s="21" t="str">
        <f>Daily!B17</f>
        <v>اسفند 16</v>
      </c>
      <c r="E17" s="46">
        <v>75</v>
      </c>
      <c r="F17" s="46">
        <v>11</v>
      </c>
      <c r="G17" s="46">
        <v>40</v>
      </c>
      <c r="H17" s="46">
        <v>388</v>
      </c>
      <c r="I17" s="46">
        <v>302</v>
      </c>
      <c r="J17" s="46">
        <v>13</v>
      </c>
      <c r="K17" s="46">
        <v>5</v>
      </c>
      <c r="L17" s="46">
        <v>1413</v>
      </c>
      <c r="M17" s="46">
        <v>14</v>
      </c>
      <c r="N17" s="46">
        <v>18</v>
      </c>
      <c r="O17" s="46">
        <v>89</v>
      </c>
      <c r="P17" s="46">
        <v>15</v>
      </c>
      <c r="Q17" s="46">
        <v>63</v>
      </c>
      <c r="R17" s="46">
        <v>50</v>
      </c>
      <c r="S17" s="46">
        <v>114</v>
      </c>
      <c r="T17" s="46">
        <v>21</v>
      </c>
      <c r="U17" s="46">
        <v>81</v>
      </c>
      <c r="V17" s="46">
        <v>176</v>
      </c>
      <c r="W17" s="46">
        <v>523</v>
      </c>
      <c r="X17" s="46">
        <v>42</v>
      </c>
      <c r="Y17" s="46">
        <v>25</v>
      </c>
      <c r="Z17" s="46">
        <v>27</v>
      </c>
      <c r="AA17" s="46">
        <v>6</v>
      </c>
      <c r="AB17" s="46">
        <v>104</v>
      </c>
      <c r="AC17" s="46">
        <v>424</v>
      </c>
      <c r="AD17" s="46">
        <v>80</v>
      </c>
      <c r="AE17" s="46">
        <v>301</v>
      </c>
      <c r="AF17" s="46">
        <v>228</v>
      </c>
      <c r="AG17" s="46">
        <v>19</v>
      </c>
      <c r="AH17" s="46">
        <v>23</v>
      </c>
      <c r="AI17" s="46">
        <v>57</v>
      </c>
      <c r="AJ17" s="47">
        <f t="shared" si="0"/>
        <v>4747</v>
      </c>
      <c r="AK17" s="39">
        <f t="shared" si="1"/>
        <v>0</v>
      </c>
    </row>
    <row r="18" spans="1:37" x14ac:dyDescent="0.45">
      <c r="A18" s="21">
        <f>Daily!A18</f>
        <v>43897</v>
      </c>
      <c r="B18" s="22">
        <f>Daily!C18</f>
        <v>17</v>
      </c>
      <c r="C18" s="22">
        <f>Daily!D18</f>
        <v>5823</v>
      </c>
      <c r="D18" s="21" t="str">
        <f>Daily!B18</f>
        <v>اسفند 17</v>
      </c>
      <c r="E18" s="46">
        <v>77</v>
      </c>
      <c r="F18" s="46">
        <v>33</v>
      </c>
      <c r="G18" s="46">
        <v>41</v>
      </c>
      <c r="H18" s="46">
        <v>484</v>
      </c>
      <c r="I18" s="46">
        <v>305</v>
      </c>
      <c r="J18" s="46">
        <v>15</v>
      </c>
      <c r="K18" s="46">
        <v>8</v>
      </c>
      <c r="L18" s="46">
        <v>1539</v>
      </c>
      <c r="M18" s="46">
        <v>16</v>
      </c>
      <c r="N18" s="46">
        <v>18</v>
      </c>
      <c r="O18" s="46">
        <v>135</v>
      </c>
      <c r="P18" s="46">
        <v>23</v>
      </c>
      <c r="Q18" s="46">
        <v>64</v>
      </c>
      <c r="R18" s="46">
        <v>52</v>
      </c>
      <c r="S18" s="46">
        <v>138</v>
      </c>
      <c r="T18" s="46">
        <v>34</v>
      </c>
      <c r="U18" s="46">
        <v>95</v>
      </c>
      <c r="V18" s="46">
        <v>178</v>
      </c>
      <c r="W18" s="46">
        <v>668</v>
      </c>
      <c r="X18" s="46">
        <v>44</v>
      </c>
      <c r="Y18" s="46">
        <v>40</v>
      </c>
      <c r="Z18" s="46">
        <v>31</v>
      </c>
      <c r="AA18" s="46">
        <v>6</v>
      </c>
      <c r="AB18" s="46">
        <v>162</v>
      </c>
      <c r="AC18" s="46">
        <v>494</v>
      </c>
      <c r="AD18" s="46">
        <v>107</v>
      </c>
      <c r="AE18" s="46">
        <v>606</v>
      </c>
      <c r="AF18" s="46">
        <v>265</v>
      </c>
      <c r="AG18" s="46">
        <v>30</v>
      </c>
      <c r="AH18" s="46">
        <v>34</v>
      </c>
      <c r="AI18" s="46">
        <v>81</v>
      </c>
      <c r="AJ18" s="47">
        <f t="shared" si="0"/>
        <v>5823</v>
      </c>
      <c r="AK18" s="39">
        <f t="shared" si="1"/>
        <v>0</v>
      </c>
    </row>
    <row r="19" spans="1:37" x14ac:dyDescent="0.45">
      <c r="A19" s="21">
        <f>Daily!A19</f>
        <v>43898</v>
      </c>
      <c r="B19" s="22">
        <f>Daily!C19</f>
        <v>18</v>
      </c>
      <c r="C19" s="22">
        <f>Daily!D19</f>
        <v>6566</v>
      </c>
      <c r="D19" s="21" t="str">
        <f>Daily!B19</f>
        <v>اسفند 18</v>
      </c>
      <c r="E19" s="46">
        <v>107</v>
      </c>
      <c r="F19" s="46">
        <v>40</v>
      </c>
      <c r="G19" s="46">
        <v>50</v>
      </c>
      <c r="H19" s="46">
        <v>564</v>
      </c>
      <c r="I19" s="46">
        <v>307</v>
      </c>
      <c r="J19" s="46">
        <v>15</v>
      </c>
      <c r="K19" s="46">
        <v>10</v>
      </c>
      <c r="L19" s="46">
        <v>1805</v>
      </c>
      <c r="M19" s="46">
        <v>21</v>
      </c>
      <c r="N19" s="46">
        <v>37</v>
      </c>
      <c r="O19" s="46">
        <v>154</v>
      </c>
      <c r="P19" s="46">
        <v>24</v>
      </c>
      <c r="Q19" s="46">
        <v>69</v>
      </c>
      <c r="R19" s="46">
        <v>53</v>
      </c>
      <c r="S19" s="46">
        <v>175</v>
      </c>
      <c r="T19" s="46">
        <v>34</v>
      </c>
      <c r="U19" s="46">
        <v>104</v>
      </c>
      <c r="V19" s="46">
        <v>207</v>
      </c>
      <c r="W19" s="46">
        <v>685</v>
      </c>
      <c r="X19" s="46">
        <v>63</v>
      </c>
      <c r="Y19" s="46">
        <v>41</v>
      </c>
      <c r="Z19" s="46">
        <v>33</v>
      </c>
      <c r="AA19" s="46">
        <v>9</v>
      </c>
      <c r="AB19" s="46">
        <v>175</v>
      </c>
      <c r="AC19" s="46">
        <v>496</v>
      </c>
      <c r="AD19" s="46">
        <v>144</v>
      </c>
      <c r="AE19" s="46">
        <v>620</v>
      </c>
      <c r="AF19" s="46">
        <v>335</v>
      </c>
      <c r="AG19" s="46">
        <v>35</v>
      </c>
      <c r="AH19" s="46">
        <v>60</v>
      </c>
      <c r="AI19" s="46">
        <v>87</v>
      </c>
      <c r="AJ19" s="47">
        <f t="shared" si="0"/>
        <v>6559</v>
      </c>
      <c r="AK19" s="39">
        <f t="shared" si="1"/>
        <v>-7</v>
      </c>
    </row>
    <row r="20" spans="1:37" x14ac:dyDescent="0.45">
      <c r="A20" s="21">
        <f>Daily!A20</f>
        <v>43899</v>
      </c>
      <c r="B20" s="22">
        <f>Daily!C20</f>
        <v>19</v>
      </c>
      <c r="C20" s="22">
        <f>Daily!D20</f>
        <v>7161</v>
      </c>
      <c r="D20" s="21" t="str">
        <f>Daily!B20</f>
        <v>اسفند 19</v>
      </c>
      <c r="E20" s="46">
        <v>129</v>
      </c>
      <c r="F20" s="46">
        <v>69</v>
      </c>
      <c r="G20" s="46">
        <v>72</v>
      </c>
      <c r="H20" s="46">
        <v>601</v>
      </c>
      <c r="I20" s="46">
        <v>307</v>
      </c>
      <c r="J20" s="46">
        <v>31</v>
      </c>
      <c r="K20" s="46">
        <v>11</v>
      </c>
      <c r="L20" s="46">
        <v>1945</v>
      </c>
      <c r="M20" s="46">
        <v>26</v>
      </c>
      <c r="N20" s="46">
        <v>44</v>
      </c>
      <c r="O20" s="46">
        <v>183</v>
      </c>
      <c r="P20" s="46">
        <v>34</v>
      </c>
      <c r="Q20" s="46">
        <v>73</v>
      </c>
      <c r="R20" s="46">
        <v>68</v>
      </c>
      <c r="S20" s="46">
        <v>220</v>
      </c>
      <c r="T20" s="46">
        <v>34</v>
      </c>
      <c r="U20" s="46">
        <v>133</v>
      </c>
      <c r="V20" s="46">
        <v>247</v>
      </c>
      <c r="W20" s="46">
        <v>712</v>
      </c>
      <c r="X20" s="46">
        <v>66</v>
      </c>
      <c r="Y20" s="46">
        <v>46</v>
      </c>
      <c r="Z20" s="46">
        <v>44</v>
      </c>
      <c r="AA20" s="46">
        <v>9</v>
      </c>
      <c r="AB20" s="46">
        <v>175</v>
      </c>
      <c r="AC20" s="46">
        <v>524</v>
      </c>
      <c r="AD20" s="46">
        <v>151</v>
      </c>
      <c r="AE20" s="46">
        <v>633</v>
      </c>
      <c r="AF20" s="46">
        <v>389</v>
      </c>
      <c r="AG20" s="46">
        <v>52</v>
      </c>
      <c r="AH20" s="46">
        <v>60</v>
      </c>
      <c r="AI20" s="46">
        <v>90</v>
      </c>
      <c r="AJ20" s="47">
        <f t="shared" si="0"/>
        <v>7178</v>
      </c>
      <c r="AK20" s="39">
        <f t="shared" si="1"/>
        <v>17</v>
      </c>
    </row>
    <row r="21" spans="1:37" x14ac:dyDescent="0.45">
      <c r="A21" s="21">
        <f>Daily!A21</f>
        <v>43900</v>
      </c>
      <c r="B21" s="22">
        <f>Daily!C21</f>
        <v>20</v>
      </c>
      <c r="C21" s="22">
        <f>Daily!D21</f>
        <v>8042</v>
      </c>
      <c r="D21" s="21" t="str">
        <f>Daily!B21</f>
        <v>اسفند 20</v>
      </c>
      <c r="E21" s="46">
        <v>146</v>
      </c>
      <c r="F21" s="46">
        <v>73</v>
      </c>
      <c r="G21" s="46">
        <v>91</v>
      </c>
      <c r="H21" s="46">
        <v>618</v>
      </c>
      <c r="I21" s="46">
        <v>339</v>
      </c>
      <c r="J21" s="46">
        <v>56</v>
      </c>
      <c r="K21" s="46">
        <v>18</v>
      </c>
      <c r="L21" s="46">
        <v>2114</v>
      </c>
      <c r="M21" s="46">
        <v>37</v>
      </c>
      <c r="N21" s="46">
        <v>51</v>
      </c>
      <c r="O21" s="46">
        <v>222</v>
      </c>
      <c r="P21" s="46">
        <v>34</v>
      </c>
      <c r="Q21" s="46">
        <v>110</v>
      </c>
      <c r="R21" s="46">
        <v>79</v>
      </c>
      <c r="S21" s="46">
        <v>221</v>
      </c>
      <c r="T21" s="46">
        <v>40</v>
      </c>
      <c r="U21" s="46">
        <v>151</v>
      </c>
      <c r="V21" s="46">
        <v>257</v>
      </c>
      <c r="W21" s="46">
        <v>751</v>
      </c>
      <c r="X21" s="46">
        <v>78</v>
      </c>
      <c r="Y21" s="46">
        <v>50</v>
      </c>
      <c r="Z21" s="46">
        <v>51</v>
      </c>
      <c r="AA21" s="46">
        <v>11</v>
      </c>
      <c r="AB21" s="46">
        <v>179</v>
      </c>
      <c r="AC21" s="46">
        <v>524</v>
      </c>
      <c r="AD21" s="46">
        <v>176</v>
      </c>
      <c r="AE21" s="46">
        <v>886</v>
      </c>
      <c r="AF21" s="46">
        <v>416</v>
      </c>
      <c r="AG21" s="46">
        <v>69</v>
      </c>
      <c r="AH21" s="46">
        <v>77</v>
      </c>
      <c r="AI21" s="46">
        <v>127</v>
      </c>
      <c r="AJ21" s="47">
        <f t="shared" si="0"/>
        <v>8052</v>
      </c>
      <c r="AK21" s="39">
        <f t="shared" si="1"/>
        <v>10</v>
      </c>
    </row>
    <row r="22" spans="1:37" x14ac:dyDescent="0.45">
      <c r="A22" s="21">
        <f>Daily!A22</f>
        <v>43901</v>
      </c>
      <c r="B22" s="22">
        <f>Daily!C22</f>
        <v>21</v>
      </c>
      <c r="C22" s="22">
        <f>Daily!D22</f>
        <v>9000</v>
      </c>
      <c r="D22" s="21" t="str">
        <f>Daily!B22</f>
        <v>اسفند 21</v>
      </c>
      <c r="E22" s="46">
        <v>175</v>
      </c>
      <c r="F22" s="46">
        <v>100</v>
      </c>
      <c r="G22" s="46">
        <v>92</v>
      </c>
      <c r="H22" s="46">
        <v>788</v>
      </c>
      <c r="I22" s="46">
        <v>384</v>
      </c>
      <c r="J22" s="46">
        <v>62</v>
      </c>
      <c r="K22" s="46">
        <v>18</v>
      </c>
      <c r="L22" s="46">
        <v>2370</v>
      </c>
      <c r="M22" s="46">
        <v>38</v>
      </c>
      <c r="N22" s="46">
        <v>66</v>
      </c>
      <c r="O22" s="46">
        <v>256</v>
      </c>
      <c r="P22" s="46">
        <v>45</v>
      </c>
      <c r="Q22" s="46">
        <v>127</v>
      </c>
      <c r="R22" s="46">
        <v>101</v>
      </c>
      <c r="S22" s="46">
        <v>284</v>
      </c>
      <c r="T22" s="46">
        <v>44</v>
      </c>
      <c r="U22" s="46">
        <v>170</v>
      </c>
      <c r="V22" s="46">
        <v>284</v>
      </c>
      <c r="W22" s="46">
        <v>804</v>
      </c>
      <c r="X22" s="46">
        <v>84</v>
      </c>
      <c r="Y22" s="46">
        <v>58</v>
      </c>
      <c r="Z22" s="46">
        <v>59</v>
      </c>
      <c r="AA22" s="46">
        <v>11</v>
      </c>
      <c r="AB22" s="46">
        <v>188</v>
      </c>
      <c r="AC22" s="46">
        <v>529</v>
      </c>
      <c r="AD22" s="46">
        <v>185</v>
      </c>
      <c r="AE22" s="46">
        <v>918</v>
      </c>
      <c r="AF22" s="46">
        <v>447</v>
      </c>
      <c r="AG22" s="46">
        <v>79</v>
      </c>
      <c r="AH22" s="46">
        <v>84</v>
      </c>
      <c r="AI22" s="46">
        <v>150</v>
      </c>
      <c r="AJ22" s="47">
        <f t="shared" si="0"/>
        <v>9000</v>
      </c>
      <c r="AK22" s="39">
        <f t="shared" si="1"/>
        <v>0</v>
      </c>
    </row>
    <row r="23" spans="1:37" x14ac:dyDescent="0.45">
      <c r="A23" s="21">
        <f>Daily!A23</f>
        <v>43902</v>
      </c>
      <c r="B23" s="22">
        <f>Daily!C23</f>
        <v>22</v>
      </c>
      <c r="C23" s="22">
        <f>Daily!D23</f>
        <v>10075</v>
      </c>
      <c r="D23" s="21" t="str">
        <f>Daily!B23</f>
        <v>اسفند 22</v>
      </c>
      <c r="E23" s="46">
        <v>182</v>
      </c>
      <c r="F23" s="46">
        <v>119</v>
      </c>
      <c r="G23" s="46">
        <v>106</v>
      </c>
      <c r="H23" s="46">
        <v>792</v>
      </c>
      <c r="I23" s="46">
        <v>458</v>
      </c>
      <c r="J23" s="46">
        <v>69</v>
      </c>
      <c r="K23" s="46">
        <v>21</v>
      </c>
      <c r="L23" s="46">
        <v>2673</v>
      </c>
      <c r="M23" s="46">
        <v>49</v>
      </c>
      <c r="N23" s="46">
        <v>78</v>
      </c>
      <c r="O23" s="46">
        <v>285</v>
      </c>
      <c r="P23" s="46">
        <v>45</v>
      </c>
      <c r="Q23" s="46">
        <v>158</v>
      </c>
      <c r="R23" s="46">
        <v>118</v>
      </c>
      <c r="S23" s="46">
        <v>324</v>
      </c>
      <c r="T23" s="46">
        <v>50</v>
      </c>
      <c r="U23" s="46">
        <v>199</v>
      </c>
      <c r="V23" s="46">
        <v>326</v>
      </c>
      <c r="W23" s="46">
        <v>846</v>
      </c>
      <c r="X23" s="46">
        <v>93</v>
      </c>
      <c r="Y23" s="46">
        <v>65</v>
      </c>
      <c r="Z23" s="46">
        <v>79</v>
      </c>
      <c r="AA23" s="46">
        <v>26</v>
      </c>
      <c r="AB23" s="46">
        <v>213</v>
      </c>
      <c r="AC23" s="46">
        <v>613</v>
      </c>
      <c r="AD23" s="46">
        <v>210</v>
      </c>
      <c r="AE23" s="46">
        <v>997</v>
      </c>
      <c r="AF23" s="46">
        <v>535</v>
      </c>
      <c r="AG23" s="46">
        <v>79</v>
      </c>
      <c r="AH23" s="46">
        <v>96</v>
      </c>
      <c r="AI23" s="46">
        <v>171</v>
      </c>
      <c r="AJ23" s="47">
        <f t="shared" si="0"/>
        <v>10075</v>
      </c>
      <c r="AK23" s="39">
        <f t="shared" si="1"/>
        <v>0</v>
      </c>
    </row>
    <row r="24" spans="1:37" x14ac:dyDescent="0.45">
      <c r="A24" s="21">
        <f>Daily!A24</f>
        <v>43903</v>
      </c>
      <c r="B24" s="22">
        <f>Daily!C24</f>
        <v>23</v>
      </c>
      <c r="C24" s="22">
        <f>Daily!D24</f>
        <v>11364</v>
      </c>
      <c r="D24" s="21" t="str">
        <f>Daily!B24</f>
        <v>اسفند 23</v>
      </c>
      <c r="E24" s="46">
        <v>279</v>
      </c>
      <c r="F24" s="46">
        <v>144</v>
      </c>
      <c r="G24" s="46">
        <v>121</v>
      </c>
      <c r="H24" s="46">
        <v>902</v>
      </c>
      <c r="I24" s="46">
        <v>464</v>
      </c>
      <c r="J24" s="46">
        <v>77</v>
      </c>
      <c r="K24" s="46">
        <v>21</v>
      </c>
      <c r="L24" s="46">
        <v>2976</v>
      </c>
      <c r="M24" s="46">
        <v>49</v>
      </c>
      <c r="N24" s="46">
        <v>78</v>
      </c>
      <c r="O24" s="46">
        <v>395</v>
      </c>
      <c r="P24" s="46">
        <v>45</v>
      </c>
      <c r="Q24" s="46">
        <v>173</v>
      </c>
      <c r="R24" s="46">
        <v>138</v>
      </c>
      <c r="S24" s="46">
        <v>362</v>
      </c>
      <c r="T24" s="46">
        <v>52</v>
      </c>
      <c r="U24" s="46">
        <v>232</v>
      </c>
      <c r="V24" s="46">
        <v>338</v>
      </c>
      <c r="W24" s="46">
        <v>888</v>
      </c>
      <c r="X24" s="46">
        <v>102</v>
      </c>
      <c r="Y24" s="46">
        <v>77</v>
      </c>
      <c r="Z24" s="46">
        <v>94</v>
      </c>
      <c r="AA24" s="46">
        <v>26</v>
      </c>
      <c r="AB24" s="46">
        <v>234</v>
      </c>
      <c r="AC24" s="46">
        <v>684</v>
      </c>
      <c r="AD24" s="46">
        <v>235</v>
      </c>
      <c r="AE24" s="46">
        <v>1189</v>
      </c>
      <c r="AF24" s="46">
        <v>583</v>
      </c>
      <c r="AG24" s="46">
        <v>83</v>
      </c>
      <c r="AH24" s="46">
        <v>106</v>
      </c>
      <c r="AI24" s="46">
        <v>217</v>
      </c>
      <c r="AJ24" s="47">
        <f t="shared" si="0"/>
        <v>11364</v>
      </c>
      <c r="AK24" s="39">
        <f t="shared" si="1"/>
        <v>0</v>
      </c>
    </row>
    <row r="25" spans="1:37" x14ac:dyDescent="0.45">
      <c r="A25" s="21">
        <f>Daily!A25</f>
        <v>43904</v>
      </c>
      <c r="B25" s="22">
        <f>Daily!C25</f>
        <v>24</v>
      </c>
      <c r="C25" s="22">
        <f>Daily!D25</f>
        <v>12729</v>
      </c>
      <c r="D25" s="21" t="str">
        <f>Daily!B25</f>
        <v>اسفند 24</v>
      </c>
      <c r="E25" s="46">
        <v>338</v>
      </c>
      <c r="F25" s="46">
        <v>175</v>
      </c>
      <c r="G25" s="46">
        <v>154</v>
      </c>
      <c r="H25" s="46">
        <v>1057</v>
      </c>
      <c r="I25" s="46">
        <v>598</v>
      </c>
      <c r="J25" s="46">
        <v>83</v>
      </c>
      <c r="K25" s="46">
        <v>28</v>
      </c>
      <c r="L25" s="46">
        <v>3323</v>
      </c>
      <c r="M25" s="46">
        <v>49</v>
      </c>
      <c r="N25" s="46">
        <v>82</v>
      </c>
      <c r="O25" s="46">
        <v>425</v>
      </c>
      <c r="P25" s="46">
        <v>46</v>
      </c>
      <c r="Q25" s="46">
        <v>221</v>
      </c>
      <c r="R25" s="46">
        <v>169</v>
      </c>
      <c r="S25" s="46">
        <v>409</v>
      </c>
      <c r="T25" s="46">
        <v>54</v>
      </c>
      <c r="U25" s="46">
        <v>243</v>
      </c>
      <c r="V25" s="46">
        <v>385</v>
      </c>
      <c r="W25" s="46">
        <v>920</v>
      </c>
      <c r="X25" s="46">
        <v>107</v>
      </c>
      <c r="Y25" s="46">
        <v>77</v>
      </c>
      <c r="Z25" s="46">
        <v>102</v>
      </c>
      <c r="AA25" s="46">
        <v>26</v>
      </c>
      <c r="AB25" s="46">
        <v>234</v>
      </c>
      <c r="AC25" s="46">
        <v>797</v>
      </c>
      <c r="AD25" s="46">
        <v>237</v>
      </c>
      <c r="AE25" s="46">
        <v>1206</v>
      </c>
      <c r="AF25" s="46">
        <v>698</v>
      </c>
      <c r="AG25" s="46">
        <v>83</v>
      </c>
      <c r="AH25" s="46">
        <v>113</v>
      </c>
      <c r="AI25" s="46">
        <v>290</v>
      </c>
      <c r="AJ25" s="47">
        <f t="shared" si="0"/>
        <v>12729</v>
      </c>
      <c r="AK25" s="39">
        <f t="shared" si="1"/>
        <v>0</v>
      </c>
    </row>
    <row r="26" spans="1:37" x14ac:dyDescent="0.45">
      <c r="A26" s="21">
        <f>Daily!A26</f>
        <v>43905</v>
      </c>
      <c r="B26" s="22">
        <f>Daily!C26</f>
        <v>25</v>
      </c>
      <c r="C26" s="22">
        <f>Daily!D26</f>
        <v>13938</v>
      </c>
      <c r="D26" s="21" t="str">
        <f>Daily!B26</f>
        <v>اسفند 25</v>
      </c>
      <c r="E26" s="46">
        <v>374</v>
      </c>
      <c r="F26" s="46">
        <v>193</v>
      </c>
      <c r="G26" s="46">
        <v>154</v>
      </c>
      <c r="H26" s="46">
        <v>1183</v>
      </c>
      <c r="I26" s="46">
        <v>665</v>
      </c>
      <c r="J26" s="46">
        <v>101</v>
      </c>
      <c r="K26" s="46">
        <v>34</v>
      </c>
      <c r="L26" s="46">
        <v>3574</v>
      </c>
      <c r="M26" s="46">
        <v>49</v>
      </c>
      <c r="N26" s="46">
        <v>100</v>
      </c>
      <c r="O26" s="46">
        <v>568</v>
      </c>
      <c r="P26" s="46">
        <v>52</v>
      </c>
      <c r="Q26" s="46">
        <v>253</v>
      </c>
      <c r="R26" s="46">
        <v>201</v>
      </c>
      <c r="S26" s="46">
        <v>450</v>
      </c>
      <c r="T26" s="46">
        <v>60</v>
      </c>
      <c r="U26" s="46">
        <v>252</v>
      </c>
      <c r="V26" s="46">
        <v>407</v>
      </c>
      <c r="W26" s="46">
        <v>1004</v>
      </c>
      <c r="X26" s="46">
        <v>134</v>
      </c>
      <c r="Y26" s="46">
        <v>84</v>
      </c>
      <c r="Z26" s="46">
        <v>115</v>
      </c>
      <c r="AA26" s="46">
        <v>27</v>
      </c>
      <c r="AB26" s="46">
        <v>259</v>
      </c>
      <c r="AC26" s="46">
        <v>840</v>
      </c>
      <c r="AD26" s="46">
        <v>289</v>
      </c>
      <c r="AE26" s="46">
        <v>1278</v>
      </c>
      <c r="AF26" s="46">
        <v>698</v>
      </c>
      <c r="AG26" s="46">
        <v>90</v>
      </c>
      <c r="AH26" s="46">
        <v>124</v>
      </c>
      <c r="AI26" s="46">
        <v>326</v>
      </c>
      <c r="AJ26" s="47">
        <f t="shared" si="0"/>
        <v>13938</v>
      </c>
      <c r="AK26" s="39">
        <f t="shared" si="1"/>
        <v>0</v>
      </c>
    </row>
    <row r="27" spans="1:37" x14ac:dyDescent="0.45">
      <c r="A27" s="21">
        <f>Daily!A27</f>
        <v>43906</v>
      </c>
      <c r="B27" s="22">
        <f>Daily!C27</f>
        <v>26</v>
      </c>
      <c r="C27" s="22">
        <f>Daily!D27</f>
        <v>14991</v>
      </c>
      <c r="D27" s="21" t="str">
        <f>Daily!B27</f>
        <v>اسفند 26</v>
      </c>
      <c r="E27" s="46">
        <v>409</v>
      </c>
      <c r="F27" s="46">
        <v>224</v>
      </c>
      <c r="G27" s="46">
        <v>184</v>
      </c>
      <c r="H27" s="46">
        <v>1301</v>
      </c>
      <c r="I27" s="46">
        <v>714</v>
      </c>
      <c r="J27" s="46">
        <v>103</v>
      </c>
      <c r="K27" s="46">
        <v>38</v>
      </c>
      <c r="L27" s="46">
        <v>3774</v>
      </c>
      <c r="M27" s="46">
        <v>52</v>
      </c>
      <c r="N27" s="46">
        <v>107</v>
      </c>
      <c r="O27" s="46">
        <v>568</v>
      </c>
      <c r="P27" s="46">
        <v>97</v>
      </c>
      <c r="Q27" s="46">
        <v>306</v>
      </c>
      <c r="R27" s="46">
        <v>216</v>
      </c>
      <c r="S27" s="46">
        <v>484</v>
      </c>
      <c r="T27" s="46">
        <v>71</v>
      </c>
      <c r="U27" s="46">
        <v>295</v>
      </c>
      <c r="V27" s="46">
        <v>447</v>
      </c>
      <c r="W27" s="46">
        <v>1023</v>
      </c>
      <c r="X27" s="46">
        <v>165</v>
      </c>
      <c r="Y27" s="46">
        <v>97</v>
      </c>
      <c r="Z27" s="46">
        <v>136</v>
      </c>
      <c r="AA27" s="46">
        <v>32</v>
      </c>
      <c r="AB27" s="46">
        <v>301</v>
      </c>
      <c r="AC27" s="46">
        <v>858</v>
      </c>
      <c r="AD27" s="46">
        <v>289</v>
      </c>
      <c r="AE27" s="46">
        <v>1374</v>
      </c>
      <c r="AF27" s="46">
        <v>712</v>
      </c>
      <c r="AG27" s="46">
        <v>106</v>
      </c>
      <c r="AH27" s="46">
        <v>131</v>
      </c>
      <c r="AI27" s="46">
        <v>377</v>
      </c>
      <c r="AJ27" s="47">
        <f t="shared" si="0"/>
        <v>14991</v>
      </c>
      <c r="AK27" s="39">
        <f t="shared" si="1"/>
        <v>0</v>
      </c>
    </row>
    <row r="28" spans="1:37" x14ac:dyDescent="0.45">
      <c r="A28" s="21">
        <f>Daily!A28</f>
        <v>43907</v>
      </c>
      <c r="B28" s="22">
        <f>Daily!C28</f>
        <v>27</v>
      </c>
      <c r="C28" s="22">
        <f>Daily!D28</f>
        <v>16169</v>
      </c>
      <c r="D28" s="21" t="str">
        <f>Daily!B28</f>
        <v>اسفند 27</v>
      </c>
      <c r="E28" s="46">
        <v>487</v>
      </c>
      <c r="F28" s="46">
        <v>258</v>
      </c>
      <c r="G28" s="46">
        <v>203</v>
      </c>
      <c r="H28" s="46">
        <v>1376</v>
      </c>
      <c r="I28" s="46">
        <v>830</v>
      </c>
      <c r="J28" s="46">
        <v>110</v>
      </c>
      <c r="K28" s="46">
        <v>42</v>
      </c>
      <c r="L28" s="46">
        <v>4047</v>
      </c>
      <c r="M28" s="46">
        <v>54</v>
      </c>
      <c r="N28" s="46">
        <v>119</v>
      </c>
      <c r="O28" s="46">
        <v>631</v>
      </c>
      <c r="P28" s="46">
        <v>100</v>
      </c>
      <c r="Q28" s="46">
        <v>331</v>
      </c>
      <c r="R28" s="46">
        <v>241</v>
      </c>
      <c r="S28" s="46">
        <v>517</v>
      </c>
      <c r="T28" s="46">
        <v>82</v>
      </c>
      <c r="U28" s="46">
        <v>326</v>
      </c>
      <c r="V28" s="46">
        <v>473</v>
      </c>
      <c r="W28" s="46">
        <v>1052</v>
      </c>
      <c r="X28" s="46">
        <v>167</v>
      </c>
      <c r="Y28" s="46">
        <v>116</v>
      </c>
      <c r="Z28" s="46">
        <v>145</v>
      </c>
      <c r="AA28" s="46">
        <v>32</v>
      </c>
      <c r="AB28" s="46">
        <v>331</v>
      </c>
      <c r="AC28" s="46">
        <v>903</v>
      </c>
      <c r="AD28" s="46">
        <v>324</v>
      </c>
      <c r="AE28" s="46">
        <v>1433</v>
      </c>
      <c r="AF28" s="46">
        <v>759</v>
      </c>
      <c r="AG28" s="46">
        <v>112</v>
      </c>
      <c r="AH28" s="46">
        <v>142</v>
      </c>
      <c r="AI28" s="46">
        <v>426</v>
      </c>
      <c r="AJ28" s="47">
        <f t="shared" si="0"/>
        <v>16169</v>
      </c>
      <c r="AK28" s="39">
        <f t="shared" si="1"/>
        <v>0</v>
      </c>
    </row>
    <row r="29" spans="1:37" x14ac:dyDescent="0.45">
      <c r="A29" s="21">
        <f>Daily!A29</f>
        <v>43908</v>
      </c>
      <c r="B29" s="22">
        <f>Daily!C29</f>
        <v>28</v>
      </c>
      <c r="C29" s="22">
        <f>Daily!D29</f>
        <v>17361</v>
      </c>
      <c r="D29" s="21" t="str">
        <f>Daily!B29</f>
        <v>اسفند 28</v>
      </c>
      <c r="E29" s="46">
        <v>571</v>
      </c>
      <c r="F29" s="46">
        <v>300</v>
      </c>
      <c r="G29" s="46">
        <v>213</v>
      </c>
      <c r="H29" s="46">
        <v>1538</v>
      </c>
      <c r="I29" s="46">
        <v>906</v>
      </c>
      <c r="J29" s="46">
        <v>120</v>
      </c>
      <c r="K29" s="46">
        <v>46</v>
      </c>
      <c r="L29" s="46">
        <v>4260</v>
      </c>
      <c r="M29" s="46">
        <v>58</v>
      </c>
      <c r="N29" s="46">
        <v>140</v>
      </c>
      <c r="O29" s="46">
        <v>661</v>
      </c>
      <c r="P29" s="46">
        <v>100</v>
      </c>
      <c r="Q29" s="46">
        <v>359</v>
      </c>
      <c r="R29" s="46">
        <v>261</v>
      </c>
      <c r="S29" s="46">
        <v>577</v>
      </c>
      <c r="T29" s="46">
        <v>88</v>
      </c>
      <c r="U29" s="46">
        <v>386</v>
      </c>
      <c r="V29" s="46">
        <v>526</v>
      </c>
      <c r="W29" s="46">
        <v>1074</v>
      </c>
      <c r="X29" s="46">
        <v>189</v>
      </c>
      <c r="Y29" s="46">
        <v>127</v>
      </c>
      <c r="Z29" s="46">
        <v>152</v>
      </c>
      <c r="AA29" s="46">
        <v>45</v>
      </c>
      <c r="AB29" s="46">
        <v>351</v>
      </c>
      <c r="AC29" s="46">
        <v>924</v>
      </c>
      <c r="AD29" s="46">
        <v>363</v>
      </c>
      <c r="AE29" s="46">
        <v>1494</v>
      </c>
      <c r="AF29" s="46">
        <v>782</v>
      </c>
      <c r="AG29" s="46">
        <v>124</v>
      </c>
      <c r="AH29" s="46">
        <v>155</v>
      </c>
      <c r="AI29" s="46">
        <v>471</v>
      </c>
      <c r="AJ29" s="47">
        <f t="shared" si="0"/>
        <v>17361</v>
      </c>
      <c r="AK29" s="39">
        <f t="shared" si="1"/>
        <v>0</v>
      </c>
    </row>
    <row r="30" spans="1:37" x14ac:dyDescent="0.45">
      <c r="A30" s="21">
        <f>Daily!A30</f>
        <v>43909</v>
      </c>
      <c r="B30" s="22">
        <f>Daily!C30</f>
        <v>29</v>
      </c>
      <c r="C30" s="22">
        <f>Daily!D30</f>
        <v>18407</v>
      </c>
      <c r="D30" s="21" t="str">
        <f>Daily!B30</f>
        <v>اسفند 29</v>
      </c>
      <c r="E30" s="46">
        <v>629</v>
      </c>
      <c r="F30" s="46">
        <v>326</v>
      </c>
      <c r="G30" s="46">
        <v>229</v>
      </c>
      <c r="H30" s="46">
        <v>1646</v>
      </c>
      <c r="I30" s="46">
        <v>967</v>
      </c>
      <c r="J30" s="46">
        <v>128</v>
      </c>
      <c r="K30" s="46">
        <v>54</v>
      </c>
      <c r="L30" s="46">
        <v>4397</v>
      </c>
      <c r="M30" s="46">
        <v>61</v>
      </c>
      <c r="N30" s="46">
        <v>145</v>
      </c>
      <c r="O30" s="46">
        <v>711</v>
      </c>
      <c r="P30" s="46">
        <v>121</v>
      </c>
      <c r="Q30" s="46">
        <v>381</v>
      </c>
      <c r="R30" s="46">
        <v>287</v>
      </c>
      <c r="S30" s="46">
        <v>593</v>
      </c>
      <c r="T30" s="46">
        <v>106</v>
      </c>
      <c r="U30" s="46">
        <v>407</v>
      </c>
      <c r="V30" s="46">
        <v>573</v>
      </c>
      <c r="W30" s="46">
        <v>1105</v>
      </c>
      <c r="X30" s="46">
        <v>200</v>
      </c>
      <c r="Y30" s="46">
        <v>141</v>
      </c>
      <c r="Z30" s="46">
        <v>158</v>
      </c>
      <c r="AA30" s="46">
        <v>60</v>
      </c>
      <c r="AB30" s="46">
        <v>360</v>
      </c>
      <c r="AC30" s="46">
        <v>997</v>
      </c>
      <c r="AD30" s="46">
        <v>400</v>
      </c>
      <c r="AE30" s="46">
        <v>1552</v>
      </c>
      <c r="AF30" s="46">
        <v>829</v>
      </c>
      <c r="AG30" s="46">
        <v>129</v>
      </c>
      <c r="AH30" s="46">
        <v>175</v>
      </c>
      <c r="AI30" s="46">
        <v>540</v>
      </c>
      <c r="AJ30" s="47">
        <f t="shared" si="0"/>
        <v>18407</v>
      </c>
      <c r="AK30" s="39">
        <f t="shared" si="1"/>
        <v>0</v>
      </c>
    </row>
    <row r="31" spans="1:37" x14ac:dyDescent="0.45">
      <c r="A31" s="21">
        <f>Daily!A31</f>
        <v>43910</v>
      </c>
      <c r="B31" s="22">
        <f>Daily!C31</f>
        <v>30</v>
      </c>
      <c r="C31" s="22">
        <f>Daily!D31</f>
        <v>19644</v>
      </c>
      <c r="D31" s="21" t="str">
        <f>Daily!B31</f>
        <v>فروردین 1</v>
      </c>
      <c r="E31" s="46">
        <v>684</v>
      </c>
      <c r="F31" s="46">
        <v>353</v>
      </c>
      <c r="G31" s="46">
        <v>264</v>
      </c>
      <c r="H31" s="46">
        <v>1791</v>
      </c>
      <c r="I31" s="46">
        <v>1062</v>
      </c>
      <c r="J31" s="46">
        <v>148</v>
      </c>
      <c r="K31" s="46">
        <v>55</v>
      </c>
      <c r="L31" s="46">
        <v>4617</v>
      </c>
      <c r="M31" s="46">
        <v>64</v>
      </c>
      <c r="N31" s="46">
        <v>163</v>
      </c>
      <c r="O31" s="46">
        <v>759</v>
      </c>
      <c r="P31" s="46">
        <v>138</v>
      </c>
      <c r="Q31" s="46">
        <v>391</v>
      </c>
      <c r="R31" s="46">
        <v>331</v>
      </c>
      <c r="S31" s="109">
        <v>645</v>
      </c>
      <c r="T31" s="46">
        <v>114</v>
      </c>
      <c r="U31" s="46">
        <v>457</v>
      </c>
      <c r="V31" s="46">
        <v>581</v>
      </c>
      <c r="W31" s="46">
        <v>1141</v>
      </c>
      <c r="X31" s="46">
        <v>215</v>
      </c>
      <c r="Y31" s="46">
        <v>153</v>
      </c>
      <c r="Z31" s="46">
        <v>163</v>
      </c>
      <c r="AA31" s="46">
        <v>61</v>
      </c>
      <c r="AB31" s="46">
        <v>375</v>
      </c>
      <c r="AC31" s="46">
        <v>1096</v>
      </c>
      <c r="AD31" s="46">
        <v>409</v>
      </c>
      <c r="AE31" s="46">
        <v>1636</v>
      </c>
      <c r="AF31" s="46">
        <v>846</v>
      </c>
      <c r="AG31" s="46">
        <v>146</v>
      </c>
      <c r="AH31" s="46">
        <v>197</v>
      </c>
      <c r="AI31" s="46">
        <v>589</v>
      </c>
      <c r="AJ31" s="47">
        <f t="shared" si="0"/>
        <v>19644</v>
      </c>
      <c r="AK31" s="39">
        <f t="shared" si="1"/>
        <v>0</v>
      </c>
    </row>
    <row r="32" spans="1:37" x14ac:dyDescent="0.45">
      <c r="A32" s="21">
        <f>Daily!A32</f>
        <v>43911</v>
      </c>
      <c r="B32" s="22">
        <f>Daily!C32</f>
        <v>31</v>
      </c>
      <c r="C32" s="22">
        <f>Daily!D32</f>
        <v>20610</v>
      </c>
      <c r="D32" s="21" t="str">
        <f>Daily!B32</f>
        <v>فروردین 2</v>
      </c>
      <c r="E32" s="46">
        <v>756</v>
      </c>
      <c r="F32" s="46">
        <v>367</v>
      </c>
      <c r="G32" s="46">
        <v>270</v>
      </c>
      <c r="H32" s="46">
        <v>1892</v>
      </c>
      <c r="I32" s="46">
        <v>1117</v>
      </c>
      <c r="J32" s="46">
        <v>166</v>
      </c>
      <c r="K32" s="46">
        <v>55</v>
      </c>
      <c r="L32" s="46">
        <v>4849</v>
      </c>
      <c r="M32" s="46">
        <v>66</v>
      </c>
      <c r="N32" s="46">
        <v>163</v>
      </c>
      <c r="O32" s="46">
        <v>816</v>
      </c>
      <c r="P32" s="46">
        <v>139</v>
      </c>
      <c r="Q32" s="46">
        <v>422</v>
      </c>
      <c r="R32" s="46">
        <v>366</v>
      </c>
      <c r="S32" s="109">
        <v>645</v>
      </c>
      <c r="T32" s="46">
        <v>119</v>
      </c>
      <c r="U32" s="46">
        <v>479</v>
      </c>
      <c r="V32" s="46">
        <v>640</v>
      </c>
      <c r="W32" s="46">
        <v>1161</v>
      </c>
      <c r="X32" s="46">
        <v>222</v>
      </c>
      <c r="Y32" s="46">
        <v>161</v>
      </c>
      <c r="Z32" s="46">
        <v>168</v>
      </c>
      <c r="AA32" s="46">
        <v>73</v>
      </c>
      <c r="AB32" s="46">
        <v>381</v>
      </c>
      <c r="AC32" s="46">
        <v>1153</v>
      </c>
      <c r="AD32" s="46">
        <v>443</v>
      </c>
      <c r="AE32" s="46">
        <v>1664</v>
      </c>
      <c r="AF32" s="46">
        <v>846</v>
      </c>
      <c r="AG32" s="46">
        <v>146</v>
      </c>
      <c r="AH32" s="46">
        <v>224</v>
      </c>
      <c r="AI32" s="46">
        <v>641</v>
      </c>
      <c r="AJ32" s="47">
        <f t="shared" si="0"/>
        <v>20610</v>
      </c>
      <c r="AK32" s="39">
        <f t="shared" si="1"/>
        <v>0</v>
      </c>
    </row>
    <row r="33" spans="1:37" x14ac:dyDescent="0.45">
      <c r="A33" s="21">
        <f>Daily!A33</f>
        <v>43912</v>
      </c>
      <c r="B33" s="22">
        <f>Daily!C33</f>
        <v>32</v>
      </c>
      <c r="C33" s="22">
        <f>Daily!D33</f>
        <v>21638</v>
      </c>
      <c r="D33" s="21" t="str">
        <f>Daily!B33</f>
        <v>فروردین 3</v>
      </c>
      <c r="E33" s="46">
        <v>813</v>
      </c>
      <c r="F33" s="46">
        <v>395</v>
      </c>
      <c r="G33" s="46">
        <v>289</v>
      </c>
      <c r="H33" s="46">
        <v>1979</v>
      </c>
      <c r="I33" s="46">
        <v>1177</v>
      </c>
      <c r="J33" s="46">
        <v>183</v>
      </c>
      <c r="K33" s="46">
        <v>55</v>
      </c>
      <c r="L33" s="46">
        <v>5098</v>
      </c>
      <c r="M33" s="46">
        <v>68</v>
      </c>
      <c r="N33" s="46">
        <v>178</v>
      </c>
      <c r="O33" s="46">
        <v>858</v>
      </c>
      <c r="P33" s="46">
        <v>165</v>
      </c>
      <c r="Q33" s="46">
        <v>444</v>
      </c>
      <c r="R33" s="46">
        <v>394</v>
      </c>
      <c r="S33" s="112">
        <v>645</v>
      </c>
      <c r="T33" s="46">
        <v>134</v>
      </c>
      <c r="U33" s="46">
        <v>505</v>
      </c>
      <c r="V33" s="46">
        <v>669</v>
      </c>
      <c r="W33" s="46">
        <v>1178</v>
      </c>
      <c r="X33" s="46">
        <v>238</v>
      </c>
      <c r="Y33" s="46">
        <v>169</v>
      </c>
      <c r="Z33" s="46">
        <v>175</v>
      </c>
      <c r="AA33" s="46">
        <v>73</v>
      </c>
      <c r="AB33" s="46">
        <v>391</v>
      </c>
      <c r="AC33" s="46">
        <v>1191</v>
      </c>
      <c r="AD33" s="46">
        <v>476</v>
      </c>
      <c r="AE33" s="46">
        <v>1700</v>
      </c>
      <c r="AF33" s="46">
        <v>882</v>
      </c>
      <c r="AG33" s="46">
        <v>148</v>
      </c>
      <c r="AH33" s="46">
        <v>243</v>
      </c>
      <c r="AI33" s="46">
        <v>725</v>
      </c>
      <c r="AJ33" s="47">
        <f t="shared" si="0"/>
        <v>21638</v>
      </c>
      <c r="AK33" s="39">
        <f t="shared" si="1"/>
        <v>0</v>
      </c>
    </row>
    <row r="34" spans="1:37" x14ac:dyDescent="0.45">
      <c r="A34" s="21">
        <f>Daily!A34</f>
        <v>43913</v>
      </c>
      <c r="B34" s="22">
        <f>Daily!C34</f>
        <v>33</v>
      </c>
      <c r="C34" s="22">
        <f>Daily!D34</f>
        <v>23049</v>
      </c>
      <c r="D34" s="21" t="str">
        <f>Daily!B34</f>
        <v>فروردین 4</v>
      </c>
      <c r="E34" s="46">
        <v>903.20982142857144</v>
      </c>
      <c r="F34" s="46">
        <v>431.4728260869565</v>
      </c>
      <c r="G34" s="46">
        <v>312.17158385093165</v>
      </c>
      <c r="H34" s="46">
        <v>2150.404891304348</v>
      </c>
      <c r="I34" s="46">
        <v>1260.6164596273293</v>
      </c>
      <c r="J34" s="46">
        <v>198.83540372670808</v>
      </c>
      <c r="K34" s="46">
        <v>58.159355590062113</v>
      </c>
      <c r="L34" s="46">
        <v>5320.8354037267081</v>
      </c>
      <c r="M34" s="46">
        <v>72.077833850931682</v>
      </c>
      <c r="N34" s="46">
        <v>190.88198757763976</v>
      </c>
      <c r="O34" s="46">
        <v>958.38664596273293</v>
      </c>
      <c r="P34" s="46">
        <v>177.95768633540374</v>
      </c>
      <c r="Q34" s="46">
        <v>470.24572981366458</v>
      </c>
      <c r="R34" s="46">
        <v>394</v>
      </c>
      <c r="S34" s="109">
        <v>682.50252329192551</v>
      </c>
      <c r="T34" s="46">
        <v>145.1498447204969</v>
      </c>
      <c r="U34" s="46">
        <v>542.820652173913</v>
      </c>
      <c r="V34" s="46">
        <v>711.83074534161494</v>
      </c>
      <c r="W34" s="46">
        <v>1215.381405279503</v>
      </c>
      <c r="X34" s="46">
        <v>259.97729037267078</v>
      </c>
      <c r="Y34" s="46">
        <v>179</v>
      </c>
      <c r="Z34" s="46">
        <v>182.92857142857142</v>
      </c>
      <c r="AA34" s="46">
        <v>78.539984472049696</v>
      </c>
      <c r="AB34" s="46">
        <v>421</v>
      </c>
      <c r="AC34" s="46">
        <v>1230.2940605590063</v>
      </c>
      <c r="AD34" s="46">
        <v>512.49825310559004</v>
      </c>
      <c r="AE34" s="46">
        <v>1792.99825310559</v>
      </c>
      <c r="AF34" s="46">
        <v>916.63121118012418</v>
      </c>
      <c r="AG34" s="46">
        <v>150</v>
      </c>
      <c r="AH34" s="46">
        <v>264.94817546583852</v>
      </c>
      <c r="AI34" s="46">
        <v>785.39984472049684</v>
      </c>
      <c r="AJ34" s="47">
        <f>SUM(E34:AI34)</f>
        <v>22971.156444099375</v>
      </c>
      <c r="AK34" s="39">
        <f t="shared" si="1"/>
        <v>-77.843555900624779</v>
      </c>
    </row>
    <row r="35" spans="1:37" x14ac:dyDescent="0.45">
      <c r="A35" s="21">
        <f>Daily!A35</f>
        <v>43914</v>
      </c>
      <c r="B35" s="22">
        <f>Daily!C35</f>
        <v>34</v>
      </c>
      <c r="C35" s="22">
        <f>Daily!D35</f>
        <v>24811</v>
      </c>
      <c r="D35" s="21" t="str">
        <f>Daily!B35</f>
        <v>فروردین 5</v>
      </c>
      <c r="E35" s="46">
        <v>937</v>
      </c>
      <c r="F35" s="46">
        <v>497</v>
      </c>
      <c r="G35" s="46">
        <v>327</v>
      </c>
      <c r="H35" s="46">
        <v>2357.4233442295131</v>
      </c>
      <c r="I35" s="46">
        <v>1374.1114244188957</v>
      </c>
      <c r="J35" s="46">
        <v>223.67478726424244</v>
      </c>
      <c r="K35" s="46">
        <v>67</v>
      </c>
      <c r="L35" s="46">
        <v>5677.6076155391629</v>
      </c>
      <c r="M35" s="46">
        <v>75</v>
      </c>
      <c r="N35" s="46">
        <v>217</v>
      </c>
      <c r="O35" s="46">
        <v>1043.0370501420068</v>
      </c>
      <c r="P35" s="46">
        <v>203</v>
      </c>
      <c r="Q35" s="46">
        <v>506.95492966753721</v>
      </c>
      <c r="R35" s="46">
        <v>414</v>
      </c>
      <c r="S35" s="109">
        <v>728.33674300236135</v>
      </c>
      <c r="T35" s="46">
        <v>150</v>
      </c>
      <c r="U35" s="46">
        <v>566</v>
      </c>
      <c r="V35" s="46">
        <v>765</v>
      </c>
      <c r="W35" s="46">
        <v>1287.4696586114931</v>
      </c>
      <c r="X35" s="46">
        <v>278</v>
      </c>
      <c r="Y35" s="46">
        <v>179</v>
      </c>
      <c r="Z35" s="46">
        <v>192</v>
      </c>
      <c r="AA35" s="46">
        <v>96</v>
      </c>
      <c r="AB35" s="46">
        <v>424</v>
      </c>
      <c r="AC35" s="46">
        <v>1327.2611143812169</v>
      </c>
      <c r="AD35" s="46">
        <v>541</v>
      </c>
      <c r="AE35" s="46">
        <v>1934.8134859466074</v>
      </c>
      <c r="AF35" s="46">
        <v>940</v>
      </c>
      <c r="AG35" s="46">
        <v>150</v>
      </c>
      <c r="AH35" s="46">
        <v>296.24728525197992</v>
      </c>
      <c r="AI35" s="46">
        <v>869.95813973963118</v>
      </c>
      <c r="AJ35" s="47">
        <f t="shared" ref="AJ35:AJ43" si="2">SUM(E35:AI35)</f>
        <v>24644.89557819465</v>
      </c>
      <c r="AK35" s="39">
        <f t="shared" si="1"/>
        <v>-166.10442180535028</v>
      </c>
    </row>
    <row r="36" spans="1:37" x14ac:dyDescent="0.45">
      <c r="A36" s="21">
        <f>Daily!A36</f>
        <v>43915</v>
      </c>
      <c r="B36" s="22">
        <f>Daily!C36</f>
        <v>35</v>
      </c>
      <c r="C36" s="22">
        <f>Daily!D36</f>
        <v>27017</v>
      </c>
      <c r="D36" s="21" t="str">
        <f>Daily!B36</f>
        <v>فروردین 6</v>
      </c>
      <c r="E36" s="46">
        <v>1005</v>
      </c>
      <c r="F36" s="46">
        <v>546</v>
      </c>
      <c r="G36" s="46">
        <v>327</v>
      </c>
      <c r="H36" s="46">
        <v>2521</v>
      </c>
      <c r="I36" s="46">
        <v>1452</v>
      </c>
      <c r="J36" s="46">
        <v>232</v>
      </c>
      <c r="K36" s="46">
        <v>67</v>
      </c>
      <c r="L36" s="46">
        <v>6351.8572012614222</v>
      </c>
      <c r="M36" s="46">
        <v>83</v>
      </c>
      <c r="N36" s="46">
        <v>225</v>
      </c>
      <c r="O36" s="46">
        <v>1183</v>
      </c>
      <c r="P36" s="46">
        <v>232</v>
      </c>
      <c r="Q36" s="46">
        <v>524</v>
      </c>
      <c r="R36" s="46">
        <v>432</v>
      </c>
      <c r="S36" s="109">
        <v>741</v>
      </c>
      <c r="T36" s="46">
        <v>163</v>
      </c>
      <c r="U36" s="46">
        <v>589</v>
      </c>
      <c r="V36" s="46">
        <v>765</v>
      </c>
      <c r="W36" s="46">
        <v>1432.7318655433971</v>
      </c>
      <c r="X36" s="46">
        <v>297</v>
      </c>
      <c r="Y36" s="46">
        <v>192</v>
      </c>
      <c r="Z36" s="46">
        <v>192</v>
      </c>
      <c r="AA36" s="46">
        <v>96</v>
      </c>
      <c r="AB36" s="46">
        <v>424</v>
      </c>
      <c r="AC36" s="46">
        <v>1493.4039325739277</v>
      </c>
      <c r="AD36" s="46">
        <v>566</v>
      </c>
      <c r="AE36" s="46">
        <v>2177.3440538222189</v>
      </c>
      <c r="AF36" s="46">
        <v>957</v>
      </c>
      <c r="AG36" s="46">
        <v>161</v>
      </c>
      <c r="AH36" s="46">
        <v>335</v>
      </c>
      <c r="AI36" s="46">
        <v>968</v>
      </c>
      <c r="AJ36" s="47">
        <f t="shared" si="2"/>
        <v>26730.337053200969</v>
      </c>
      <c r="AK36" s="39">
        <f t="shared" si="1"/>
        <v>-286.66294679903149</v>
      </c>
    </row>
    <row r="37" spans="1:37" x14ac:dyDescent="0.45">
      <c r="A37" s="21">
        <f>Daily!A37</f>
        <v>43916</v>
      </c>
      <c r="B37" s="22">
        <f>Daily!C37</f>
        <v>36</v>
      </c>
      <c r="C37" s="22">
        <f>Daily!D37</f>
        <v>29406</v>
      </c>
      <c r="D37" s="21" t="str">
        <f>Daily!B37</f>
        <v>فروردین 7</v>
      </c>
      <c r="E37" s="46">
        <v>1094</v>
      </c>
      <c r="F37" s="46">
        <v>566</v>
      </c>
      <c r="G37" s="46">
        <v>355</v>
      </c>
      <c r="H37" s="46">
        <v>2741.148173167343</v>
      </c>
      <c r="I37" s="46">
        <v>1500</v>
      </c>
      <c r="J37" s="46">
        <v>237</v>
      </c>
      <c r="K37" s="46">
        <v>71</v>
      </c>
      <c r="L37" s="46">
        <v>6902.3164758940648</v>
      </c>
      <c r="M37" s="46">
        <v>87</v>
      </c>
      <c r="N37" s="46">
        <v>239</v>
      </c>
      <c r="O37" s="46">
        <v>1289</v>
      </c>
      <c r="P37" s="46">
        <v>259</v>
      </c>
      <c r="Q37" s="46">
        <v>570</v>
      </c>
      <c r="R37" s="46">
        <v>450</v>
      </c>
      <c r="S37" s="109">
        <v>792.65152233168487</v>
      </c>
      <c r="T37" s="46">
        <v>168</v>
      </c>
      <c r="U37" s="46">
        <v>633</v>
      </c>
      <c r="V37" s="46">
        <v>794</v>
      </c>
      <c r="W37" s="46">
        <v>1495.066536586678</v>
      </c>
      <c r="X37" s="46">
        <v>318</v>
      </c>
      <c r="Y37" s="46">
        <v>202</v>
      </c>
      <c r="Z37" s="46">
        <v>194</v>
      </c>
      <c r="AA37" s="46">
        <v>100</v>
      </c>
      <c r="AB37" s="46">
        <v>460</v>
      </c>
      <c r="AC37" s="46">
        <v>1633.1669437383705</v>
      </c>
      <c r="AD37" s="46">
        <v>592</v>
      </c>
      <c r="AE37" s="46">
        <v>2333.3410631068159</v>
      </c>
      <c r="AF37" s="46">
        <v>987</v>
      </c>
      <c r="AG37" s="46">
        <v>167</v>
      </c>
      <c r="AH37" s="46">
        <v>335</v>
      </c>
      <c r="AI37" s="46">
        <v>968</v>
      </c>
      <c r="AJ37" s="47">
        <f t="shared" si="2"/>
        <v>28532.690714824956</v>
      </c>
      <c r="AK37" s="39">
        <f t="shared" si="1"/>
        <v>-873.30928517504435</v>
      </c>
    </row>
    <row r="38" spans="1:37" x14ac:dyDescent="0.45">
      <c r="A38" s="21">
        <f>Daily!A38</f>
        <v>43917</v>
      </c>
      <c r="B38" s="22">
        <f>Daily!C38</f>
        <v>37</v>
      </c>
      <c r="C38" s="22">
        <f>Daily!D38</f>
        <v>32332</v>
      </c>
      <c r="D38" s="21" t="str">
        <f>Daily!B38</f>
        <v>فروردین 8</v>
      </c>
      <c r="E38" s="46">
        <v>1190</v>
      </c>
      <c r="F38" s="46">
        <v>597</v>
      </c>
      <c r="G38" s="46">
        <v>365</v>
      </c>
      <c r="H38" s="46">
        <v>3298.8430732740603</v>
      </c>
      <c r="I38" s="46">
        <v>1558</v>
      </c>
      <c r="J38" s="46">
        <v>246</v>
      </c>
      <c r="K38" s="46">
        <v>72</v>
      </c>
      <c r="L38" s="46">
        <v>8217.9408522568974</v>
      </c>
      <c r="M38" s="46">
        <v>95</v>
      </c>
      <c r="N38" s="46">
        <v>252</v>
      </c>
      <c r="O38" s="46">
        <v>1333</v>
      </c>
      <c r="P38" s="46">
        <v>280</v>
      </c>
      <c r="Q38" s="46">
        <v>610</v>
      </c>
      <c r="R38" s="46">
        <v>470</v>
      </c>
      <c r="S38" s="109">
        <v>823</v>
      </c>
      <c r="T38" s="46">
        <v>173</v>
      </c>
      <c r="U38" s="46">
        <v>640</v>
      </c>
      <c r="V38" s="46">
        <v>810</v>
      </c>
      <c r="W38" s="46">
        <v>1789.3447931964356</v>
      </c>
      <c r="X38" s="46">
        <v>348</v>
      </c>
      <c r="Y38" s="46">
        <v>212</v>
      </c>
      <c r="Z38" s="46">
        <v>199</v>
      </c>
      <c r="AA38" s="46">
        <v>113</v>
      </c>
      <c r="AB38" s="46">
        <v>479</v>
      </c>
      <c r="AC38" s="46">
        <v>1953.90306089709</v>
      </c>
      <c r="AD38" s="46">
        <v>605</v>
      </c>
      <c r="AE38" s="46">
        <v>2810.9682203755169</v>
      </c>
      <c r="AF38" s="46">
        <v>1020</v>
      </c>
      <c r="AG38" s="46">
        <v>173</v>
      </c>
      <c r="AH38" s="46">
        <v>350</v>
      </c>
      <c r="AI38" s="46">
        <v>980</v>
      </c>
      <c r="AJ38" s="47">
        <f t="shared" si="2"/>
        <v>32064.000000000004</v>
      </c>
      <c r="AK38" s="39">
        <f t="shared" si="1"/>
        <v>-267.99999999999636</v>
      </c>
    </row>
    <row r="39" spans="1:37" x14ac:dyDescent="0.45">
      <c r="A39" s="21">
        <f>Daily!A39</f>
        <v>43918</v>
      </c>
      <c r="B39" s="22">
        <f>Daily!C39</f>
        <v>38</v>
      </c>
      <c r="C39" s="22">
        <f>Daily!D39</f>
        <v>35408</v>
      </c>
      <c r="D39" s="21" t="str">
        <f>Daily!B39</f>
        <v>فروردین 9</v>
      </c>
      <c r="E39" s="46">
        <v>1272</v>
      </c>
      <c r="F39" s="46">
        <v>615</v>
      </c>
      <c r="G39" s="46">
        <v>390</v>
      </c>
      <c r="H39" s="46">
        <v>3476.4207453828813</v>
      </c>
      <c r="I39" s="46">
        <v>1716.7413036421406</v>
      </c>
      <c r="J39" s="46">
        <v>260</v>
      </c>
      <c r="K39" s="46">
        <v>75</v>
      </c>
      <c r="L39" s="46">
        <v>9932.3128342049931</v>
      </c>
      <c r="M39" s="46">
        <v>101</v>
      </c>
      <c r="N39" s="46">
        <v>266</v>
      </c>
      <c r="O39" s="46">
        <v>1361</v>
      </c>
      <c r="P39" s="46">
        <v>293</v>
      </c>
      <c r="Q39" s="46">
        <v>631</v>
      </c>
      <c r="R39" s="46">
        <v>494</v>
      </c>
      <c r="S39" s="109">
        <v>861</v>
      </c>
      <c r="T39" s="46">
        <v>185</v>
      </c>
      <c r="U39" s="46">
        <v>669</v>
      </c>
      <c r="V39" s="46">
        <v>873</v>
      </c>
      <c r="W39" s="46">
        <v>1981.4039161254059</v>
      </c>
      <c r="X39" s="46">
        <v>363</v>
      </c>
      <c r="Y39" s="46">
        <v>228</v>
      </c>
      <c r="Z39" s="46">
        <v>207</v>
      </c>
      <c r="AA39" s="46">
        <v>119</v>
      </c>
      <c r="AB39" s="46">
        <v>493</v>
      </c>
      <c r="AC39" s="46">
        <v>2077.9994823190477</v>
      </c>
      <c r="AD39" s="46">
        <v>637</v>
      </c>
      <c r="AE39" s="46">
        <v>3224.121718325533</v>
      </c>
      <c r="AF39" s="46">
        <v>1050</v>
      </c>
      <c r="AG39" s="46">
        <v>179</v>
      </c>
      <c r="AH39" s="46">
        <v>376</v>
      </c>
      <c r="AI39" s="46">
        <v>1001</v>
      </c>
      <c r="AJ39" s="47">
        <f t="shared" si="2"/>
        <v>35408</v>
      </c>
      <c r="AK39" s="39">
        <f t="shared" si="1"/>
        <v>0</v>
      </c>
    </row>
    <row r="40" spans="1:37" x14ac:dyDescent="0.45">
      <c r="A40" s="21">
        <f>Daily!A40</f>
        <v>43919</v>
      </c>
      <c r="B40" s="22">
        <f>Daily!C40</f>
        <v>39</v>
      </c>
      <c r="C40" s="22">
        <f>Daily!D40</f>
        <v>38309</v>
      </c>
      <c r="D40" s="21" t="str">
        <f>Daily!B40</f>
        <v>فروردین 10</v>
      </c>
      <c r="E40" s="46">
        <v>1361</v>
      </c>
      <c r="F40" s="46">
        <v>648</v>
      </c>
      <c r="G40" s="46">
        <v>398</v>
      </c>
      <c r="H40" s="46">
        <v>4004.279529342095</v>
      </c>
      <c r="I40" s="46">
        <v>1972.1050258836437</v>
      </c>
      <c r="J40" s="46">
        <v>274</v>
      </c>
      <c r="K40" s="46">
        <v>85</v>
      </c>
      <c r="L40" s="46">
        <v>10822.377005142065</v>
      </c>
      <c r="M40" s="46">
        <v>108</v>
      </c>
      <c r="N40" s="46">
        <v>282</v>
      </c>
      <c r="O40" s="46">
        <v>1438</v>
      </c>
      <c r="P40" s="46">
        <v>301</v>
      </c>
      <c r="Q40" s="46">
        <v>671</v>
      </c>
      <c r="R40" s="46">
        <v>518</v>
      </c>
      <c r="S40" s="109">
        <v>886</v>
      </c>
      <c r="T40" s="46">
        <v>197</v>
      </c>
      <c r="U40" s="46">
        <v>712</v>
      </c>
      <c r="V40" s="46">
        <v>896</v>
      </c>
      <c r="W40" s="46">
        <v>2203.7940658352077</v>
      </c>
      <c r="X40" s="46">
        <v>404</v>
      </c>
      <c r="Y40" s="46">
        <v>234</v>
      </c>
      <c r="Z40" s="46">
        <v>213</v>
      </c>
      <c r="AA40" s="46">
        <v>124</v>
      </c>
      <c r="AB40" s="46">
        <v>559.27168061438363</v>
      </c>
      <c r="AC40" s="46">
        <v>2452.7189262068091</v>
      </c>
      <c r="AD40" s="46">
        <v>680</v>
      </c>
      <c r="AE40" s="46">
        <v>3708.453766975797</v>
      </c>
      <c r="AF40" s="46">
        <v>1068</v>
      </c>
      <c r="AG40" s="46">
        <v>181</v>
      </c>
      <c r="AH40" s="46">
        <v>399</v>
      </c>
      <c r="AI40" s="46">
        <v>1034</v>
      </c>
      <c r="AJ40" s="47">
        <f t="shared" si="2"/>
        <v>38835.000000000007</v>
      </c>
      <c r="AK40" s="39">
        <f t="shared" si="1"/>
        <v>526.00000000000728</v>
      </c>
    </row>
    <row r="41" spans="1:37" x14ac:dyDescent="0.45">
      <c r="A41" s="21">
        <f>Daily!A41</f>
        <v>43920</v>
      </c>
      <c r="B41" s="22">
        <f>Daily!C41</f>
        <v>40</v>
      </c>
      <c r="C41" s="22">
        <f>Daily!D41</f>
        <v>41495</v>
      </c>
      <c r="D41" s="21" t="str">
        <f>Daily!B41</f>
        <v>فروردین 11</v>
      </c>
      <c r="E41" s="46">
        <v>1443</v>
      </c>
      <c r="F41" s="46">
        <v>696</v>
      </c>
      <c r="G41" s="46">
        <v>418</v>
      </c>
      <c r="H41" s="46">
        <v>4371.5591675206606</v>
      </c>
      <c r="I41" s="46">
        <v>2064.9280918572217</v>
      </c>
      <c r="J41" s="46">
        <v>280</v>
      </c>
      <c r="K41" s="46">
        <v>93</v>
      </c>
      <c r="L41" s="46">
        <v>11509.497457340938</v>
      </c>
      <c r="M41" s="46">
        <v>114</v>
      </c>
      <c r="N41" s="46">
        <v>285</v>
      </c>
      <c r="O41" s="46">
        <v>1475</v>
      </c>
      <c r="P41" s="46">
        <v>337</v>
      </c>
      <c r="Q41" s="46">
        <v>693</v>
      </c>
      <c r="R41" s="46">
        <v>540</v>
      </c>
      <c r="S41" s="109">
        <v>916</v>
      </c>
      <c r="T41" s="46">
        <v>209</v>
      </c>
      <c r="U41" s="46">
        <v>780</v>
      </c>
      <c r="V41" s="46">
        <v>933</v>
      </c>
      <c r="W41" s="46">
        <v>2376.0979207229975</v>
      </c>
      <c r="X41" s="46">
        <v>425</v>
      </c>
      <c r="Y41" s="46">
        <v>251</v>
      </c>
      <c r="Z41" s="46">
        <v>220</v>
      </c>
      <c r="AA41" s="46">
        <v>140</v>
      </c>
      <c r="AB41" s="46">
        <v>584.0403145751277</v>
      </c>
      <c r="AC41" s="46">
        <v>2777.6011731978765</v>
      </c>
      <c r="AD41" s="46">
        <v>695</v>
      </c>
      <c r="AE41" s="46">
        <v>4016.8817861525154</v>
      </c>
      <c r="AF41" s="46">
        <v>1120</v>
      </c>
      <c r="AG41" s="46">
        <v>190</v>
      </c>
      <c r="AH41" s="46">
        <v>431.3940886326692</v>
      </c>
      <c r="AI41" s="46">
        <v>1064</v>
      </c>
      <c r="AJ41" s="47">
        <f t="shared" si="2"/>
        <v>41449.000000000007</v>
      </c>
      <c r="AK41" s="39">
        <f t="shared" si="1"/>
        <v>-45.999999999992724</v>
      </c>
    </row>
    <row r="42" spans="1:37" x14ac:dyDescent="0.45">
      <c r="A42" s="21">
        <f>Daily!A42</f>
        <v>43921</v>
      </c>
      <c r="B42" s="22">
        <f>Daily!C42</f>
        <v>41</v>
      </c>
      <c r="C42" s="22">
        <f>Daily!D42</f>
        <v>44606</v>
      </c>
      <c r="D42" s="21" t="str">
        <f>Daily!B42</f>
        <v>فروردین 12</v>
      </c>
      <c r="E42" s="46">
        <v>1537</v>
      </c>
      <c r="F42" s="46">
        <v>725</v>
      </c>
      <c r="G42" s="46">
        <v>442</v>
      </c>
      <c r="H42" s="46">
        <v>4709.2250779274245</v>
      </c>
      <c r="I42" s="46">
        <v>2165.1265659001351</v>
      </c>
      <c r="J42" s="46">
        <v>288</v>
      </c>
      <c r="K42" s="46">
        <v>97</v>
      </c>
      <c r="L42" s="46">
        <v>12796.286949361878</v>
      </c>
      <c r="M42" s="46">
        <v>122</v>
      </c>
      <c r="N42" s="46">
        <v>292</v>
      </c>
      <c r="O42" s="46">
        <v>1537</v>
      </c>
      <c r="P42" s="46">
        <v>367</v>
      </c>
      <c r="Q42" s="46">
        <v>718</v>
      </c>
      <c r="R42" s="46">
        <v>582</v>
      </c>
      <c r="S42" s="109">
        <v>951.41904369817087</v>
      </c>
      <c r="T42" s="46">
        <v>219</v>
      </c>
      <c r="U42" s="46">
        <v>806</v>
      </c>
      <c r="V42" s="46">
        <v>957</v>
      </c>
      <c r="W42" s="46">
        <v>2580.998412044933</v>
      </c>
      <c r="X42" s="46">
        <v>470</v>
      </c>
      <c r="Y42" s="46">
        <v>260</v>
      </c>
      <c r="Z42" s="46">
        <v>229</v>
      </c>
      <c r="AA42" s="46">
        <v>147</v>
      </c>
      <c r="AB42" s="46">
        <v>598.37675704287483</v>
      </c>
      <c r="AC42" s="46">
        <v>2977.9216608833735</v>
      </c>
      <c r="AD42" s="46">
        <v>722.04128683173553</v>
      </c>
      <c r="AE42" s="46">
        <v>4417.0177615714874</v>
      </c>
      <c r="AF42" s="46">
        <v>1143</v>
      </c>
      <c r="AG42" s="46">
        <v>198</v>
      </c>
      <c r="AH42" s="46">
        <v>445.79068399694171</v>
      </c>
      <c r="AI42" s="46">
        <v>1093</v>
      </c>
      <c r="AJ42" s="47">
        <f t="shared" si="2"/>
        <v>44593.204199258958</v>
      </c>
      <c r="AK42" s="39">
        <f t="shared" si="1"/>
        <v>-12.795800741041603</v>
      </c>
    </row>
    <row r="43" spans="1:37" x14ac:dyDescent="0.45">
      <c r="A43" s="21">
        <f>Daily!A43</f>
        <v>43922</v>
      </c>
      <c r="B43" s="22">
        <f>Daily!C43</f>
        <v>42</v>
      </c>
      <c r="C43" s="22">
        <f>Daily!D43</f>
        <v>47593</v>
      </c>
      <c r="D43" s="21" t="str">
        <f>Daily!B43</f>
        <v>فروردین 13</v>
      </c>
      <c r="E43" s="46">
        <v>1618</v>
      </c>
      <c r="F43" s="46">
        <v>750</v>
      </c>
      <c r="G43" s="46">
        <v>474</v>
      </c>
      <c r="H43" s="46">
        <v>5070.2852496151945</v>
      </c>
      <c r="I43" s="46">
        <v>2300.9847529985768</v>
      </c>
      <c r="J43" s="46">
        <v>296</v>
      </c>
      <c r="K43" s="46">
        <v>99</v>
      </c>
      <c r="L43" s="46">
        <v>13837.591612697122</v>
      </c>
      <c r="M43" s="46">
        <v>126</v>
      </c>
      <c r="N43" s="46">
        <v>295</v>
      </c>
      <c r="O43" s="46">
        <v>1590</v>
      </c>
      <c r="P43" s="46">
        <v>394</v>
      </c>
      <c r="Q43" s="46">
        <v>762</v>
      </c>
      <c r="R43" s="46">
        <v>601</v>
      </c>
      <c r="S43" s="109">
        <v>975.24525890860514</v>
      </c>
      <c r="T43" s="46">
        <v>233</v>
      </c>
      <c r="U43" s="46">
        <v>852</v>
      </c>
      <c r="V43" s="46">
        <v>987</v>
      </c>
      <c r="W43" s="46">
        <v>2775.2410768739292</v>
      </c>
      <c r="X43" s="46">
        <v>511</v>
      </c>
      <c r="Y43" s="46">
        <v>282</v>
      </c>
      <c r="Z43" s="46">
        <v>237</v>
      </c>
      <c r="AA43" s="46">
        <v>152</v>
      </c>
      <c r="AB43" s="46">
        <v>619.80054017947896</v>
      </c>
      <c r="AC43" s="46">
        <v>3243.55682049197</v>
      </c>
      <c r="AD43" s="46">
        <v>754</v>
      </c>
      <c r="AE43" s="46">
        <v>4804.9393314552899</v>
      </c>
      <c r="AF43" s="46">
        <v>1173</v>
      </c>
      <c r="AG43" s="46">
        <v>199</v>
      </c>
      <c r="AH43" s="46">
        <v>464.3553567798333</v>
      </c>
      <c r="AI43" s="46">
        <v>1116</v>
      </c>
      <c r="AJ43" s="47">
        <f t="shared" si="2"/>
        <v>47593</v>
      </c>
      <c r="AK43" s="39">
        <f t="shared" si="1"/>
        <v>0</v>
      </c>
    </row>
    <row r="44" spans="1:37" x14ac:dyDescent="0.45">
      <c r="A44" s="21">
        <f>Daily!A44</f>
        <v>43923</v>
      </c>
      <c r="B44" s="22">
        <f>Daily!C44</f>
        <v>43</v>
      </c>
      <c r="C44" s="22">
        <f>Daily!D44</f>
        <v>50468</v>
      </c>
      <c r="D44" s="21" t="str">
        <f>Daily!B44</f>
        <v>فروردین 14</v>
      </c>
      <c r="E44" s="46">
        <v>1688</v>
      </c>
      <c r="F44" s="46">
        <v>799</v>
      </c>
      <c r="G44" s="46">
        <v>497</v>
      </c>
      <c r="H44" s="46">
        <v>5422.9369842854894</v>
      </c>
      <c r="I44" s="46">
        <v>2423.4768486887056</v>
      </c>
      <c r="J44" s="46">
        <v>302</v>
      </c>
      <c r="K44" s="46">
        <v>105</v>
      </c>
      <c r="L44" s="46">
        <v>14854.045829610553</v>
      </c>
      <c r="M44" s="46">
        <v>131</v>
      </c>
      <c r="N44" s="46">
        <v>305</v>
      </c>
      <c r="O44" s="46">
        <v>1622</v>
      </c>
      <c r="P44" s="46">
        <v>394</v>
      </c>
      <c r="Q44" s="46">
        <v>782</v>
      </c>
      <c r="R44" s="46">
        <v>620</v>
      </c>
      <c r="S44" s="109">
        <v>977</v>
      </c>
      <c r="T44" s="46">
        <v>246</v>
      </c>
      <c r="U44" s="46">
        <v>917</v>
      </c>
      <c r="V44" s="46">
        <v>1018</v>
      </c>
      <c r="W44" s="46">
        <v>2963.8934146213278</v>
      </c>
      <c r="X44" s="46">
        <v>558</v>
      </c>
      <c r="Y44" s="46">
        <v>285</v>
      </c>
      <c r="Z44" s="46">
        <v>245</v>
      </c>
      <c r="AA44" s="46">
        <v>169</v>
      </c>
      <c r="AB44" s="46">
        <v>641.18894202974718</v>
      </c>
      <c r="AC44" s="46">
        <v>3504.3099805539496</v>
      </c>
      <c r="AD44" s="46">
        <v>782</v>
      </c>
      <c r="AE44" s="46">
        <v>5183.849582172702</v>
      </c>
      <c r="AF44" s="46">
        <v>1193</v>
      </c>
      <c r="AG44" s="46">
        <v>214</v>
      </c>
      <c r="AH44" s="46">
        <v>482.12666211173598</v>
      </c>
      <c r="AI44" s="46">
        <v>1122.3276396699428</v>
      </c>
      <c r="AJ44" s="47"/>
      <c r="AK44" s="39"/>
    </row>
    <row r="45" spans="1:37" x14ac:dyDescent="0.45">
      <c r="A45" s="21">
        <f>Daily!A45</f>
        <v>43924</v>
      </c>
      <c r="B45" s="22">
        <f>Daily!C45</f>
        <v>44</v>
      </c>
      <c r="C45" s="22">
        <f>Daily!D45</f>
        <v>53183</v>
      </c>
      <c r="D45" s="21" t="str">
        <f>Daily!B45</f>
        <v>فروردین 15</v>
      </c>
      <c r="E45" s="46">
        <v>1762</v>
      </c>
      <c r="F45" s="46">
        <v>870</v>
      </c>
      <c r="G45" s="46">
        <v>515</v>
      </c>
      <c r="H45" s="46">
        <v>5748.3150021997362</v>
      </c>
      <c r="I45" s="46">
        <v>2534.6590409150904</v>
      </c>
      <c r="J45" s="46">
        <v>307</v>
      </c>
      <c r="K45" s="46">
        <v>105</v>
      </c>
      <c r="L45" s="46">
        <v>15794.315882094148</v>
      </c>
      <c r="M45" s="46">
        <v>136</v>
      </c>
      <c r="N45" s="46">
        <v>320</v>
      </c>
      <c r="O45" s="46">
        <v>1649.6964364276287</v>
      </c>
      <c r="P45" s="46">
        <v>429</v>
      </c>
      <c r="Q45" s="46">
        <v>812</v>
      </c>
      <c r="R45" s="46">
        <v>637</v>
      </c>
      <c r="S45" s="109">
        <v>979</v>
      </c>
      <c r="T45" s="46">
        <v>249</v>
      </c>
      <c r="U45" s="46">
        <v>989</v>
      </c>
      <c r="V45" s="46">
        <v>1039</v>
      </c>
      <c r="W45" s="46">
        <v>3137.7738671359439</v>
      </c>
      <c r="X45" s="46">
        <v>587</v>
      </c>
      <c r="Y45" s="46">
        <v>298</v>
      </c>
      <c r="Z45" s="46">
        <v>268</v>
      </c>
      <c r="AA45" s="46">
        <v>176</v>
      </c>
      <c r="AB45" s="46">
        <v>660.27276726792786</v>
      </c>
      <c r="AC45" s="46">
        <v>3745.8161020677517</v>
      </c>
      <c r="AD45" s="46">
        <v>801</v>
      </c>
      <c r="AE45" s="46">
        <v>5535.4509458864932</v>
      </c>
      <c r="AF45" s="46">
        <v>1214</v>
      </c>
      <c r="AG45" s="46">
        <v>221</v>
      </c>
      <c r="AH45" s="46">
        <v>497.66827980642324</v>
      </c>
      <c r="AI45" s="46">
        <v>1128</v>
      </c>
      <c r="AJ45" s="47"/>
      <c r="AK45" s="39"/>
    </row>
    <row r="46" spans="1:37" x14ac:dyDescent="0.45">
      <c r="A46" s="21">
        <f>Daily!A46</f>
        <v>43925</v>
      </c>
      <c r="B46" s="22">
        <f>Daily!C46</f>
        <v>45</v>
      </c>
      <c r="C46" s="22">
        <f>Daily!D46</f>
        <v>55743</v>
      </c>
      <c r="D46" s="21" t="str">
        <f>Daily!B46</f>
        <v>فروردین 16</v>
      </c>
      <c r="E46" s="46">
        <v>1815</v>
      </c>
      <c r="F46" s="46">
        <v>957</v>
      </c>
      <c r="G46" s="46">
        <v>550</v>
      </c>
      <c r="H46" s="46">
        <v>6027.4161851108584</v>
      </c>
      <c r="I46" s="46">
        <v>2625.348702821635</v>
      </c>
      <c r="J46" s="46">
        <v>309</v>
      </c>
      <c r="K46" s="46">
        <v>122</v>
      </c>
      <c r="L46" s="46">
        <v>16608.248144297493</v>
      </c>
      <c r="M46" s="46">
        <v>138</v>
      </c>
      <c r="N46" s="46">
        <v>330</v>
      </c>
      <c r="O46" s="46">
        <v>1740</v>
      </c>
      <c r="P46" s="46">
        <v>441</v>
      </c>
      <c r="Q46" s="46">
        <v>853</v>
      </c>
      <c r="R46" s="46">
        <v>654</v>
      </c>
      <c r="S46" s="109">
        <v>981</v>
      </c>
      <c r="T46" s="46">
        <v>271</v>
      </c>
      <c r="U46" s="46">
        <v>1100</v>
      </c>
      <c r="V46" s="46">
        <v>1057</v>
      </c>
      <c r="W46" s="46">
        <v>3287.324935322421</v>
      </c>
      <c r="X46" s="46">
        <v>611</v>
      </c>
      <c r="Y46" s="46">
        <v>311</v>
      </c>
      <c r="Z46" s="46">
        <v>281</v>
      </c>
      <c r="AA46" s="46">
        <v>181</v>
      </c>
      <c r="AB46" s="46">
        <v>675.70610991561693</v>
      </c>
      <c r="AC46" s="46">
        <v>3958.1275175898836</v>
      </c>
      <c r="AD46" s="46">
        <v>819</v>
      </c>
      <c r="AE46" s="46">
        <v>5843.0435455402694</v>
      </c>
      <c r="AF46" s="46">
        <v>1244</v>
      </c>
      <c r="AG46" s="46">
        <v>234</v>
      </c>
      <c r="AH46" s="46">
        <v>508.98616987838199</v>
      </c>
      <c r="AI46" s="46">
        <v>1164</v>
      </c>
      <c r="AJ46" s="47"/>
      <c r="AK46" s="39"/>
    </row>
    <row r="47" spans="1:37" x14ac:dyDescent="0.45">
      <c r="A47" s="21">
        <f>Daily!A47</f>
        <v>43926</v>
      </c>
      <c r="B47" s="22">
        <f>Daily!C47</f>
        <v>46</v>
      </c>
      <c r="C47" s="22">
        <f>Daily!D47</f>
        <v>58226</v>
      </c>
      <c r="D47" s="21" t="str">
        <f>Daily!B47</f>
        <v>فروردین 17</v>
      </c>
      <c r="E47" s="46">
        <v>1897</v>
      </c>
      <c r="F47" s="46">
        <v>1032</v>
      </c>
      <c r="G47" s="46">
        <v>588</v>
      </c>
      <c r="H47" s="46">
        <v>6322.4929277707934</v>
      </c>
      <c r="I47" s="46">
        <v>2716.8140183364417</v>
      </c>
      <c r="J47" s="46">
        <v>319</v>
      </c>
      <c r="K47" s="46">
        <v>125</v>
      </c>
      <c r="L47" s="46">
        <v>17371.858264796469</v>
      </c>
      <c r="M47" s="46">
        <v>148</v>
      </c>
      <c r="N47" s="46">
        <v>339</v>
      </c>
      <c r="O47" s="46">
        <v>1789.8441212850505</v>
      </c>
      <c r="P47" s="46">
        <v>455</v>
      </c>
      <c r="Q47" s="46">
        <v>889</v>
      </c>
      <c r="R47" s="46">
        <v>670</v>
      </c>
      <c r="S47" s="109">
        <v>983</v>
      </c>
      <c r="T47" s="46">
        <v>283</v>
      </c>
      <c r="U47" s="46">
        <v>1206</v>
      </c>
      <c r="V47" s="46">
        <v>1075</v>
      </c>
      <c r="W47" s="46">
        <v>3427.1300466698622</v>
      </c>
      <c r="X47" s="46">
        <v>630</v>
      </c>
      <c r="Y47" s="46">
        <v>327</v>
      </c>
      <c r="Z47" s="46">
        <v>314</v>
      </c>
      <c r="AA47" s="46">
        <v>188</v>
      </c>
      <c r="AB47" s="46">
        <v>689.70630033838245</v>
      </c>
      <c r="AC47" s="46">
        <v>4159.0975525802796</v>
      </c>
      <c r="AD47" s="46">
        <v>856</v>
      </c>
      <c r="AE47" s="46">
        <v>6133.2406696032249</v>
      </c>
      <c r="AF47" s="46">
        <v>1277</v>
      </c>
      <c r="AG47" s="46">
        <v>241</v>
      </c>
      <c r="AH47" s="46">
        <v>524.57235231763218</v>
      </c>
      <c r="AI47" s="46">
        <v>1191.4862112077467</v>
      </c>
      <c r="AJ47" s="47"/>
      <c r="AK47" s="39"/>
    </row>
    <row r="48" spans="1:37" x14ac:dyDescent="0.45">
      <c r="A48" s="21">
        <f>Daily!A48</f>
        <v>43927</v>
      </c>
      <c r="B48" s="22">
        <f>Daily!C48</f>
        <v>47</v>
      </c>
      <c r="C48" s="22">
        <f>Daily!D48</f>
        <v>60500</v>
      </c>
      <c r="D48" s="21" t="str">
        <f>Daily!B48</f>
        <v>فروردین 18</v>
      </c>
      <c r="E48" s="46">
        <v>1976</v>
      </c>
      <c r="F48" s="46">
        <v>1066.7478526093048</v>
      </c>
      <c r="G48" s="46">
        <v>622</v>
      </c>
      <c r="H48" s="46">
        <v>6559.431652712834</v>
      </c>
      <c r="I48" s="46">
        <v>2921.5803591341351</v>
      </c>
      <c r="J48" s="46">
        <v>324</v>
      </c>
      <c r="K48" s="46">
        <v>132</v>
      </c>
      <c r="L48" s="46">
        <v>17986.355728484868</v>
      </c>
      <c r="M48" s="46">
        <v>154</v>
      </c>
      <c r="N48" s="46">
        <v>351</v>
      </c>
      <c r="O48" s="46">
        <v>1857</v>
      </c>
      <c r="P48" s="46">
        <v>469</v>
      </c>
      <c r="Q48" s="46">
        <v>928</v>
      </c>
      <c r="R48" s="46">
        <v>688</v>
      </c>
      <c r="S48" s="109">
        <v>985</v>
      </c>
      <c r="T48" s="46">
        <v>294</v>
      </c>
      <c r="U48" s="46">
        <v>1283</v>
      </c>
      <c r="V48" s="46">
        <v>1105</v>
      </c>
      <c r="W48" s="46">
        <v>3556.9068043053699</v>
      </c>
      <c r="X48" s="46">
        <v>647</v>
      </c>
      <c r="Y48" s="46">
        <v>366</v>
      </c>
      <c r="Z48" s="46">
        <v>318</v>
      </c>
      <c r="AA48" s="46">
        <v>188</v>
      </c>
      <c r="AB48" s="46">
        <v>698.20525460400029</v>
      </c>
      <c r="AC48" s="46">
        <v>4327.389210176254</v>
      </c>
      <c r="AD48" s="46">
        <v>889</v>
      </c>
      <c r="AE48" s="46">
        <v>6405.5023583476268</v>
      </c>
      <c r="AF48" s="46">
        <v>1305</v>
      </c>
      <c r="AG48" s="46">
        <v>254</v>
      </c>
      <c r="AH48" s="46">
        <v>532.99630713074032</v>
      </c>
      <c r="AI48" s="46">
        <v>1208</v>
      </c>
      <c r="AJ48" s="47"/>
      <c r="AK48" s="39"/>
    </row>
    <row r="49" spans="1:37" x14ac:dyDescent="0.45">
      <c r="A49" s="21">
        <f>Daily!A49</f>
        <v>43928</v>
      </c>
      <c r="B49" s="22">
        <f>Daily!C49</f>
        <v>48</v>
      </c>
      <c r="C49" s="22">
        <f>Daily!D49</f>
        <v>62589</v>
      </c>
      <c r="D49" s="21" t="str">
        <f>Daily!B49</f>
        <v>فروردین 19</v>
      </c>
      <c r="E49" s="46">
        <v>2069</v>
      </c>
      <c r="F49" s="46">
        <v>1082</v>
      </c>
      <c r="G49" s="46">
        <v>648</v>
      </c>
      <c r="H49" s="46">
        <v>6801.2661567828172</v>
      </c>
      <c r="I49" s="46">
        <v>3066.2744143864757</v>
      </c>
      <c r="J49" s="46">
        <v>331</v>
      </c>
      <c r="K49" s="46">
        <v>132</v>
      </c>
      <c r="L49" s="46">
        <v>18545.955604166396</v>
      </c>
      <c r="M49" s="46">
        <v>161</v>
      </c>
      <c r="N49" s="46">
        <v>357</v>
      </c>
      <c r="O49" s="46">
        <v>1950</v>
      </c>
      <c r="P49" s="46">
        <v>479</v>
      </c>
      <c r="Q49" s="46">
        <v>965</v>
      </c>
      <c r="R49" s="46">
        <v>708</v>
      </c>
      <c r="S49" s="109">
        <v>987</v>
      </c>
      <c r="T49" s="46">
        <v>313</v>
      </c>
      <c r="U49" s="46">
        <v>1408</v>
      </c>
      <c r="V49" s="46">
        <v>1125</v>
      </c>
      <c r="W49" s="46">
        <v>3678.9238075216749</v>
      </c>
      <c r="X49" s="46">
        <v>659</v>
      </c>
      <c r="Y49" s="46">
        <v>379</v>
      </c>
      <c r="Z49" s="46">
        <v>324</v>
      </c>
      <c r="AA49" s="46">
        <v>195</v>
      </c>
      <c r="AB49" s="46">
        <v>703.87662918934438</v>
      </c>
      <c r="AC49" s="46">
        <v>4507.2665323507172</v>
      </c>
      <c r="AD49" s="46">
        <v>923</v>
      </c>
      <c r="AE49" s="46">
        <v>6644.0201494532394</v>
      </c>
      <c r="AF49" s="46">
        <v>1334</v>
      </c>
      <c r="AG49" s="46">
        <v>265</v>
      </c>
      <c r="AH49" s="46">
        <v>545</v>
      </c>
      <c r="AI49" s="46">
        <v>1208</v>
      </c>
      <c r="AJ49" s="47"/>
      <c r="AK49" s="39"/>
    </row>
    <row r="50" spans="1:37" x14ac:dyDescent="0.45">
      <c r="A50" s="21">
        <f>Daily!A50</f>
        <v>43929</v>
      </c>
      <c r="B50" s="22">
        <f>Daily!C50</f>
        <v>49</v>
      </c>
      <c r="C50" s="22">
        <f>Daily!D50</f>
        <v>64586</v>
      </c>
      <c r="D50" s="21" t="str">
        <f>Daily!B50</f>
        <v>فروردین 20</v>
      </c>
      <c r="E50" s="46">
        <v>2282</v>
      </c>
      <c r="F50" s="46">
        <v>1195</v>
      </c>
      <c r="G50" s="46">
        <v>657</v>
      </c>
      <c r="H50" s="46">
        <v>6969.5756286901405</v>
      </c>
      <c r="I50" s="46">
        <v>3181.1149328072879</v>
      </c>
      <c r="J50" s="46">
        <v>339</v>
      </c>
      <c r="K50" s="46">
        <v>141</v>
      </c>
      <c r="L50" s="46">
        <v>19075.55289861147</v>
      </c>
      <c r="M50" s="46">
        <v>178</v>
      </c>
      <c r="N50" s="46">
        <v>372</v>
      </c>
      <c r="O50" s="46">
        <v>2003.3020253746829</v>
      </c>
      <c r="P50" s="46">
        <v>486</v>
      </c>
      <c r="Q50" s="46">
        <v>1000</v>
      </c>
      <c r="R50" s="46">
        <v>731</v>
      </c>
      <c r="S50" s="109">
        <v>990</v>
      </c>
      <c r="T50" s="46">
        <v>342</v>
      </c>
      <c r="U50" s="46">
        <v>1527</v>
      </c>
      <c r="V50" s="46">
        <v>1132.633775086281</v>
      </c>
      <c r="W50" s="46">
        <v>3767</v>
      </c>
      <c r="X50" s="46">
        <v>682</v>
      </c>
      <c r="Y50" s="46">
        <v>394</v>
      </c>
      <c r="Z50" s="46">
        <v>372</v>
      </c>
      <c r="AA50" s="46">
        <v>205</v>
      </c>
      <c r="AB50" s="46">
        <v>705.21005202238371</v>
      </c>
      <c r="AC50" s="46">
        <v>4630.005953830494</v>
      </c>
      <c r="AD50" s="46">
        <v>982</v>
      </c>
      <c r="AE50" s="46">
        <v>6750</v>
      </c>
      <c r="AF50" s="46">
        <v>1350</v>
      </c>
      <c r="AG50" s="46">
        <v>285</v>
      </c>
      <c r="AH50" s="46">
        <v>552.60473357726346</v>
      </c>
      <c r="AI50" s="46">
        <v>1219</v>
      </c>
      <c r="AJ50" s="47"/>
      <c r="AK50" s="39"/>
    </row>
    <row r="51" spans="1:37" x14ac:dyDescent="0.45">
      <c r="A51" s="21">
        <f>Daily!A51</f>
        <v>43930</v>
      </c>
      <c r="B51" s="22">
        <f>Daily!C51</f>
        <v>50</v>
      </c>
      <c r="C51" s="22">
        <f>Daily!D51</f>
        <v>66220</v>
      </c>
      <c r="D51" s="21" t="str">
        <f>Daily!B51</f>
        <v>فروردین 21</v>
      </c>
      <c r="E51" s="46">
        <v>2344.5765847270864</v>
      </c>
      <c r="F51" s="46">
        <v>1273</v>
      </c>
      <c r="G51" s="46">
        <v>702</v>
      </c>
      <c r="H51" s="46">
        <v>7072.3721494484807</v>
      </c>
      <c r="I51" s="46">
        <v>3243.7113895053776</v>
      </c>
      <c r="J51" s="46">
        <v>353</v>
      </c>
      <c r="K51" s="46">
        <v>152</v>
      </c>
      <c r="L51" s="46">
        <v>19361.642405643335</v>
      </c>
      <c r="M51" s="46">
        <v>189</v>
      </c>
      <c r="N51" s="46">
        <v>397</v>
      </c>
      <c r="O51" s="46">
        <v>2088</v>
      </c>
      <c r="P51" s="46">
        <v>489</v>
      </c>
      <c r="Q51" s="46">
        <v>1039</v>
      </c>
      <c r="R51" s="46">
        <v>753</v>
      </c>
      <c r="S51" s="109">
        <v>990</v>
      </c>
      <c r="T51" s="46">
        <v>371</v>
      </c>
      <c r="U51" s="46">
        <v>1656</v>
      </c>
      <c r="V51" s="46">
        <v>1137.7370351440907</v>
      </c>
      <c r="W51" s="46">
        <v>3817.6851332746851</v>
      </c>
      <c r="X51" s="46">
        <v>686.92817095177668</v>
      </c>
      <c r="Y51" s="46">
        <v>412</v>
      </c>
      <c r="Z51" s="46">
        <v>404</v>
      </c>
      <c r="AA51" s="46">
        <v>210</v>
      </c>
      <c r="AB51" s="46">
        <v>708.59506389790886</v>
      </c>
      <c r="AC51" s="46">
        <v>4734.0748367806</v>
      </c>
      <c r="AD51" s="46">
        <v>1001</v>
      </c>
      <c r="AE51" s="46">
        <v>6852.71857037471</v>
      </c>
      <c r="AF51" s="46">
        <v>1374</v>
      </c>
      <c r="AG51" s="46">
        <v>293</v>
      </c>
      <c r="AH51" s="46">
        <v>555.95866025194573</v>
      </c>
      <c r="AI51" s="46">
        <v>1274</v>
      </c>
      <c r="AJ51" s="47"/>
      <c r="AK51" s="39"/>
    </row>
    <row r="52" spans="1:37" x14ac:dyDescent="0.45">
      <c r="A52" s="21">
        <f>Daily!A52</f>
        <v>43931</v>
      </c>
      <c r="B52" s="22">
        <f>Daily!C52</f>
        <v>51</v>
      </c>
      <c r="C52" s="22">
        <f>Daily!D52</f>
        <v>68192</v>
      </c>
      <c r="D52" s="21" t="str">
        <f>Daily!B52</f>
        <v>فروردین 22</v>
      </c>
      <c r="E52" s="46">
        <v>2421</v>
      </c>
      <c r="F52" s="46">
        <v>1396</v>
      </c>
      <c r="G52" s="46">
        <v>746</v>
      </c>
      <c r="H52" s="46">
        <v>7278.9587459085797</v>
      </c>
      <c r="I52" s="46">
        <v>3352.1984106960422</v>
      </c>
      <c r="J52" s="46">
        <v>370</v>
      </c>
      <c r="K52" s="46">
        <v>157</v>
      </c>
      <c r="L52" s="46">
        <v>20250</v>
      </c>
      <c r="M52" s="46">
        <v>196</v>
      </c>
      <c r="N52" s="46">
        <v>408</v>
      </c>
      <c r="O52" s="46">
        <v>2153.7853127614408</v>
      </c>
      <c r="P52" s="46">
        <v>492</v>
      </c>
      <c r="Q52" s="46">
        <v>1078</v>
      </c>
      <c r="R52" s="46">
        <v>770</v>
      </c>
      <c r="S52" s="109">
        <v>991</v>
      </c>
      <c r="T52" s="46">
        <v>376</v>
      </c>
      <c r="U52" s="46">
        <v>1762</v>
      </c>
      <c r="V52" s="46">
        <v>1165.905395196738</v>
      </c>
      <c r="W52" s="46">
        <v>3924.4084583976296</v>
      </c>
      <c r="X52" s="46">
        <v>712</v>
      </c>
      <c r="Y52" s="46">
        <v>427</v>
      </c>
      <c r="Z52" s="46">
        <v>430</v>
      </c>
      <c r="AA52" s="46">
        <v>217</v>
      </c>
      <c r="AB52" s="46">
        <v>725.95591691661082</v>
      </c>
      <c r="AC52" s="46">
        <v>4785</v>
      </c>
      <c r="AD52" s="46">
        <v>1020</v>
      </c>
      <c r="AE52" s="46">
        <v>6937.5201323038682</v>
      </c>
      <c r="AF52" s="46">
        <v>1390</v>
      </c>
      <c r="AG52" s="46">
        <v>307</v>
      </c>
      <c r="AH52" s="46">
        <v>569.16938364935322</v>
      </c>
      <c r="AI52" s="46">
        <v>1278.3932865386319</v>
      </c>
      <c r="AJ52" s="47"/>
      <c r="AK52" s="39"/>
    </row>
    <row r="53" spans="1:37" x14ac:dyDescent="0.45">
      <c r="A53" s="21">
        <f>Daily!A53</f>
        <v>43932</v>
      </c>
      <c r="B53" s="22">
        <f>Daily!C53</f>
        <v>52</v>
      </c>
      <c r="C53" s="22">
        <f>Daily!D53</f>
        <v>70029</v>
      </c>
      <c r="D53" s="21" t="str">
        <f>Daily!B53</f>
        <v>فروردین 23</v>
      </c>
      <c r="E53" s="46">
        <v>2591</v>
      </c>
      <c r="F53" s="46">
        <v>1500</v>
      </c>
      <c r="G53" s="46">
        <v>796</v>
      </c>
      <c r="H53" s="46">
        <v>7500</v>
      </c>
      <c r="I53" s="46">
        <v>3484.5156482861403</v>
      </c>
      <c r="J53" s="46">
        <v>384</v>
      </c>
      <c r="K53" s="46">
        <v>157</v>
      </c>
      <c r="L53" s="46">
        <v>20650.203321268895</v>
      </c>
      <c r="M53" s="46">
        <v>208</v>
      </c>
      <c r="N53" s="46">
        <v>415</v>
      </c>
      <c r="O53" s="46">
        <v>2230.0500319352777</v>
      </c>
      <c r="P53" s="46">
        <v>500</v>
      </c>
      <c r="Q53" s="46">
        <v>1109</v>
      </c>
      <c r="R53" s="46">
        <v>789</v>
      </c>
      <c r="S53" s="109">
        <v>993</v>
      </c>
      <c r="T53" s="46">
        <v>384</v>
      </c>
      <c r="U53" s="46">
        <v>1852</v>
      </c>
      <c r="V53" s="46">
        <v>1177.4984032361081</v>
      </c>
      <c r="W53" s="46">
        <v>4019.287843304237</v>
      </c>
      <c r="X53" s="46">
        <v>773</v>
      </c>
      <c r="Y53" s="46">
        <v>442</v>
      </c>
      <c r="Z53" s="46">
        <v>489</v>
      </c>
      <c r="AA53" s="46">
        <v>223</v>
      </c>
      <c r="AB53" s="46">
        <v>727.69001490312962</v>
      </c>
      <c r="AC53" s="46">
        <v>4817</v>
      </c>
      <c r="AD53" s="46">
        <v>1059</v>
      </c>
      <c r="AE53" s="46">
        <v>7039</v>
      </c>
      <c r="AF53" s="46">
        <v>1408</v>
      </c>
      <c r="AG53" s="46">
        <v>323</v>
      </c>
      <c r="AH53" s="46">
        <v>575.75473706621244</v>
      </c>
      <c r="AI53" s="46">
        <v>1310</v>
      </c>
      <c r="AJ53" s="47"/>
      <c r="AK53" s="39"/>
    </row>
    <row r="54" spans="1:37" x14ac:dyDescent="0.45">
      <c r="A54" s="21">
        <f>Daily!A54</f>
        <v>43933</v>
      </c>
      <c r="B54" s="22">
        <f>Daily!C54</f>
        <v>53</v>
      </c>
      <c r="C54" s="22">
        <f>Daily!D54</f>
        <v>71686</v>
      </c>
      <c r="D54" s="21" t="str">
        <f>Daily!B54</f>
        <v>فروردین 24</v>
      </c>
      <c r="E54" s="46">
        <v>2684.3009984338291</v>
      </c>
      <c r="F54" s="46">
        <v>1563</v>
      </c>
      <c r="G54" s="46">
        <v>809</v>
      </c>
      <c r="H54" s="46">
        <v>7620</v>
      </c>
      <c r="I54" s="46">
        <v>3582.3905638214565</v>
      </c>
      <c r="J54" s="46">
        <v>391</v>
      </c>
      <c r="K54" s="46">
        <v>157</v>
      </c>
      <c r="L54" s="46">
        <v>21095.635473766641</v>
      </c>
      <c r="M54" s="46">
        <v>212</v>
      </c>
      <c r="N54" s="46">
        <v>418</v>
      </c>
      <c r="O54" s="46">
        <v>2255</v>
      </c>
      <c r="P54" s="46">
        <v>518</v>
      </c>
      <c r="Q54" s="46">
        <v>1146</v>
      </c>
      <c r="R54" s="46">
        <v>805</v>
      </c>
      <c r="S54" s="109">
        <v>994</v>
      </c>
      <c r="T54" s="46">
        <v>396</v>
      </c>
      <c r="U54" s="46">
        <v>1956</v>
      </c>
      <c r="V54" s="46">
        <v>1188.149569303054</v>
      </c>
      <c r="W54" s="46">
        <v>4087.7528386844165</v>
      </c>
      <c r="X54" s="46">
        <v>809</v>
      </c>
      <c r="Y54" s="46">
        <v>458</v>
      </c>
      <c r="Z54" s="46">
        <v>541</v>
      </c>
      <c r="AA54" s="46">
        <v>279</v>
      </c>
      <c r="AB54" s="46">
        <v>731.62901331245109</v>
      </c>
      <c r="AC54" s="46">
        <v>4935.0071456538763</v>
      </c>
      <c r="AD54" s="46">
        <v>1116</v>
      </c>
      <c r="AE54" s="46">
        <v>7145</v>
      </c>
      <c r="AF54" s="46">
        <v>1423</v>
      </c>
      <c r="AG54" s="46">
        <v>330</v>
      </c>
      <c r="AH54" s="46">
        <v>607</v>
      </c>
      <c r="AI54" s="46">
        <v>1324.7070281910728</v>
      </c>
      <c r="AJ54" s="47"/>
      <c r="AK54" s="39"/>
    </row>
    <row r="55" spans="1:37" x14ac:dyDescent="0.45">
      <c r="A55" s="21">
        <f>Daily!A55</f>
        <v>43934</v>
      </c>
      <c r="B55" s="22">
        <f>Daily!C55</f>
        <v>54</v>
      </c>
      <c r="C55" s="22">
        <f>Daily!D55</f>
        <v>73303</v>
      </c>
      <c r="D55" s="21" t="str">
        <f>Daily!B55</f>
        <v>فروردین 25</v>
      </c>
      <c r="E55" s="46">
        <v>2859</v>
      </c>
      <c r="F55" s="46">
        <v>1595</v>
      </c>
      <c r="G55" s="46">
        <v>847.99633237822354</v>
      </c>
      <c r="H55" s="46">
        <v>7759.365501432665</v>
      </c>
      <c r="I55" s="46">
        <v>3676.641375358166</v>
      </c>
      <c r="J55" s="46">
        <v>403</v>
      </c>
      <c r="K55" s="46">
        <v>157</v>
      </c>
      <c r="L55" s="46">
        <v>21595</v>
      </c>
      <c r="M55" s="46">
        <v>221</v>
      </c>
      <c r="N55" s="46">
        <v>427</v>
      </c>
      <c r="O55" s="46">
        <v>2331.9899140401144</v>
      </c>
      <c r="P55" s="46">
        <v>525</v>
      </c>
      <c r="Q55" s="46">
        <v>1191</v>
      </c>
      <c r="R55" s="46">
        <v>820</v>
      </c>
      <c r="S55" s="109">
        <v>996</v>
      </c>
      <c r="T55" s="46">
        <v>410</v>
      </c>
      <c r="U55" s="46">
        <v>2011</v>
      </c>
      <c r="V55" s="46">
        <v>1197.3469340974211</v>
      </c>
      <c r="W55" s="46">
        <v>4152.3951862464182</v>
      </c>
      <c r="X55" s="46">
        <v>836</v>
      </c>
      <c r="Y55" s="46">
        <v>479</v>
      </c>
      <c r="Z55" s="46">
        <v>570</v>
      </c>
      <c r="AA55" s="46">
        <v>293</v>
      </c>
      <c r="AB55" s="46">
        <v>738</v>
      </c>
      <c r="AC55" s="46">
        <v>4982.4761031518628</v>
      </c>
      <c r="AD55" s="46">
        <v>1160</v>
      </c>
      <c r="AE55" s="46">
        <v>7240</v>
      </c>
      <c r="AF55" s="46">
        <v>1445</v>
      </c>
      <c r="AG55" s="46">
        <v>339</v>
      </c>
      <c r="AH55" s="46">
        <v>609</v>
      </c>
      <c r="AI55" s="46">
        <v>1328</v>
      </c>
      <c r="AJ55" s="47"/>
      <c r="AK55" s="39"/>
    </row>
    <row r="56" spans="1:37" x14ac:dyDescent="0.45">
      <c r="A56" s="21">
        <f>Daily!A56</f>
        <v>43935</v>
      </c>
      <c r="B56" s="22">
        <f>Daily!C56</f>
        <v>55</v>
      </c>
      <c r="C56" s="22">
        <f>Daily!D56</f>
        <v>74877</v>
      </c>
      <c r="D56" s="21" t="str">
        <f>Daily!B56</f>
        <v>فروردین 26</v>
      </c>
      <c r="E56" s="46">
        <v>2956.6436063981</v>
      </c>
      <c r="F56" s="46">
        <v>1629</v>
      </c>
      <c r="G56" s="46">
        <v>881.91088360711785</v>
      </c>
      <c r="H56" s="46">
        <v>7900.3271019629719</v>
      </c>
      <c r="I56" s="46">
        <v>3773.7813742600624</v>
      </c>
      <c r="J56" s="46">
        <v>412</v>
      </c>
      <c r="K56" s="46">
        <v>157</v>
      </c>
      <c r="L56" s="46">
        <v>22016.880296514872</v>
      </c>
      <c r="M56" s="46">
        <v>227</v>
      </c>
      <c r="N56" s="46">
        <v>432</v>
      </c>
      <c r="O56" s="46">
        <v>2388.6332067867361</v>
      </c>
      <c r="P56" s="46">
        <v>533</v>
      </c>
      <c r="Q56" s="46">
        <v>1268</v>
      </c>
      <c r="R56" s="46">
        <v>833</v>
      </c>
      <c r="S56" s="109">
        <v>999</v>
      </c>
      <c r="T56" s="46">
        <v>428</v>
      </c>
      <c r="U56" s="46">
        <v>2106</v>
      </c>
      <c r="V56" s="46">
        <v>1207.7694812789002</v>
      </c>
      <c r="W56" s="46">
        <v>4220.2176181651339</v>
      </c>
      <c r="X56" s="46">
        <v>856</v>
      </c>
      <c r="Y56" s="46">
        <v>501</v>
      </c>
      <c r="Z56" s="46">
        <v>637</v>
      </c>
      <c r="AA56" s="46">
        <v>309</v>
      </c>
      <c r="AB56" s="46">
        <v>740.40653844077804</v>
      </c>
      <c r="AC56" s="46">
        <v>5033.3693481350874</v>
      </c>
      <c r="AD56" s="46">
        <v>1188.8358012918548</v>
      </c>
      <c r="AE56" s="46">
        <v>7336</v>
      </c>
      <c r="AF56" s="46">
        <v>1467</v>
      </c>
      <c r="AG56" s="46">
        <v>361</v>
      </c>
      <c r="AH56" s="46">
        <v>619.82889220748848</v>
      </c>
      <c r="AI56" s="46">
        <v>1351.2668453912449</v>
      </c>
      <c r="AJ56" s="47"/>
      <c r="AK56" s="39"/>
    </row>
    <row r="57" spans="1:37" x14ac:dyDescent="0.45">
      <c r="A57" s="21">
        <f>Daily!A57</f>
        <v>43936</v>
      </c>
      <c r="B57" s="22">
        <f>Daily!C57</f>
        <v>56</v>
      </c>
      <c r="C57" s="22">
        <f>Daily!D57</f>
        <v>76389</v>
      </c>
      <c r="D57" s="21" t="str">
        <f>Daily!B57</f>
        <v>فروردین 27</v>
      </c>
      <c r="E57" s="46">
        <v>3190</v>
      </c>
      <c r="F57" s="46">
        <v>1691</v>
      </c>
      <c r="G57" s="46">
        <v>913.33498145859085</v>
      </c>
      <c r="H57" s="46">
        <v>7946</v>
      </c>
      <c r="I57" s="46">
        <v>3859.2880098887517</v>
      </c>
      <c r="J57" s="46">
        <v>415</v>
      </c>
      <c r="K57" s="46">
        <v>157</v>
      </c>
      <c r="L57" s="46">
        <v>22344</v>
      </c>
      <c r="M57" s="46">
        <v>245</v>
      </c>
      <c r="N57" s="46">
        <v>438</v>
      </c>
      <c r="O57" s="46">
        <v>2438.5447053976104</v>
      </c>
      <c r="P57" s="46">
        <v>536</v>
      </c>
      <c r="Q57" s="46">
        <v>1333</v>
      </c>
      <c r="R57" s="46">
        <v>846</v>
      </c>
      <c r="S57" s="109">
        <v>1001</v>
      </c>
      <c r="T57" s="46">
        <v>438</v>
      </c>
      <c r="U57" s="46">
        <v>2226</v>
      </c>
      <c r="V57" s="46">
        <v>1214.7952204367532</v>
      </c>
      <c r="W57" s="46">
        <v>4275.1638511193514</v>
      </c>
      <c r="X57" s="46">
        <v>889</v>
      </c>
      <c r="Y57" s="46">
        <v>511</v>
      </c>
      <c r="Z57" s="46">
        <v>705</v>
      </c>
      <c r="AA57" s="46">
        <v>313</v>
      </c>
      <c r="AB57" s="46">
        <v>743.20395550061801</v>
      </c>
      <c r="AC57" s="46">
        <v>5068.1137206427693</v>
      </c>
      <c r="AD57" s="46">
        <v>1225.7393215217689</v>
      </c>
      <c r="AE57" s="46">
        <v>7452</v>
      </c>
      <c r="AF57" s="46">
        <v>1489</v>
      </c>
      <c r="AG57" s="46">
        <v>384</v>
      </c>
      <c r="AH57" s="46">
        <v>630.77818980909217</v>
      </c>
      <c r="AI57" s="109">
        <v>1352</v>
      </c>
      <c r="AJ57" s="47"/>
      <c r="AK57" s="39"/>
    </row>
    <row r="58" spans="1:37" x14ac:dyDescent="0.45">
      <c r="A58" s="21">
        <f>Daily!A58</f>
        <v>43937</v>
      </c>
      <c r="B58" s="22">
        <f>Daily!C58</f>
        <v>57</v>
      </c>
      <c r="C58" s="22">
        <f>Daily!D58</f>
        <v>77995</v>
      </c>
      <c r="D58" s="21" t="str">
        <f>Daily!B58</f>
        <v>فروردین 28</v>
      </c>
      <c r="E58" s="46">
        <v>3235.5479101428632</v>
      </c>
      <c r="F58" s="46">
        <v>1740</v>
      </c>
      <c r="G58" s="46">
        <v>951.64718280809518</v>
      </c>
      <c r="H58" s="46">
        <v>8059</v>
      </c>
      <c r="I58" s="46">
        <v>3944.815351363995</v>
      </c>
      <c r="J58" s="46">
        <v>418</v>
      </c>
      <c r="K58" s="46">
        <v>157</v>
      </c>
      <c r="L58" s="46">
        <v>22879.573949101559</v>
      </c>
      <c r="M58" s="46">
        <v>255</v>
      </c>
      <c r="N58" s="109">
        <v>440</v>
      </c>
      <c r="O58" s="46">
        <v>2496.9246455621469</v>
      </c>
      <c r="P58" s="46">
        <v>539</v>
      </c>
      <c r="Q58" s="46">
        <v>1396</v>
      </c>
      <c r="R58" s="46">
        <v>856</v>
      </c>
      <c r="S58" s="109">
        <v>1004</v>
      </c>
      <c r="T58" s="46">
        <v>450</v>
      </c>
      <c r="U58" s="46">
        <v>2327</v>
      </c>
      <c r="V58" s="46">
        <v>1220.4632808133265</v>
      </c>
      <c r="W58" s="46">
        <v>4354.0498210688284</v>
      </c>
      <c r="X58" s="46">
        <v>906</v>
      </c>
      <c r="Y58" s="46">
        <v>526</v>
      </c>
      <c r="Z58" s="46">
        <v>747</v>
      </c>
      <c r="AA58" s="46">
        <v>325</v>
      </c>
      <c r="AB58" s="46">
        <v>745.35181111877716</v>
      </c>
      <c r="AC58" s="46">
        <v>5168.7557793949472</v>
      </c>
      <c r="AD58" s="46">
        <v>1268.5997747642564</v>
      </c>
      <c r="AE58" s="46">
        <v>7549</v>
      </c>
      <c r="AF58" s="46">
        <v>1511</v>
      </c>
      <c r="AG58" s="46">
        <v>401</v>
      </c>
      <c r="AH58" s="46">
        <v>643.2704938612045</v>
      </c>
      <c r="AI58" s="109">
        <v>1353</v>
      </c>
      <c r="AJ58" s="47"/>
      <c r="AK58" s="39"/>
    </row>
    <row r="59" spans="1:37" x14ac:dyDescent="0.45">
      <c r="A59" s="21">
        <f>Daily!A59</f>
        <v>43938</v>
      </c>
      <c r="B59" s="22">
        <f>Daily!C59</f>
        <v>58</v>
      </c>
      <c r="C59" s="22">
        <f>Daily!D59</f>
        <v>79494</v>
      </c>
      <c r="D59" s="21" t="str">
        <f>Daily!B59</f>
        <v>فروردین 29</v>
      </c>
      <c r="E59" s="46">
        <v>3437</v>
      </c>
      <c r="F59" s="46">
        <v>1793.2626394898657</v>
      </c>
      <c r="G59" s="46">
        <v>983.04759735823279</v>
      </c>
      <c r="H59" s="46">
        <v>8181.0739580961053</v>
      </c>
      <c r="I59" s="46">
        <v>4039.0868253245276</v>
      </c>
      <c r="J59" s="46">
        <v>426</v>
      </c>
      <c r="K59" s="46">
        <v>160</v>
      </c>
      <c r="L59" s="46">
        <v>23235</v>
      </c>
      <c r="M59" s="46">
        <v>268</v>
      </c>
      <c r="N59" s="109">
        <v>442</v>
      </c>
      <c r="O59" s="46">
        <v>2549.5299476201321</v>
      </c>
      <c r="P59" s="46">
        <v>547</v>
      </c>
      <c r="Q59" s="46">
        <v>1460</v>
      </c>
      <c r="R59" s="46">
        <v>865</v>
      </c>
      <c r="S59" s="109">
        <v>1004</v>
      </c>
      <c r="T59" s="46">
        <v>457</v>
      </c>
      <c r="U59" s="46">
        <v>2457</v>
      </c>
      <c r="V59" s="46">
        <v>1229.8085288089273</v>
      </c>
      <c r="W59" s="46">
        <v>4436</v>
      </c>
      <c r="X59" s="46">
        <v>931</v>
      </c>
      <c r="Y59" s="46">
        <v>541</v>
      </c>
      <c r="Z59" s="46">
        <v>776</v>
      </c>
      <c r="AA59" s="46">
        <v>326</v>
      </c>
      <c r="AB59" s="46">
        <v>750</v>
      </c>
      <c r="AC59" s="46">
        <v>5198.9631063539055</v>
      </c>
      <c r="AD59" s="46">
        <v>1306.7340013664314</v>
      </c>
      <c r="AE59" s="46">
        <v>7628.6092006376675</v>
      </c>
      <c r="AF59" s="46">
        <v>1528.5191300387155</v>
      </c>
      <c r="AG59" s="46">
        <v>416</v>
      </c>
      <c r="AH59" s="46">
        <v>655.36506490548845</v>
      </c>
      <c r="AI59" s="109">
        <v>1359</v>
      </c>
      <c r="AJ59" s="47"/>
      <c r="AK59" s="39"/>
    </row>
    <row r="60" spans="1:37" x14ac:dyDescent="0.45">
      <c r="A60" s="21">
        <f>Daily!A60</f>
        <v>43939</v>
      </c>
      <c r="B60" s="22">
        <f>Daily!C60</f>
        <v>59</v>
      </c>
      <c r="C60" s="22">
        <f>Daily!D60</f>
        <v>80868</v>
      </c>
      <c r="D60" s="21" t="str">
        <f>Daily!B60</f>
        <v>فروردین 30</v>
      </c>
      <c r="E60" s="46">
        <v>3531.1306404500388</v>
      </c>
      <c r="F60" s="46">
        <v>1852</v>
      </c>
      <c r="G60" s="46">
        <v>1013.7782547359682</v>
      </c>
      <c r="H60" s="46">
        <v>8272</v>
      </c>
      <c r="I60" s="46">
        <v>4125.0661610747702</v>
      </c>
      <c r="J60" s="46">
        <v>427</v>
      </c>
      <c r="K60" s="46">
        <v>162</v>
      </c>
      <c r="L60" s="46">
        <v>23563</v>
      </c>
      <c r="M60" s="46">
        <v>280</v>
      </c>
      <c r="N60" s="109">
        <v>445</v>
      </c>
      <c r="O60" s="46">
        <v>2595.5169067861093</v>
      </c>
      <c r="P60" s="46">
        <v>569</v>
      </c>
      <c r="Q60" s="46">
        <v>1548</v>
      </c>
      <c r="R60" s="46">
        <v>875</v>
      </c>
      <c r="S60" s="109">
        <v>1005</v>
      </c>
      <c r="T60" s="46">
        <v>471</v>
      </c>
      <c r="U60" s="46">
        <v>2514</v>
      </c>
      <c r="V60" s="46">
        <v>1231.3978919604599</v>
      </c>
      <c r="W60" s="46">
        <v>4506.8082007899438</v>
      </c>
      <c r="X60" s="46">
        <v>953</v>
      </c>
      <c r="Y60" s="46">
        <v>552</v>
      </c>
      <c r="Z60" s="46">
        <v>807</v>
      </c>
      <c r="AA60" s="46">
        <v>364.25821762728197</v>
      </c>
      <c r="AB60" s="46">
        <v>763.84943458012481</v>
      </c>
      <c r="AC60" s="46">
        <v>5293.3670286443839</v>
      </c>
      <c r="AD60" s="46">
        <v>1341.0937920362462</v>
      </c>
      <c r="AE60" s="46">
        <v>7701</v>
      </c>
      <c r="AF60" s="46">
        <v>1535</v>
      </c>
      <c r="AG60" s="46">
        <v>433</v>
      </c>
      <c r="AH60" s="46">
        <v>662.7334713146754</v>
      </c>
      <c r="AI60" s="109">
        <v>1366</v>
      </c>
      <c r="AJ60" s="47"/>
      <c r="AK60" s="39"/>
    </row>
    <row r="61" spans="1:37" x14ac:dyDescent="0.45">
      <c r="A61" s="21">
        <f>Daily!A61</f>
        <v>43940</v>
      </c>
      <c r="B61" s="22">
        <f>Daily!C61</f>
        <v>60</v>
      </c>
      <c r="C61" s="22">
        <f>Daily!D61</f>
        <v>82211</v>
      </c>
      <c r="D61" s="21" t="str">
        <f>Daily!B61</f>
        <v>فروردین 31</v>
      </c>
      <c r="E61" s="46">
        <v>3690</v>
      </c>
      <c r="F61" s="46">
        <v>1904</v>
      </c>
      <c r="G61" s="46">
        <v>1027</v>
      </c>
      <c r="H61" s="46">
        <v>8411</v>
      </c>
      <c r="I61" s="46">
        <v>4135</v>
      </c>
      <c r="J61" s="46">
        <v>432</v>
      </c>
      <c r="K61" s="46">
        <v>163</v>
      </c>
      <c r="L61" s="46">
        <v>24042</v>
      </c>
      <c r="M61" s="46">
        <v>290</v>
      </c>
      <c r="N61" s="109">
        <v>450</v>
      </c>
      <c r="O61" s="46">
        <v>2625.3137320414298</v>
      </c>
      <c r="P61" s="46">
        <v>576</v>
      </c>
      <c r="Q61" s="46">
        <v>1580</v>
      </c>
      <c r="R61" s="46">
        <v>883</v>
      </c>
      <c r="S61" s="109">
        <v>1013</v>
      </c>
      <c r="T61" s="46">
        <v>478</v>
      </c>
      <c r="U61" s="46">
        <v>2637</v>
      </c>
      <c r="V61" s="46">
        <v>1232</v>
      </c>
      <c r="W61" s="46">
        <v>4529.6812562646173</v>
      </c>
      <c r="X61" s="46">
        <v>956</v>
      </c>
      <c r="Y61" s="46">
        <v>559</v>
      </c>
      <c r="Z61" s="46">
        <v>828</v>
      </c>
      <c r="AA61" s="46">
        <v>368.39558970932177</v>
      </c>
      <c r="AB61" s="46">
        <v>764</v>
      </c>
      <c r="AC61" s="46">
        <v>5293</v>
      </c>
      <c r="AD61" s="109">
        <v>1350</v>
      </c>
      <c r="AE61" s="46">
        <v>7797</v>
      </c>
      <c r="AF61" s="46">
        <v>1556</v>
      </c>
      <c r="AG61" s="46">
        <v>454</v>
      </c>
      <c r="AH61" s="46">
        <v>700</v>
      </c>
      <c r="AI61" s="109">
        <v>1367</v>
      </c>
      <c r="AJ61" s="47"/>
      <c r="AK61" s="39"/>
    </row>
    <row r="62" spans="1:37" x14ac:dyDescent="0.45">
      <c r="A62" s="21">
        <f>Daily!A62</f>
        <v>43941</v>
      </c>
      <c r="B62" s="22">
        <f>Daily!C62</f>
        <v>61</v>
      </c>
      <c r="C62" s="22">
        <f>Daily!D62</f>
        <v>83505</v>
      </c>
      <c r="D62" s="21" t="str">
        <f>Daily!B62</f>
        <v>اردیبهشت 1</v>
      </c>
      <c r="E62" s="46">
        <v>3806.5845110231771</v>
      </c>
      <c r="F62" s="46">
        <v>1943</v>
      </c>
      <c r="G62" s="46">
        <v>1059.0419290072318</v>
      </c>
      <c r="H62" s="46">
        <v>8549</v>
      </c>
      <c r="I62" s="46">
        <v>4218.2684158203547</v>
      </c>
      <c r="J62" s="46">
        <v>438</v>
      </c>
      <c r="K62" s="46">
        <v>167</v>
      </c>
      <c r="L62" s="46">
        <v>24280.400732929182</v>
      </c>
      <c r="M62" s="46">
        <v>300</v>
      </c>
      <c r="N62" s="109">
        <v>453</v>
      </c>
      <c r="O62" s="46">
        <v>2667.9901366445097</v>
      </c>
      <c r="P62" s="46">
        <v>590</v>
      </c>
      <c r="Q62" s="46">
        <v>1691</v>
      </c>
      <c r="R62" s="46">
        <v>893</v>
      </c>
      <c r="S62" s="109">
        <v>1013</v>
      </c>
      <c r="T62" s="46">
        <v>500</v>
      </c>
      <c r="U62" s="46">
        <v>2729</v>
      </c>
      <c r="V62" s="46">
        <v>1233.0629032572465</v>
      </c>
      <c r="W62" s="46">
        <v>4587.192881230385</v>
      </c>
      <c r="X62" s="46">
        <v>976</v>
      </c>
      <c r="Y62" s="46">
        <v>571.78320110719085</v>
      </c>
      <c r="Z62" s="46">
        <v>851</v>
      </c>
      <c r="AA62" s="46">
        <v>382.84614335003215</v>
      </c>
      <c r="AB62" s="46">
        <v>764.69788113292134</v>
      </c>
      <c r="AC62" s="46">
        <v>5338.9634899904486</v>
      </c>
      <c r="AD62" s="109">
        <v>1355</v>
      </c>
      <c r="AE62" s="46">
        <v>7892</v>
      </c>
      <c r="AF62" s="46">
        <v>1567</v>
      </c>
      <c r="AG62" s="46">
        <v>464</v>
      </c>
      <c r="AH62" s="46">
        <v>701.05592483577323</v>
      </c>
      <c r="AI62" s="109">
        <v>1371</v>
      </c>
      <c r="AJ62" s="47"/>
      <c r="AK62" s="39"/>
    </row>
    <row r="63" spans="1:37" x14ac:dyDescent="0.45">
      <c r="A63" s="21">
        <f>Daily!A63</f>
        <v>43942</v>
      </c>
      <c r="B63" s="22">
        <f>Daily!C63</f>
        <v>62</v>
      </c>
      <c r="C63" s="22">
        <f>Daily!D63</f>
        <v>84802</v>
      </c>
      <c r="D63" s="21" t="str">
        <f>Daily!B63</f>
        <v>اردیبهشت 2</v>
      </c>
      <c r="E63" s="46">
        <v>3935.5284106868462</v>
      </c>
      <c r="F63" s="46">
        <v>2024</v>
      </c>
      <c r="G63" s="46">
        <v>1083.7395370355071</v>
      </c>
      <c r="H63" s="46">
        <v>8607.1629958858612</v>
      </c>
      <c r="I63" s="46">
        <v>4275.193100143747</v>
      </c>
      <c r="J63" s="46">
        <v>445</v>
      </c>
      <c r="K63" s="46">
        <v>169</v>
      </c>
      <c r="L63" s="46">
        <v>24611.24676569238</v>
      </c>
      <c r="M63" s="46">
        <v>312</v>
      </c>
      <c r="N63" s="109">
        <v>461</v>
      </c>
      <c r="O63" s="46">
        <v>2706.3605901888536</v>
      </c>
      <c r="P63" s="46">
        <v>594</v>
      </c>
      <c r="Q63" s="46">
        <v>1763</v>
      </c>
      <c r="R63" s="46">
        <v>903</v>
      </c>
      <c r="S63" s="109">
        <v>1016</v>
      </c>
      <c r="T63" s="46">
        <v>505.01465558547989</v>
      </c>
      <c r="U63" s="46">
        <v>2824</v>
      </c>
      <c r="V63" s="46">
        <v>1233.1521570312113</v>
      </c>
      <c r="W63" s="46">
        <v>4636.7716405333513</v>
      </c>
      <c r="X63" s="46">
        <v>1015</v>
      </c>
      <c r="Y63" s="46">
        <v>573</v>
      </c>
      <c r="Z63" s="46">
        <v>890</v>
      </c>
      <c r="AA63" s="46">
        <v>396.44148505526823</v>
      </c>
      <c r="AB63" s="46">
        <v>767.98086677791912</v>
      </c>
      <c r="AC63" s="46">
        <v>5377.8582357120431</v>
      </c>
      <c r="AD63" s="109">
        <v>1359</v>
      </c>
      <c r="AE63" s="46">
        <v>7982</v>
      </c>
      <c r="AF63" s="46">
        <v>1586</v>
      </c>
      <c r="AG63" s="46">
        <v>483</v>
      </c>
      <c r="AH63" s="46">
        <v>716.18449184607505</v>
      </c>
      <c r="AI63" s="109">
        <v>1374</v>
      </c>
      <c r="AJ63" s="47"/>
      <c r="AK63" s="39"/>
    </row>
    <row r="64" spans="1:37" x14ac:dyDescent="0.45">
      <c r="A64" s="21">
        <f>Daily!A64</f>
        <v>43943</v>
      </c>
      <c r="B64" s="22">
        <f>Daily!C64</f>
        <v>63</v>
      </c>
      <c r="C64" s="22">
        <f>Daily!D64</f>
        <v>85996</v>
      </c>
      <c r="D64" s="21" t="str">
        <f>Daily!B64</f>
        <v>اردیبهشت 3</v>
      </c>
      <c r="E64" s="46">
        <v>4075.2366012593352</v>
      </c>
      <c r="F64" s="46">
        <v>2106</v>
      </c>
      <c r="G64" s="46">
        <v>1111.6100820032216</v>
      </c>
      <c r="H64" s="46">
        <v>8746</v>
      </c>
      <c r="I64" s="46">
        <v>4343.3837677551619</v>
      </c>
      <c r="J64" s="46">
        <v>449</v>
      </c>
      <c r="K64" s="46">
        <v>178</v>
      </c>
      <c r="L64" s="46">
        <v>24692</v>
      </c>
      <c r="M64" s="46">
        <v>322</v>
      </c>
      <c r="N64" s="109">
        <v>464</v>
      </c>
      <c r="O64" s="46">
        <v>2751.51010396837</v>
      </c>
      <c r="P64" s="46">
        <v>599</v>
      </c>
      <c r="Q64" s="46">
        <v>1835</v>
      </c>
      <c r="R64" s="46">
        <v>914</v>
      </c>
      <c r="S64" s="109">
        <v>1023</v>
      </c>
      <c r="T64" s="46">
        <v>520</v>
      </c>
      <c r="U64" s="46">
        <v>2959</v>
      </c>
      <c r="V64" s="46">
        <v>1236.678723092693</v>
      </c>
      <c r="W64" s="46">
        <v>4698.5787084492604</v>
      </c>
      <c r="X64" s="46">
        <v>1033</v>
      </c>
      <c r="Y64" s="46">
        <v>593</v>
      </c>
      <c r="Z64" s="46">
        <v>930</v>
      </c>
      <c r="AA64" s="46">
        <v>412.22624103089765</v>
      </c>
      <c r="AB64" s="46">
        <v>773.42447649729093</v>
      </c>
      <c r="AC64" s="46">
        <v>5430.9806706692052</v>
      </c>
      <c r="AD64" s="109">
        <v>1400</v>
      </c>
      <c r="AE64" s="46">
        <v>8062</v>
      </c>
      <c r="AF64" s="46">
        <v>1595</v>
      </c>
      <c r="AG64" s="46">
        <v>519</v>
      </c>
      <c r="AH64" s="46">
        <v>749</v>
      </c>
      <c r="AI64" s="109">
        <v>1376.7556011129009</v>
      </c>
      <c r="AJ64" s="47"/>
      <c r="AK64" s="39"/>
    </row>
    <row r="65" spans="1:40" x14ac:dyDescent="0.45">
      <c r="A65" s="21">
        <f>Daily!A65</f>
        <v>43944</v>
      </c>
      <c r="B65" s="22">
        <f>Daily!C65</f>
        <v>64</v>
      </c>
      <c r="C65" s="22">
        <f>Daily!D65</f>
        <v>87026</v>
      </c>
      <c r="D65" s="21" t="str">
        <f>Daily!B65</f>
        <v>اردیبهشت 4</v>
      </c>
      <c r="E65" s="46">
        <v>4100</v>
      </c>
      <c r="F65" s="46">
        <v>2198</v>
      </c>
      <c r="G65" s="46">
        <v>1127.5781652454386</v>
      </c>
      <c r="H65" s="46">
        <v>8863</v>
      </c>
      <c r="I65" s="46">
        <v>4350</v>
      </c>
      <c r="J65" s="46">
        <v>452</v>
      </c>
      <c r="K65" s="46">
        <v>181</v>
      </c>
      <c r="L65" s="46">
        <v>25005</v>
      </c>
      <c r="M65" s="46">
        <v>332</v>
      </c>
      <c r="N65" s="109">
        <v>478</v>
      </c>
      <c r="O65" s="46">
        <v>2775.8026120933823</v>
      </c>
      <c r="P65" s="46">
        <v>606</v>
      </c>
      <c r="Q65" s="46">
        <v>1912</v>
      </c>
      <c r="R65" s="46">
        <v>926</v>
      </c>
      <c r="S65" s="109">
        <v>1046</v>
      </c>
      <c r="T65" s="46">
        <v>523.22638998624291</v>
      </c>
      <c r="U65" s="46">
        <v>3054</v>
      </c>
      <c r="V65" s="46">
        <v>1238</v>
      </c>
      <c r="W65" s="46">
        <v>4701.0669135997123</v>
      </c>
      <c r="X65" s="46">
        <v>1054</v>
      </c>
      <c r="Y65" s="46">
        <v>602</v>
      </c>
      <c r="Z65" s="46">
        <v>973</v>
      </c>
      <c r="AA65" s="46">
        <v>423.45821461389994</v>
      </c>
      <c r="AB65" s="46">
        <v>774</v>
      </c>
      <c r="AC65" s="46">
        <v>5432</v>
      </c>
      <c r="AD65" s="109">
        <v>1410.6710158028302</v>
      </c>
      <c r="AE65" s="46">
        <v>8154</v>
      </c>
      <c r="AF65" s="46">
        <v>1606</v>
      </c>
      <c r="AG65" s="46">
        <v>594</v>
      </c>
      <c r="AH65" s="46">
        <v>757.19668865849474</v>
      </c>
      <c r="AI65" s="109">
        <v>1377</v>
      </c>
      <c r="AJ65" s="47"/>
      <c r="AK65" s="39"/>
    </row>
    <row r="66" spans="1:40" x14ac:dyDescent="0.45">
      <c r="A66" s="21">
        <f>Daily!A66</f>
        <v>43945</v>
      </c>
      <c r="B66" s="22">
        <f>Daily!C66</f>
        <v>65</v>
      </c>
      <c r="C66" s="22">
        <f>Daily!D66</f>
        <v>88194</v>
      </c>
      <c r="D66" s="21" t="str">
        <f>Daily!B66</f>
        <v>اردیبهشت 5</v>
      </c>
      <c r="E66" s="46">
        <v>4231.85494814714</v>
      </c>
      <c r="F66" s="46">
        <v>2278</v>
      </c>
      <c r="G66" s="46">
        <v>1148.4474777044047</v>
      </c>
      <c r="H66" s="46">
        <v>8922.0945605555171</v>
      </c>
      <c r="I66" s="46">
        <v>4395.9188735334828</v>
      </c>
      <c r="J66" s="46">
        <v>453</v>
      </c>
      <c r="K66" s="46">
        <v>186</v>
      </c>
      <c r="L66" s="46">
        <v>25279</v>
      </c>
      <c r="M66" s="46">
        <v>339</v>
      </c>
      <c r="N66" s="109">
        <v>480</v>
      </c>
      <c r="O66" s="46">
        <v>2802.0129802346428</v>
      </c>
      <c r="P66" s="46">
        <v>609</v>
      </c>
      <c r="Q66" s="46">
        <v>2002</v>
      </c>
      <c r="R66" s="46">
        <v>935</v>
      </c>
      <c r="S66" s="109">
        <v>1051</v>
      </c>
      <c r="T66" s="46">
        <v>534.94782944153224</v>
      </c>
      <c r="U66" s="46">
        <v>3176</v>
      </c>
      <c r="V66" s="46">
        <v>1239</v>
      </c>
      <c r="W66" s="46">
        <v>4736.9729729729734</v>
      </c>
      <c r="X66" s="46">
        <v>1083</v>
      </c>
      <c r="Y66" s="46">
        <v>609</v>
      </c>
      <c r="Z66" s="46">
        <v>1033</v>
      </c>
      <c r="AA66" s="46">
        <v>436.50947420972608</v>
      </c>
      <c r="AB66" s="46">
        <v>774.58059318764606</v>
      </c>
      <c r="AC66" s="46">
        <v>5450.8996301086981</v>
      </c>
      <c r="AD66" s="109">
        <v>1415.9213924251708</v>
      </c>
      <c r="AE66" s="46">
        <v>8194.2473279324659</v>
      </c>
      <c r="AF66" s="46">
        <v>1618</v>
      </c>
      <c r="AG66" s="46">
        <v>627</v>
      </c>
      <c r="AH66" s="46">
        <v>772.59193954659952</v>
      </c>
      <c r="AI66" s="109">
        <v>1380</v>
      </c>
      <c r="AJ66" s="47"/>
      <c r="AK66" s="39"/>
    </row>
    <row r="67" spans="1:40" x14ac:dyDescent="0.45">
      <c r="A67" s="21">
        <f>Daily!A67</f>
        <v>43946</v>
      </c>
      <c r="B67" s="22">
        <f>Daily!C67</f>
        <v>66</v>
      </c>
      <c r="C67" s="22">
        <f>Daily!D67</f>
        <v>89328</v>
      </c>
      <c r="D67" s="21" t="str">
        <f>Daily!B67</f>
        <v>اردیبهشت 6</v>
      </c>
      <c r="E67" s="46">
        <v>4295.1867624413371</v>
      </c>
      <c r="F67" s="46">
        <v>2349</v>
      </c>
      <c r="G67" s="46">
        <v>1163.5492535390924</v>
      </c>
      <c r="H67" s="46">
        <v>9021</v>
      </c>
      <c r="I67" s="46">
        <v>4435.5045186659836</v>
      </c>
      <c r="J67" s="46">
        <v>463</v>
      </c>
      <c r="K67" s="46">
        <v>187</v>
      </c>
      <c r="L67" s="46">
        <v>25306.651464320628</v>
      </c>
      <c r="M67" s="46">
        <v>343</v>
      </c>
      <c r="N67" s="109">
        <v>495</v>
      </c>
      <c r="O67" s="46">
        <v>2827.6607888449853</v>
      </c>
      <c r="P67" s="46">
        <v>609.64987563856869</v>
      </c>
      <c r="Q67" s="46">
        <v>2111</v>
      </c>
      <c r="R67" s="46">
        <v>944</v>
      </c>
      <c r="S67" s="109">
        <v>1053</v>
      </c>
      <c r="T67" s="46">
        <v>582</v>
      </c>
      <c r="U67" s="46">
        <v>3281</v>
      </c>
      <c r="V67" s="46">
        <v>1239</v>
      </c>
      <c r="W67" s="46">
        <v>4768</v>
      </c>
      <c r="X67" s="46">
        <v>1093</v>
      </c>
      <c r="Y67" s="46">
        <v>624</v>
      </c>
      <c r="Z67" s="46">
        <v>1055</v>
      </c>
      <c r="AA67" s="115">
        <v>454</v>
      </c>
      <c r="AB67" s="46">
        <v>806</v>
      </c>
      <c r="AC67" s="46">
        <v>5580</v>
      </c>
      <c r="AD67" s="109">
        <v>1419.1050473455566</v>
      </c>
      <c r="AE67" s="46">
        <v>8263</v>
      </c>
      <c r="AF67" s="46">
        <v>1668</v>
      </c>
      <c r="AG67" s="46">
        <v>681</v>
      </c>
      <c r="AH67" s="46">
        <v>779.85546496715529</v>
      </c>
      <c r="AI67" s="109">
        <v>1394.8368242366926</v>
      </c>
      <c r="AJ67" s="47"/>
      <c r="AK67" s="39"/>
    </row>
    <row r="68" spans="1:40" x14ac:dyDescent="0.45">
      <c r="A68" s="62">
        <f>LOOKUP(2,1/(NOT(ISBLANK(Daily!A:A))),Daily!A:A)</f>
        <v>43947</v>
      </c>
      <c r="B68" s="25">
        <f>LOOKUP(2,1/(NOT(ISBLANK(Daily!C:C))),Daily!C:C)</f>
        <v>67</v>
      </c>
      <c r="C68" s="25">
        <f>LOOKUP(2,1/(NOT(ISBLANK(Daily!D:D))),Daily!D:D)</f>
        <v>90481</v>
      </c>
      <c r="D68" s="25" t="str">
        <f>LOOKUP(2,1/(NOT(ISBLANK(Daily!B:B))),Daily!B:B)</f>
        <v>اردیبهشت 7</v>
      </c>
      <c r="E68" s="55">
        <f>_xlfn.FORECAST.ETS($A68,E$2:E67,$A$2:$A67,1,1)</f>
        <v>4379.8401442098093</v>
      </c>
      <c r="F68" s="55">
        <f>_xlfn.FORECAST.ETS($A68,F$2:F67,$A$2:$A67,1,1)</f>
        <v>2412.4292500607498</v>
      </c>
      <c r="G68" s="55">
        <f>_xlfn.FORECAST.ETS($A68,G$2:G67,$A$2:$A67,1,1)</f>
        <v>1188.9572523550924</v>
      </c>
      <c r="H68" s="55">
        <f>_xlfn.FORECAST.ETS($A68,H$2:H67,$A$2:$A67,1,1)</f>
        <v>9159.0375139986663</v>
      </c>
      <c r="I68" s="55">
        <f>_xlfn.FORECAST.ETS($A68,I$2:I67,$A$2:$A67,1,1)</f>
        <v>4519.0340614614624</v>
      </c>
      <c r="J68" s="55">
        <f>_xlfn.FORECAST.ETS($A68,J$2:J67,$A$2:$A67,1,1)</f>
        <v>471.41672528530324</v>
      </c>
      <c r="K68" s="55">
        <f>_xlfn.FORECAST.ETS($A68,K$2:K67,$A$2:$A67,1,1)</f>
        <v>188.95426576563628</v>
      </c>
      <c r="L68" s="55">
        <f>_xlfn.FORECAST.ETS($A68,L$2:L67,$A$2:$A67,1,1)</f>
        <v>25359.86740571896</v>
      </c>
      <c r="M68" s="55">
        <f>_xlfn.FORECAST.ETS($A68,M$2:M67,$A$2:$A67,1,1)</f>
        <v>348.21894171251637</v>
      </c>
      <c r="N68" s="55">
        <f>_xlfn.FORECAST.ETS($A68,N$2:N67,$A$2:$A67,1,1)</f>
        <v>507.00853384377302</v>
      </c>
      <c r="O68" s="55">
        <f>_xlfn.FORECAST.ETS($A68,O$2:O67,$A$2:$A67,1,1)</f>
        <v>2881.1141748699333</v>
      </c>
      <c r="P68" s="55">
        <f>_xlfn.FORECAST.ETS($A68,P$2:P67,$A$2:$A67,1,1)</f>
        <v>614.79849925718906</v>
      </c>
      <c r="Q68" s="55">
        <f>_xlfn.FORECAST.ETS($A68,Q$2:Q67,$A$2:$A67,1,1)</f>
        <v>2172.1358191033946</v>
      </c>
      <c r="R68" s="55">
        <f>_xlfn.FORECAST.ETS($A68,R$2:R67,$A$2:$A67,1,1)</f>
        <v>962.35728982543276</v>
      </c>
      <c r="S68" s="55">
        <f>_xlfn.FORECAST.ETS($A68,S$2:S67,$A$2:$A67,1,1)</f>
        <v>1059.2456607548388</v>
      </c>
      <c r="T68" s="55">
        <f>_xlfn.FORECAST.ETS($A68,T$2:T67,$A$2:$A67,1,1)</f>
        <v>597.07742008400169</v>
      </c>
      <c r="U68" s="55">
        <f>_xlfn.FORECAST.ETS($A68,U$2:U67,$A$2:$A67,1,1)</f>
        <v>3390.3893990438928</v>
      </c>
      <c r="V68" s="55">
        <f>_xlfn.FORECAST.ETS($A68,V$2:V67,$A$2:$A67,1,1)</f>
        <v>1238.2931918273316</v>
      </c>
      <c r="W68" s="55">
        <f>_xlfn.FORECAST.ETS($A68,W$2:W67,$A$2:$A67,1,1)</f>
        <v>4802.5623361274265</v>
      </c>
      <c r="X68" s="55">
        <f>_xlfn.FORECAST.ETS($A68,X$2:X67,$A$2:$A67,1,1)</f>
        <v>1118.0434980587061</v>
      </c>
      <c r="Y68" s="55">
        <f>_xlfn.FORECAST.ETS($A68,Y$2:Y67,$A$2:$A67,1,1)</f>
        <v>634.40567379962886</v>
      </c>
      <c r="Z68" s="55">
        <f>_xlfn.FORECAST.ETS($A68,Z$2:Z67,$A$2:$A67,1,1)</f>
        <v>1090.9912522483319</v>
      </c>
      <c r="AA68" s="55">
        <f>_xlfn.FORECAST.ETS($A68,AA$2:AA67,$A$2:$A67,1,1)</f>
        <v>465.63789927184564</v>
      </c>
      <c r="AB68" s="55">
        <f>_xlfn.FORECAST.ETS($A68,AB$2:AB67,$A$2:$A67,1,1)</f>
        <v>821.01275547347689</v>
      </c>
      <c r="AC68" s="55">
        <f>_xlfn.FORECAST.ETS($A68,AC$2:AC67,$A$2:$A67,1,1)</f>
        <v>5654.8892833357932</v>
      </c>
      <c r="AD68" s="55">
        <f>_xlfn.FORECAST.ETS($A68,AD$2:AD67,$A$2:$A67,1,1)</f>
        <v>1432.7515082938717</v>
      </c>
      <c r="AE68" s="55">
        <f>_xlfn.FORECAST.ETS($A68,AE$2:AE67,$A$2:$A67,1,1)</f>
        <v>8320.6903123668944</v>
      </c>
      <c r="AF68" s="55">
        <f>_xlfn.FORECAST.ETS($A68,AF$2:AF67,$A$2:$A67,1,1)</f>
        <v>1685.4586919574831</v>
      </c>
      <c r="AG68" s="55">
        <f>_xlfn.FORECAST.ETS($A68,AG$2:AG67,$A$2:$A67,1,1)</f>
        <v>729.51562375250035</v>
      </c>
      <c r="AH68" s="55">
        <f>_xlfn.FORECAST.ETS($A68,AH$2:AH67,$A$2:$A67,1,1)</f>
        <v>794.03595875214148</v>
      </c>
      <c r="AI68" s="55">
        <f>_xlfn.FORECAST.ETS($A68,AI$2:AI67,$A$2:$A67,1,1)</f>
        <v>1423.0462538630388</v>
      </c>
      <c r="AJ68" s="47">
        <f>SUM(E68:AI68)</f>
        <v>90423.21659647912</v>
      </c>
      <c r="AK68" s="78">
        <f>AJ68-$C68</f>
        <v>-57.783403520879801</v>
      </c>
    </row>
    <row r="69" spans="1:40" x14ac:dyDescent="0.45">
      <c r="B69" s="22"/>
      <c r="C69" s="25"/>
      <c r="D69" s="48" t="s">
        <v>334</v>
      </c>
      <c r="E69" s="47">
        <f>E68-_xlfn.FORECAST.ETS.CONFINT($A68,E$2:E67,$A$2:$A67,0.95,1,1)</f>
        <v>4295.4624592581167</v>
      </c>
      <c r="F69" s="47">
        <f>F68-_xlfn.FORECAST.ETS.CONFINT($A68,F$2:F67,$A$2:$A67,0.95,1,1)</f>
        <v>2360.3508351238102</v>
      </c>
      <c r="G69" s="47">
        <f>G68-_xlfn.FORECAST.ETS.CONFINT($A68,G$2:G67,$A$2:$A67,0.95,1,1)</f>
        <v>1166.4237000974886</v>
      </c>
      <c r="H69" s="47">
        <f>H68-_xlfn.FORECAST.ETS.CONFINT($A68,H$2:H67,$A$2:$A67,0.95,1,1)</f>
        <v>8910.3769268743708</v>
      </c>
      <c r="I69" s="47">
        <f>I68-_xlfn.FORECAST.ETS.CONFINT($A68,I$2:I67,$A$2:$A67,0.95,1,1)</f>
        <v>4406.7366312696922</v>
      </c>
      <c r="J69" s="47">
        <f>J68-_xlfn.FORECAST.ETS.CONFINT($A68,J$2:J67,$A$2:$A67,0.95,1,1)</f>
        <v>458.10672552584151</v>
      </c>
      <c r="K69" s="47">
        <f>K68-_xlfn.FORECAST.ETS.CONFINT($A68,K$2:K67,$A$2:$A67,0.95,1,1)</f>
        <v>181.11054906289516</v>
      </c>
      <c r="L69" s="47">
        <f>L68-_xlfn.FORECAST.ETS.CONFINT($A68,L$2:L67,$A$2:$A67,0.95,1,1)</f>
        <v>24914.45064041053</v>
      </c>
      <c r="M69" s="47">
        <f>M68-_xlfn.FORECAST.ETS.CONFINT($A68,M$2:M67,$A$2:$A67,0.95,1,1)</f>
        <v>341.4114061913441</v>
      </c>
      <c r="N69" s="47">
        <f>N68-_xlfn.FORECAST.ETS.CONFINT($A68,N$2:N67,$A$2:$A67,0.95,1,1)</f>
        <v>492.81137862380672</v>
      </c>
      <c r="O69" s="47">
        <f>O68-_xlfn.FORECAST.ETS.CONFINT($A68,O$2:O67,$A$2:$A67,0.95,1,1)</f>
        <v>2810.4672342932427</v>
      </c>
      <c r="P69" s="47">
        <f>P68-_xlfn.FORECAST.ETS.CONFINT($A68,P$2:P67,$A$2:$A67,0.95,1,1)</f>
        <v>595.96111851380488</v>
      </c>
      <c r="Q69" s="47">
        <f>Q68-_xlfn.FORECAST.ETS.CONFINT($A68,Q$2:Q67,$A$2:$A67,0.95,1,1)</f>
        <v>2123.4123003866403</v>
      </c>
      <c r="R69" s="47">
        <f>R68-_xlfn.FORECAST.ETS.CONFINT($A68,R$2:R67,$A$2:$A67,0.95,1,1)</f>
        <v>938.97386609430657</v>
      </c>
      <c r="S69" s="47">
        <f>S68-_xlfn.FORECAST.ETS.CONFINT($A68,S$2:S67,$A$2:$A67,0.95,1,1)</f>
        <v>1029.9940709038947</v>
      </c>
      <c r="T69" s="47">
        <f>T68-_xlfn.FORECAST.ETS.CONFINT($A68,T$2:T67,$A$2:$A67,0.95,1,1)</f>
        <v>582.49234297481144</v>
      </c>
      <c r="U69" s="47">
        <f>U68-_xlfn.FORECAST.ETS.CONFINT($A68,U$2:U67,$A$2:$A67,0.95,1,1)</f>
        <v>3349.2730149657245</v>
      </c>
      <c r="V69" s="47">
        <f>V68-_xlfn.FORECAST.ETS.CONFINT($A68,V$2:V67,$A$2:$A67,0.95,1,1)</f>
        <v>1201.0127791569544</v>
      </c>
      <c r="W69" s="47">
        <f>W68-_xlfn.FORECAST.ETS.CONFINT($A68,W$2:W67,$A$2:$A67,0.95,1,1)</f>
        <v>4643.4735773907305</v>
      </c>
      <c r="X69" s="47">
        <f>X68-_xlfn.FORECAST.ETS.CONFINT($A68,X$2:X67,$A$2:$A67,0.95,1,1)</f>
        <v>1092.6223174300594</v>
      </c>
      <c r="Y69" s="47">
        <f>Y68-_xlfn.FORECAST.ETS.CONFINT($A68,Y$2:Y67,$A$2:$A67,0.95,1,1)</f>
        <v>621.74292452762199</v>
      </c>
      <c r="Z69" s="47">
        <f>Z68-_xlfn.FORECAST.ETS.CONFINT($A68,Z$2:Z67,$A$2:$A67,0.95,1,1)</f>
        <v>1068.5235072863575</v>
      </c>
      <c r="AA69" s="47">
        <f>AA68-_xlfn.FORECAST.ETS.CONFINT($A68,AA$2:AA67,$A$2:$A67,0.95,1,1)</f>
        <v>446.03053459904305</v>
      </c>
      <c r="AB69" s="47">
        <f>AB68-_xlfn.FORECAST.ETS.CONFINT($A68,AB$2:AB67,$A$2:$A67,0.95,1,1)</f>
        <v>789.43550579116368</v>
      </c>
      <c r="AC69" s="47">
        <f>AC68-_xlfn.FORECAST.ETS.CONFINT($A68,AC$2:AC67,$A$2:$A67,0.95,1,1)</f>
        <v>5544.8728192286953</v>
      </c>
      <c r="AD69" s="47">
        <f>AD68-_xlfn.FORECAST.ETS.CONFINT($A68,AD$2:AD67,$A$2:$A67,0.95,1,1)</f>
        <v>1403.6718518869434</v>
      </c>
      <c r="AE69" s="47">
        <f>AE68-_xlfn.FORECAST.ETS.CONFINT($A68,AE$2:AE67,$A$2:$A67,0.95,1,1)</f>
        <v>8162.0397024895219</v>
      </c>
      <c r="AF69" s="47">
        <f>AF68-_xlfn.FORECAST.ETS.CONFINT($A68,AF$2:AF67,$A$2:$A67,0.95,1,1)</f>
        <v>1644.8290437202368</v>
      </c>
      <c r="AG69" s="47">
        <f>AG68-_xlfn.FORECAST.ETS.CONFINT($A68,AG$2:AG67,$A$2:$A67,0.95,1,1)</f>
        <v>711.08965935243248</v>
      </c>
      <c r="AH69" s="47">
        <f>AH68-_xlfn.FORECAST.ETS.CONFINT($A68,AH$2:AH67,$A$2:$A67,0.95,1,1)</f>
        <v>775.37425718573547</v>
      </c>
      <c r="AI69" s="47">
        <f>AI68-_xlfn.FORECAST.ETS.CONFINT($A68,AI$2:AI67,$A$2:$A67,0.95,1,1)</f>
        <v>1319.8219643005707</v>
      </c>
      <c r="AJ69" s="47">
        <f t="shared" ref="AJ69:AJ76" si="3">SUM(E69:AI69)</f>
        <v>88382.355644916403</v>
      </c>
      <c r="AK69" s="78">
        <f>AJ69-$C68</f>
        <v>-2098.6443550835975</v>
      </c>
    </row>
    <row r="70" spans="1:40" x14ac:dyDescent="0.45">
      <c r="B70" s="22"/>
      <c r="D70" s="48" t="s">
        <v>335</v>
      </c>
      <c r="E70" s="47">
        <f>E68+_xlfn.FORECAST.ETS.CONFINT($A68,E$2:E67,$A$2:$A67,0.95,1,1)</f>
        <v>4464.2178291615019</v>
      </c>
      <c r="F70" s="47">
        <f>F68+_xlfn.FORECAST.ETS.CONFINT($A68,F$2:F67,$A$2:$A67,0.95,1,1)</f>
        <v>2464.5076649976895</v>
      </c>
      <c r="G70" s="47">
        <f>G68+_xlfn.FORECAST.ETS.CONFINT($A68,G$2:G67,$A$2:$A67,0.95,1,1)</f>
        <v>1211.4908046126961</v>
      </c>
      <c r="H70" s="47">
        <f>H68+_xlfn.FORECAST.ETS.CONFINT($A68,H$2:H67,$A$2:$A67,0.95,1,1)</f>
        <v>9407.6981011229618</v>
      </c>
      <c r="I70" s="47">
        <f>I68+_xlfn.FORECAST.ETS.CONFINT($A68,I$2:I67,$A$2:$A67,0.95,1,1)</f>
        <v>4631.3314916532327</v>
      </c>
      <c r="J70" s="47">
        <f>J68+_xlfn.FORECAST.ETS.CONFINT($A68,J$2:J67,$A$2:$A67,0.95,1,1)</f>
        <v>484.72672504476498</v>
      </c>
      <c r="K70" s="47">
        <f>K68+_xlfn.FORECAST.ETS.CONFINT($A68,K$2:K67,$A$2:$A67,0.95,1,1)</f>
        <v>196.7979824683774</v>
      </c>
      <c r="L70" s="47">
        <f>L68+_xlfn.FORECAST.ETS.CONFINT($A68,L$2:L67,$A$2:$A67,0.95,1,1)</f>
        <v>25805.28417102739</v>
      </c>
      <c r="M70" s="47">
        <f>M68+_xlfn.FORECAST.ETS.CONFINT($A68,M$2:M67,$A$2:$A67,0.95,1,1)</f>
        <v>355.02647723368864</v>
      </c>
      <c r="N70" s="47">
        <f>N68+_xlfn.FORECAST.ETS.CONFINT($A68,N$2:N67,$A$2:$A67,0.95,1,1)</f>
        <v>521.20568906373933</v>
      </c>
      <c r="O70" s="47">
        <f>O68+_xlfn.FORECAST.ETS.CONFINT($A68,O$2:O67,$A$2:$A67,0.95,1,1)</f>
        <v>2951.761115446624</v>
      </c>
      <c r="P70" s="47">
        <f>P68+_xlfn.FORECAST.ETS.CONFINT($A68,P$2:P67,$A$2:$A67,0.95,1,1)</f>
        <v>633.63588000057325</v>
      </c>
      <c r="Q70" s="47">
        <f>Q68+_xlfn.FORECAST.ETS.CONFINT($A68,Q$2:Q67,$A$2:$A67,0.95,1,1)</f>
        <v>2220.859337820149</v>
      </c>
      <c r="R70" s="47">
        <f>R68+_xlfn.FORECAST.ETS.CONFINT($A68,R$2:R67,$A$2:$A67,0.95,1,1)</f>
        <v>985.74071355655894</v>
      </c>
      <c r="S70" s="47">
        <f>S68+_xlfn.FORECAST.ETS.CONFINT($A68,S$2:S67,$A$2:$A67,0.95,1,1)</f>
        <v>1088.4972506057829</v>
      </c>
      <c r="T70" s="47">
        <f>T68+_xlfn.FORECAST.ETS.CONFINT($A68,T$2:T67,$A$2:$A67,0.95,1,1)</f>
        <v>611.66249719319194</v>
      </c>
      <c r="U70" s="47">
        <f>U68+_xlfn.FORECAST.ETS.CONFINT($A68,U$2:U67,$A$2:$A67,0.95,1,1)</f>
        <v>3431.5057831220611</v>
      </c>
      <c r="V70" s="47">
        <f>V68+_xlfn.FORECAST.ETS.CONFINT($A68,V$2:V67,$A$2:$A67,0.95,1,1)</f>
        <v>1275.5736044977089</v>
      </c>
      <c r="W70" s="47">
        <f>W68+_xlfn.FORECAST.ETS.CONFINT($A68,W$2:W67,$A$2:$A67,0.95,1,1)</f>
        <v>4961.6510948641226</v>
      </c>
      <c r="X70" s="47">
        <f>X68+_xlfn.FORECAST.ETS.CONFINT($A68,X$2:X67,$A$2:$A67,0.95,1,1)</f>
        <v>1143.4646786873527</v>
      </c>
      <c r="Y70" s="47">
        <f>Y68+_xlfn.FORECAST.ETS.CONFINT($A68,Y$2:Y67,$A$2:$A67,0.95,1,1)</f>
        <v>647.06842307163572</v>
      </c>
      <c r="Z70" s="47">
        <f>Z68+_xlfn.FORECAST.ETS.CONFINT($A68,Z$2:Z67,$A$2:$A67,0.95,1,1)</f>
        <v>1113.4589972103063</v>
      </c>
      <c r="AA70" s="47">
        <f>AA68+_xlfn.FORECAST.ETS.CONFINT($A68,AA$2:AA67,$A$2:$A67,0.95,1,1)</f>
        <v>485.24526394464823</v>
      </c>
      <c r="AB70" s="47">
        <f>AB68+_xlfn.FORECAST.ETS.CONFINT($A68,AB$2:AB67,$A$2:$A67,0.95,1,1)</f>
        <v>852.5900051557901</v>
      </c>
      <c r="AC70" s="47">
        <f>AC68+_xlfn.FORECAST.ETS.CONFINT($A68,AC$2:AC67,$A$2:$A67,0.95,1,1)</f>
        <v>5764.905747442891</v>
      </c>
      <c r="AD70" s="47">
        <f>AD68+_xlfn.FORECAST.ETS.CONFINT($A68,AD$2:AD67,$A$2:$A67,0.95,1,1)</f>
        <v>1461.8311647007999</v>
      </c>
      <c r="AE70" s="47">
        <f>AE68+_xlfn.FORECAST.ETS.CONFINT($A68,AE$2:AE67,$A$2:$A67,0.95,1,1)</f>
        <v>8479.3409222442679</v>
      </c>
      <c r="AF70" s="47">
        <f>AF68+_xlfn.FORECAST.ETS.CONFINT($A68,AF$2:AF67,$A$2:$A67,0.95,1,1)</f>
        <v>1726.0883401947294</v>
      </c>
      <c r="AG70" s="47">
        <f>AG68+_xlfn.FORECAST.ETS.CONFINT($A68,AG$2:AG67,$A$2:$A67,0.95,1,1)</f>
        <v>747.94158815256822</v>
      </c>
      <c r="AH70" s="47">
        <f>AH68+_xlfn.FORECAST.ETS.CONFINT($A68,AH$2:AH67,$A$2:$A67,0.95,1,1)</f>
        <v>812.69766031854749</v>
      </c>
      <c r="AI70" s="47">
        <f>AI68+_xlfn.FORECAST.ETS.CONFINT($A68,AI$2:AI67,$A$2:$A67,0.95,1,1)</f>
        <v>1526.270543425507</v>
      </c>
      <c r="AJ70" s="47">
        <f t="shared" si="3"/>
        <v>92464.077548041823</v>
      </c>
      <c r="AK70" s="78">
        <f>AJ70-$C68</f>
        <v>1983.0775480418233</v>
      </c>
    </row>
    <row r="71" spans="1:40" x14ac:dyDescent="0.45">
      <c r="B71" s="22"/>
      <c r="D71" s="20" t="s">
        <v>336</v>
      </c>
      <c r="E71" s="84">
        <v>4405</v>
      </c>
      <c r="F71" s="84">
        <v>2433</v>
      </c>
      <c r="G71" s="84">
        <v>1187</v>
      </c>
      <c r="H71" s="84">
        <v>9131</v>
      </c>
      <c r="I71" s="84">
        <v>4478</v>
      </c>
      <c r="J71" s="84">
        <v>466</v>
      </c>
      <c r="K71" s="84">
        <v>193</v>
      </c>
      <c r="L71" s="84">
        <v>25592</v>
      </c>
      <c r="M71" s="84">
        <v>354</v>
      </c>
      <c r="N71" s="84">
        <v>500</v>
      </c>
      <c r="O71" s="84">
        <v>2863</v>
      </c>
      <c r="P71" s="84">
        <v>617</v>
      </c>
      <c r="Q71" s="84">
        <v>2183</v>
      </c>
      <c r="R71" s="84">
        <v>955</v>
      </c>
      <c r="S71" s="84">
        <v>1065</v>
      </c>
      <c r="T71" s="84">
        <v>583</v>
      </c>
      <c r="U71" s="84">
        <v>3393</v>
      </c>
      <c r="V71" s="84">
        <v>1240</v>
      </c>
      <c r="W71" s="84">
        <v>4804</v>
      </c>
      <c r="X71" s="84">
        <v>1120</v>
      </c>
      <c r="Y71" s="84">
        <v>633</v>
      </c>
      <c r="Z71" s="84">
        <v>1099</v>
      </c>
      <c r="AA71" s="84">
        <v>467</v>
      </c>
      <c r="AB71" s="84">
        <v>800</v>
      </c>
      <c r="AC71" s="84">
        <v>5581</v>
      </c>
      <c r="AD71" s="84">
        <v>1435</v>
      </c>
      <c r="AE71" s="84">
        <v>8346</v>
      </c>
      <c r="AF71" s="84">
        <v>1670</v>
      </c>
      <c r="AG71" s="84">
        <v>719</v>
      </c>
      <c r="AH71" s="84">
        <v>800</v>
      </c>
      <c r="AI71" s="84">
        <v>1394</v>
      </c>
      <c r="AJ71" s="47">
        <f t="shared" si="3"/>
        <v>90506</v>
      </c>
      <c r="AK71" s="78">
        <f>AJ71-$C68</f>
        <v>25</v>
      </c>
    </row>
    <row r="72" spans="1:40" x14ac:dyDescent="0.45">
      <c r="B72" s="22"/>
      <c r="D72" s="20" t="s">
        <v>338</v>
      </c>
      <c r="E72" s="47">
        <f>(E68+E71)/2</f>
        <v>4392.4200721049046</v>
      </c>
      <c r="F72" s="47">
        <f t="shared" ref="F72:AI72" si="4">(F68+F71)/2</f>
        <v>2422.7146250303749</v>
      </c>
      <c r="G72" s="47">
        <f t="shared" si="4"/>
        <v>1187.9786261775462</v>
      </c>
      <c r="H72" s="47">
        <f t="shared" si="4"/>
        <v>9145.0187569993323</v>
      </c>
      <c r="I72" s="47">
        <f t="shared" si="4"/>
        <v>4498.5170307307308</v>
      </c>
      <c r="J72" s="47">
        <f t="shared" si="4"/>
        <v>468.70836264265165</v>
      </c>
      <c r="K72" s="47">
        <f t="shared" si="4"/>
        <v>190.97713288281813</v>
      </c>
      <c r="L72" s="47">
        <f t="shared" si="4"/>
        <v>25475.933702859482</v>
      </c>
      <c r="M72" s="47">
        <f t="shared" si="4"/>
        <v>351.10947085625821</v>
      </c>
      <c r="N72" s="47">
        <f t="shared" si="4"/>
        <v>503.50426692188648</v>
      </c>
      <c r="O72" s="47">
        <f t="shared" si="4"/>
        <v>2872.0570874349669</v>
      </c>
      <c r="P72" s="47">
        <f t="shared" si="4"/>
        <v>615.89924962859459</v>
      </c>
      <c r="Q72" s="47">
        <f t="shared" si="4"/>
        <v>2177.5679095516971</v>
      </c>
      <c r="R72" s="47">
        <f t="shared" si="4"/>
        <v>958.67864491271644</v>
      </c>
      <c r="S72" s="47">
        <f t="shared" si="4"/>
        <v>1062.1228303774194</v>
      </c>
      <c r="T72" s="47">
        <f t="shared" si="4"/>
        <v>590.03871004200084</v>
      </c>
      <c r="U72" s="47">
        <f t="shared" si="4"/>
        <v>3391.6946995219464</v>
      </c>
      <c r="V72" s="47">
        <f t="shared" si="4"/>
        <v>1239.1465959136658</v>
      </c>
      <c r="W72" s="47">
        <f t="shared" si="4"/>
        <v>4803.2811680637133</v>
      </c>
      <c r="X72" s="47">
        <f t="shared" si="4"/>
        <v>1119.021749029353</v>
      </c>
      <c r="Y72" s="47">
        <f t="shared" si="4"/>
        <v>633.70283689981443</v>
      </c>
      <c r="Z72" s="47">
        <f t="shared" si="4"/>
        <v>1094.9956261241659</v>
      </c>
      <c r="AA72" s="47">
        <f t="shared" si="4"/>
        <v>466.31894963592282</v>
      </c>
      <c r="AB72" s="47">
        <f t="shared" si="4"/>
        <v>810.50637773673839</v>
      </c>
      <c r="AC72" s="47">
        <f t="shared" si="4"/>
        <v>5617.9446416678966</v>
      </c>
      <c r="AD72" s="47">
        <f t="shared" si="4"/>
        <v>1433.8757541469358</v>
      </c>
      <c r="AE72" s="47">
        <f t="shared" si="4"/>
        <v>8333.3451561834481</v>
      </c>
      <c r="AF72" s="47">
        <f t="shared" si="4"/>
        <v>1677.7293459787415</v>
      </c>
      <c r="AG72" s="47">
        <f t="shared" si="4"/>
        <v>724.25781187625012</v>
      </c>
      <c r="AH72" s="47">
        <f t="shared" si="4"/>
        <v>797.0179793760708</v>
      </c>
      <c r="AI72" s="47">
        <f t="shared" si="4"/>
        <v>1408.5231269315195</v>
      </c>
      <c r="AJ72" s="47">
        <f t="shared" si="3"/>
        <v>90464.608298239575</v>
      </c>
      <c r="AK72" s="78">
        <f>AJ72-$C68</f>
        <v>-16.391701760425349</v>
      </c>
    </row>
    <row r="73" spans="1:40" x14ac:dyDescent="0.45">
      <c r="A73" s="142" t="s">
        <v>350</v>
      </c>
      <c r="B73" s="142"/>
      <c r="C73" s="142"/>
      <c r="D73" s="49" t="s">
        <v>754</v>
      </c>
      <c r="E73" s="66">
        <v>4380</v>
      </c>
      <c r="F73" s="50">
        <v>2407</v>
      </c>
      <c r="G73" s="50"/>
      <c r="H73" s="108"/>
      <c r="I73" s="50"/>
      <c r="J73" s="50">
        <v>480</v>
      </c>
      <c r="K73" s="50">
        <v>223</v>
      </c>
      <c r="L73" s="107">
        <v>25601</v>
      </c>
      <c r="M73" s="50">
        <v>346</v>
      </c>
      <c r="N73" s="50">
        <v>514</v>
      </c>
      <c r="O73" s="50"/>
      <c r="P73" s="50"/>
      <c r="Q73" s="50">
        <v>2227</v>
      </c>
      <c r="R73" s="50">
        <v>952</v>
      </c>
      <c r="S73" s="107">
        <v>1069</v>
      </c>
      <c r="T73" s="50">
        <v>601</v>
      </c>
      <c r="U73" s="50">
        <v>3361</v>
      </c>
      <c r="V73" s="66">
        <v>1240</v>
      </c>
      <c r="W73" s="108"/>
      <c r="X73" s="50">
        <v>1113</v>
      </c>
      <c r="Y73" s="50">
        <v>631</v>
      </c>
      <c r="Z73" s="50">
        <v>1107</v>
      </c>
      <c r="AA73" s="50">
        <v>467</v>
      </c>
      <c r="AB73" s="66">
        <v>811</v>
      </c>
      <c r="AC73" s="107">
        <v>5618</v>
      </c>
      <c r="AD73" s="50"/>
      <c r="AE73" s="108"/>
      <c r="AF73" s="50"/>
      <c r="AG73" s="50">
        <v>704</v>
      </c>
      <c r="AH73" s="50"/>
      <c r="AI73" s="50"/>
      <c r="AJ73" s="50">
        <f t="shared" si="3"/>
        <v>53852</v>
      </c>
    </row>
    <row r="74" spans="1:40" x14ac:dyDescent="0.45">
      <c r="A74" s="142"/>
      <c r="B74" s="142"/>
      <c r="C74" s="142"/>
      <c r="D74" s="57" t="s">
        <v>340</v>
      </c>
      <c r="E74" s="58">
        <f>IF(E73&lt;&gt;0,0,E72)</f>
        <v>0</v>
      </c>
      <c r="F74" s="58">
        <f t="shared" ref="F74:AI74" si="5">IF(F73&lt;&gt;0,0,F72)</f>
        <v>0</v>
      </c>
      <c r="G74" s="58">
        <f t="shared" si="5"/>
        <v>1187.9786261775462</v>
      </c>
      <c r="H74" s="58">
        <f t="shared" si="5"/>
        <v>9145.0187569993323</v>
      </c>
      <c r="I74" s="58">
        <f t="shared" si="5"/>
        <v>4498.5170307307308</v>
      </c>
      <c r="J74" s="58">
        <f t="shared" si="5"/>
        <v>0</v>
      </c>
      <c r="K74" s="58">
        <f t="shared" si="5"/>
        <v>0</v>
      </c>
      <c r="L74" s="58">
        <f t="shared" si="5"/>
        <v>0</v>
      </c>
      <c r="M74" s="58">
        <f t="shared" si="5"/>
        <v>0</v>
      </c>
      <c r="N74" s="58">
        <f t="shared" si="5"/>
        <v>0</v>
      </c>
      <c r="O74" s="58">
        <f t="shared" si="5"/>
        <v>2872.0570874349669</v>
      </c>
      <c r="P74" s="58">
        <f t="shared" si="5"/>
        <v>615.89924962859459</v>
      </c>
      <c r="Q74" s="58">
        <f t="shared" si="5"/>
        <v>0</v>
      </c>
      <c r="R74" s="58">
        <f t="shared" si="5"/>
        <v>0</v>
      </c>
      <c r="S74" s="58">
        <f t="shared" si="5"/>
        <v>0</v>
      </c>
      <c r="T74" s="58">
        <f t="shared" si="5"/>
        <v>0</v>
      </c>
      <c r="U74" s="58">
        <f t="shared" si="5"/>
        <v>0</v>
      </c>
      <c r="V74" s="58">
        <f t="shared" si="5"/>
        <v>0</v>
      </c>
      <c r="W74" s="58">
        <f t="shared" si="5"/>
        <v>4803.2811680637133</v>
      </c>
      <c r="X74" s="58">
        <f t="shared" si="5"/>
        <v>0</v>
      </c>
      <c r="Y74" s="58">
        <f t="shared" si="5"/>
        <v>0</v>
      </c>
      <c r="Z74" s="58">
        <f t="shared" si="5"/>
        <v>0</v>
      </c>
      <c r="AA74" s="58">
        <f t="shared" si="5"/>
        <v>0</v>
      </c>
      <c r="AB74" s="58">
        <f t="shared" si="5"/>
        <v>0</v>
      </c>
      <c r="AC74" s="58">
        <f t="shared" si="5"/>
        <v>0</v>
      </c>
      <c r="AD74" s="58">
        <f t="shared" si="5"/>
        <v>1433.8757541469358</v>
      </c>
      <c r="AE74" s="58">
        <f t="shared" si="5"/>
        <v>8333.3451561834481</v>
      </c>
      <c r="AF74" s="58">
        <f t="shared" si="5"/>
        <v>1677.7293459787415</v>
      </c>
      <c r="AG74" s="58">
        <f t="shared" si="5"/>
        <v>0</v>
      </c>
      <c r="AH74" s="58">
        <f t="shared" si="5"/>
        <v>797.0179793760708</v>
      </c>
      <c r="AI74" s="58">
        <f t="shared" si="5"/>
        <v>1408.5231269315195</v>
      </c>
      <c r="AJ74" s="58">
        <f t="shared" si="3"/>
        <v>36773.243281651594</v>
      </c>
      <c r="AK74" s="22"/>
    </row>
    <row r="75" spans="1:40" x14ac:dyDescent="0.45">
      <c r="A75" s="142"/>
      <c r="B75" s="142"/>
      <c r="C75" s="142"/>
      <c r="D75" s="67" t="s">
        <v>337</v>
      </c>
      <c r="E75" s="68">
        <f>(E74*($C$68-$AJ$73))/SUM($E$74:$AI$74)</f>
        <v>0</v>
      </c>
      <c r="F75" s="68">
        <f t="shared" ref="F75:AI75" si="6">(F74*($C$68-$AJ$73))/SUM($E$74:$AI$74)</f>
        <v>0</v>
      </c>
      <c r="G75" s="68">
        <f t="shared" si="6"/>
        <v>1183.3187724284671</v>
      </c>
      <c r="H75" s="68">
        <f t="shared" si="6"/>
        <v>9109.1473625136259</v>
      </c>
      <c r="I75" s="68">
        <f t="shared" si="6"/>
        <v>4480.871568944608</v>
      </c>
      <c r="J75" s="68">
        <f t="shared" si="6"/>
        <v>0</v>
      </c>
      <c r="K75" s="68">
        <f t="shared" si="6"/>
        <v>0</v>
      </c>
      <c r="L75" s="68">
        <f t="shared" si="6"/>
        <v>0</v>
      </c>
      <c r="M75" s="68">
        <f t="shared" si="6"/>
        <v>0</v>
      </c>
      <c r="N75" s="68">
        <f t="shared" si="6"/>
        <v>0</v>
      </c>
      <c r="O75" s="68">
        <f t="shared" si="6"/>
        <v>2860.7914251650022</v>
      </c>
      <c r="P75" s="68">
        <f t="shared" si="6"/>
        <v>613.48338088803371</v>
      </c>
      <c r="Q75" s="68">
        <f t="shared" si="6"/>
        <v>0</v>
      </c>
      <c r="R75" s="68">
        <f t="shared" si="6"/>
        <v>0</v>
      </c>
      <c r="S75" s="68">
        <f t="shared" si="6"/>
        <v>0</v>
      </c>
      <c r="T75" s="68">
        <f t="shared" si="6"/>
        <v>0</v>
      </c>
      <c r="U75" s="68">
        <f t="shared" si="6"/>
        <v>0</v>
      </c>
      <c r="V75" s="68">
        <f t="shared" si="6"/>
        <v>0</v>
      </c>
      <c r="W75" s="68">
        <f t="shared" si="6"/>
        <v>4784.4402670023019</v>
      </c>
      <c r="X75" s="68">
        <f t="shared" si="6"/>
        <v>0</v>
      </c>
      <c r="Y75" s="68">
        <f t="shared" si="6"/>
        <v>0</v>
      </c>
      <c r="Z75" s="68">
        <f t="shared" si="6"/>
        <v>0</v>
      </c>
      <c r="AA75" s="68">
        <f t="shared" si="6"/>
        <v>0</v>
      </c>
      <c r="AB75" s="68">
        <f t="shared" si="6"/>
        <v>0</v>
      </c>
      <c r="AC75" s="68">
        <f t="shared" si="6"/>
        <v>0</v>
      </c>
      <c r="AD75" s="68">
        <f t="shared" si="6"/>
        <v>1428.2513673427943</v>
      </c>
      <c r="AE75" s="68">
        <f t="shared" si="6"/>
        <v>8300.6575565812927</v>
      </c>
      <c r="AF75" s="68">
        <f t="shared" si="6"/>
        <v>1671.1484419030899</v>
      </c>
      <c r="AG75" s="68">
        <f t="shared" si="6"/>
        <v>0</v>
      </c>
      <c r="AH75" s="68">
        <f t="shared" si="6"/>
        <v>793.89167126122777</v>
      </c>
      <c r="AI75" s="68">
        <f t="shared" si="6"/>
        <v>1402.9981859695636</v>
      </c>
      <c r="AJ75" s="68">
        <f t="shared" ref="AJ75" si="7">(AJ74*($C$68-$AJ$73))/SUM($E$74:$AI$74)</f>
        <v>36629</v>
      </c>
    </row>
    <row r="76" spans="1:40" x14ac:dyDescent="0.45">
      <c r="A76" s="142"/>
      <c r="B76" s="142"/>
      <c r="C76" s="142"/>
      <c r="D76" s="51" t="s">
        <v>339</v>
      </c>
      <c r="E76" s="52">
        <f>E73+E75</f>
        <v>4380</v>
      </c>
      <c r="F76" s="52">
        <f t="shared" ref="F76:AI76" si="8">F73+F75</f>
        <v>2407</v>
      </c>
      <c r="G76" s="52">
        <f t="shared" si="8"/>
        <v>1183.3187724284671</v>
      </c>
      <c r="H76" s="52">
        <f t="shared" si="8"/>
        <v>9109.1473625136259</v>
      </c>
      <c r="I76" s="52">
        <f t="shared" si="8"/>
        <v>4480.871568944608</v>
      </c>
      <c r="J76" s="52">
        <f t="shared" si="8"/>
        <v>480</v>
      </c>
      <c r="K76" s="52">
        <f t="shared" si="8"/>
        <v>223</v>
      </c>
      <c r="L76" s="52">
        <f t="shared" si="8"/>
        <v>25601</v>
      </c>
      <c r="M76" s="52">
        <f t="shared" si="8"/>
        <v>346</v>
      </c>
      <c r="N76" s="52">
        <f t="shared" si="8"/>
        <v>514</v>
      </c>
      <c r="O76" s="52">
        <f t="shared" si="8"/>
        <v>2860.7914251650022</v>
      </c>
      <c r="P76" s="52">
        <f t="shared" si="8"/>
        <v>613.48338088803371</v>
      </c>
      <c r="Q76" s="52">
        <f t="shared" si="8"/>
        <v>2227</v>
      </c>
      <c r="R76" s="52">
        <f t="shared" si="8"/>
        <v>952</v>
      </c>
      <c r="S76" s="52">
        <f t="shared" si="8"/>
        <v>1069</v>
      </c>
      <c r="T76" s="52">
        <f t="shared" si="8"/>
        <v>601</v>
      </c>
      <c r="U76" s="52">
        <f t="shared" si="8"/>
        <v>3361</v>
      </c>
      <c r="V76" s="52">
        <f t="shared" si="8"/>
        <v>1240</v>
      </c>
      <c r="W76" s="52">
        <f t="shared" si="8"/>
        <v>4784.4402670023019</v>
      </c>
      <c r="X76" s="52">
        <f t="shared" si="8"/>
        <v>1113</v>
      </c>
      <c r="Y76" s="52">
        <f t="shared" si="8"/>
        <v>631</v>
      </c>
      <c r="Z76" s="52">
        <f t="shared" si="8"/>
        <v>1107</v>
      </c>
      <c r="AA76" s="52">
        <f t="shared" si="8"/>
        <v>467</v>
      </c>
      <c r="AB76" s="52">
        <f t="shared" si="8"/>
        <v>811</v>
      </c>
      <c r="AC76" s="52">
        <f t="shared" si="8"/>
        <v>5618</v>
      </c>
      <c r="AD76" s="52">
        <f t="shared" si="8"/>
        <v>1428.2513673427943</v>
      </c>
      <c r="AE76" s="52">
        <f t="shared" si="8"/>
        <v>8300.6575565812927</v>
      </c>
      <c r="AF76" s="52">
        <f t="shared" si="8"/>
        <v>1671.1484419030899</v>
      </c>
      <c r="AG76" s="52">
        <f t="shared" si="8"/>
        <v>704</v>
      </c>
      <c r="AH76" s="52">
        <f t="shared" si="8"/>
        <v>793.89167126122777</v>
      </c>
      <c r="AI76" s="52">
        <f t="shared" si="8"/>
        <v>1402.9981859695636</v>
      </c>
      <c r="AJ76" s="52">
        <f t="shared" si="3"/>
        <v>90481.000000000015</v>
      </c>
      <c r="AK76" s="46">
        <f>AJ76-$C68</f>
        <v>0</v>
      </c>
    </row>
    <row r="77" spans="1:40" x14ac:dyDescent="0.45">
      <c r="A77" s="69"/>
      <c r="B77" s="69"/>
      <c r="C77" s="69"/>
      <c r="D77" s="73" t="s">
        <v>376</v>
      </c>
      <c r="E77" s="64">
        <f ca="1">E76-OFFSET(INDIRECT(ADDRESS(ROW(),COLUMN())),-10,0)</f>
        <v>84.813237558662877</v>
      </c>
      <c r="F77" s="64">
        <f t="shared" ref="F77:AI77" ca="1" si="9">F76-OFFSET(INDIRECT(ADDRESS(ROW(),COLUMN())),-10,0)</f>
        <v>58</v>
      </c>
      <c r="G77" s="64">
        <f t="shared" ca="1" si="9"/>
        <v>19.769518889374694</v>
      </c>
      <c r="H77" s="64">
        <f t="shared" ca="1" si="9"/>
        <v>88.147362513625922</v>
      </c>
      <c r="I77" s="64">
        <f t="shared" ca="1" si="9"/>
        <v>45.367050278624447</v>
      </c>
      <c r="J77" s="64">
        <f t="shared" ca="1" si="9"/>
        <v>17</v>
      </c>
      <c r="K77" s="64">
        <f t="shared" ca="1" si="9"/>
        <v>36</v>
      </c>
      <c r="L77" s="64">
        <f t="shared" ca="1" si="9"/>
        <v>294.34853567937171</v>
      </c>
      <c r="M77" s="64">
        <f t="shared" ca="1" si="9"/>
        <v>3</v>
      </c>
      <c r="N77" s="64">
        <f t="shared" ca="1" si="9"/>
        <v>19</v>
      </c>
      <c r="O77" s="64">
        <f t="shared" ca="1" si="9"/>
        <v>33.130636320016947</v>
      </c>
      <c r="P77" s="64">
        <f t="shared" ca="1" si="9"/>
        <v>3.8335052494650199</v>
      </c>
      <c r="Q77" s="64">
        <f t="shared" ca="1" si="9"/>
        <v>116</v>
      </c>
      <c r="R77" s="64">
        <f t="shared" ca="1" si="9"/>
        <v>8</v>
      </c>
      <c r="S77" s="64">
        <f t="shared" ca="1" si="9"/>
        <v>16</v>
      </c>
      <c r="T77" s="64">
        <f t="shared" ca="1" si="9"/>
        <v>19</v>
      </c>
      <c r="U77" s="64">
        <f t="shared" ca="1" si="9"/>
        <v>80</v>
      </c>
      <c r="V77" s="64">
        <f t="shared" ca="1" si="9"/>
        <v>1</v>
      </c>
      <c r="W77" s="64">
        <f t="shared" ca="1" si="9"/>
        <v>16.44026700230188</v>
      </c>
      <c r="X77" s="64">
        <f t="shared" ca="1" si="9"/>
        <v>20</v>
      </c>
      <c r="Y77" s="64">
        <f t="shared" ca="1" si="9"/>
        <v>7</v>
      </c>
      <c r="Z77" s="64">
        <f t="shared" ca="1" si="9"/>
        <v>52</v>
      </c>
      <c r="AA77" s="64">
        <f t="shared" ca="1" si="9"/>
        <v>13</v>
      </c>
      <c r="AB77" s="64">
        <f t="shared" ca="1" si="9"/>
        <v>5</v>
      </c>
      <c r="AC77" s="64">
        <f t="shared" ca="1" si="9"/>
        <v>38</v>
      </c>
      <c r="AD77" s="64">
        <f t="shared" ca="1" si="9"/>
        <v>9.146319997237697</v>
      </c>
      <c r="AE77" s="64">
        <f t="shared" ca="1" si="9"/>
        <v>37.657556581292738</v>
      </c>
      <c r="AF77" s="64">
        <f t="shared" ca="1" si="9"/>
        <v>3.1484419030898607</v>
      </c>
      <c r="AG77" s="64">
        <f t="shared" ca="1" si="9"/>
        <v>23</v>
      </c>
      <c r="AH77" s="64">
        <f t="shared" ca="1" si="9"/>
        <v>14.036206294072485</v>
      </c>
      <c r="AI77" s="64">
        <f t="shared" ca="1" si="9"/>
        <v>8.1613617328710006</v>
      </c>
      <c r="AJ77" s="64"/>
    </row>
    <row r="78" spans="1:40" x14ac:dyDescent="0.45">
      <c r="A78" s="69"/>
      <c r="B78" s="69"/>
      <c r="C78" s="69"/>
      <c r="D78" s="71" t="s">
        <v>612</v>
      </c>
      <c r="E78" s="72"/>
      <c r="F78" s="72">
        <v>1751</v>
      </c>
      <c r="G78" s="72">
        <v>770</v>
      </c>
      <c r="H78" s="72"/>
      <c r="I78" s="72"/>
      <c r="J78" s="72"/>
      <c r="K78" s="72">
        <v>807</v>
      </c>
      <c r="L78" s="72"/>
      <c r="M78" s="72">
        <v>1158</v>
      </c>
      <c r="N78" s="72">
        <v>2195</v>
      </c>
      <c r="O78" s="72"/>
      <c r="P78" s="72"/>
      <c r="Q78" s="72">
        <v>2939</v>
      </c>
      <c r="R78" s="72"/>
      <c r="S78" s="72"/>
      <c r="T78" s="72"/>
      <c r="U78" s="72">
        <v>30243</v>
      </c>
      <c r="V78" s="72"/>
      <c r="W78" s="72"/>
      <c r="X78" s="72">
        <v>2487</v>
      </c>
      <c r="Y78" s="72"/>
      <c r="Z78" s="72"/>
      <c r="AA78" s="72">
        <v>4000</v>
      </c>
      <c r="AB78" s="72"/>
      <c r="AC78" s="72"/>
      <c r="AD78" s="72">
        <v>3109</v>
      </c>
      <c r="AE78" s="72"/>
      <c r="AF78" s="72"/>
      <c r="AG78" s="72">
        <v>1701</v>
      </c>
      <c r="AH78" s="72">
        <v>2384</v>
      </c>
      <c r="AI78" s="72">
        <v>2748</v>
      </c>
      <c r="AJ78" s="143" t="s">
        <v>612</v>
      </c>
      <c r="AK78" s="143"/>
    </row>
    <row r="79" spans="1:40" x14ac:dyDescent="0.45">
      <c r="A79" s="69"/>
      <c r="B79" s="69"/>
      <c r="C79" s="69"/>
      <c r="D79" s="71" t="s">
        <v>372</v>
      </c>
      <c r="E79" s="72">
        <v>320</v>
      </c>
      <c r="F79" s="72">
        <v>155</v>
      </c>
      <c r="G79" s="72">
        <v>125</v>
      </c>
      <c r="H79" s="72">
        <v>609</v>
      </c>
      <c r="I79" s="72">
        <v>149</v>
      </c>
      <c r="J79" s="72">
        <v>48</v>
      </c>
      <c r="K79" s="72">
        <v>11</v>
      </c>
      <c r="L79" s="72"/>
      <c r="M79" s="72">
        <v>25</v>
      </c>
      <c r="N79" s="72">
        <v>42</v>
      </c>
      <c r="O79" s="72">
        <v>406</v>
      </c>
      <c r="P79" s="72">
        <v>67</v>
      </c>
      <c r="Q79" s="72">
        <v>179</v>
      </c>
      <c r="R79" s="72">
        <v>96</v>
      </c>
      <c r="S79" s="72"/>
      <c r="T79" s="72">
        <v>42</v>
      </c>
      <c r="U79" s="72">
        <v>75</v>
      </c>
      <c r="V79" s="72">
        <v>173</v>
      </c>
      <c r="W79" s="72"/>
      <c r="X79" s="72">
        <v>110</v>
      </c>
      <c r="Y79" s="72">
        <v>48</v>
      </c>
      <c r="Z79" s="72">
        <v>65</v>
      </c>
      <c r="AA79" s="72">
        <v>8</v>
      </c>
      <c r="AB79" s="72">
        <v>270</v>
      </c>
      <c r="AC79" s="72"/>
      <c r="AD79" s="72">
        <v>100</v>
      </c>
      <c r="AE79" s="72"/>
      <c r="AF79" s="72">
        <v>150</v>
      </c>
      <c r="AG79" s="72">
        <v>20</v>
      </c>
      <c r="AH79" s="72">
        <v>82</v>
      </c>
      <c r="AI79" s="72">
        <v>197</v>
      </c>
      <c r="AJ79" s="143" t="s">
        <v>372</v>
      </c>
      <c r="AK79" s="143"/>
      <c r="AL79" s="22"/>
      <c r="AM79" s="22">
        <f>SUM(E79:AI79)</f>
        <v>3572</v>
      </c>
      <c r="AN79" s="22"/>
    </row>
    <row r="80" spans="1:40" x14ac:dyDescent="0.45">
      <c r="A80" s="69"/>
      <c r="B80" s="69"/>
      <c r="C80" s="69"/>
      <c r="D80" s="71" t="s">
        <v>373</v>
      </c>
      <c r="E80" s="72"/>
      <c r="F80" s="72"/>
      <c r="G80" s="72"/>
      <c r="H80" s="72"/>
      <c r="I80" s="72"/>
      <c r="J80" s="72"/>
      <c r="K80" s="72">
        <v>44</v>
      </c>
      <c r="L80" s="72"/>
      <c r="M80" s="72">
        <v>800</v>
      </c>
      <c r="N80" s="72"/>
      <c r="O80" s="72">
        <v>9160</v>
      </c>
      <c r="P80" s="72">
        <v>825</v>
      </c>
      <c r="Q80" s="72"/>
      <c r="R80" s="72">
        <v>494</v>
      </c>
      <c r="S80" s="72">
        <v>84</v>
      </c>
      <c r="T80" s="72">
        <v>1831</v>
      </c>
      <c r="U80" s="72"/>
      <c r="V80" s="72">
        <v>124</v>
      </c>
      <c r="W80" s="72"/>
      <c r="X80" s="72">
        <v>1608</v>
      </c>
      <c r="Y80" s="72">
        <v>1140</v>
      </c>
      <c r="Z80" s="72">
        <v>2213</v>
      </c>
      <c r="AA80" s="72"/>
      <c r="AB80" s="72">
        <v>5700</v>
      </c>
      <c r="AC80" s="72"/>
      <c r="AD80" s="72">
        <v>3288</v>
      </c>
      <c r="AE80" s="72">
        <v>686</v>
      </c>
      <c r="AF80" s="72"/>
      <c r="AG80" s="72">
        <v>1659</v>
      </c>
      <c r="AH80" s="72"/>
      <c r="AI80" s="72">
        <v>4133</v>
      </c>
      <c r="AJ80" s="143" t="s">
        <v>373</v>
      </c>
      <c r="AK80" s="143"/>
      <c r="AL80" s="22"/>
      <c r="AN80" s="22"/>
    </row>
    <row r="81" spans="1:40" x14ac:dyDescent="0.45">
      <c r="A81" s="69"/>
      <c r="B81" s="69"/>
      <c r="C81" s="69"/>
      <c r="D81" s="71" t="s">
        <v>604</v>
      </c>
      <c r="E81" s="72"/>
      <c r="F81" s="72"/>
      <c r="G81" s="72"/>
      <c r="H81" s="72"/>
      <c r="I81" s="72"/>
      <c r="J81" s="72"/>
      <c r="K81" s="72">
        <v>4130</v>
      </c>
      <c r="L81" s="72"/>
      <c r="M81" s="72">
        <v>937</v>
      </c>
      <c r="N81" s="72">
        <v>1539</v>
      </c>
      <c r="O81" s="72"/>
      <c r="P81" s="72"/>
      <c r="Q81" s="72"/>
      <c r="R81" s="72"/>
      <c r="S81" s="72"/>
      <c r="T81" s="72">
        <v>177</v>
      </c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143" t="s">
        <v>604</v>
      </c>
      <c r="AK81" s="143"/>
      <c r="AN81" s="22"/>
    </row>
    <row r="82" spans="1:40" x14ac:dyDescent="0.45">
      <c r="A82" s="69"/>
      <c r="B82" s="69"/>
      <c r="C82" s="69"/>
      <c r="D82" s="110" t="s">
        <v>688</v>
      </c>
      <c r="E82" s="72">
        <v>2408</v>
      </c>
      <c r="F82" s="72">
        <v>1296</v>
      </c>
      <c r="G82" s="72">
        <v>1328</v>
      </c>
      <c r="H82" s="72">
        <v>6000</v>
      </c>
      <c r="I82" s="72"/>
      <c r="J82" s="72"/>
      <c r="K82" s="72">
        <v>142</v>
      </c>
      <c r="L82" s="72"/>
      <c r="M82" s="72">
        <v>291</v>
      </c>
      <c r="N82" s="72">
        <v>382</v>
      </c>
      <c r="O82" s="72"/>
      <c r="P82" s="72">
        <v>339</v>
      </c>
      <c r="Q82" s="72">
        <v>1472</v>
      </c>
      <c r="R82" s="72">
        <v>735</v>
      </c>
      <c r="S82" s="72">
        <v>358</v>
      </c>
      <c r="T82" s="72">
        <v>248</v>
      </c>
      <c r="U82" s="72">
        <v>706</v>
      </c>
      <c r="V82" s="72"/>
      <c r="W82" s="72"/>
      <c r="X82" s="72">
        <v>603</v>
      </c>
      <c r="Y82" s="72">
        <v>283</v>
      </c>
      <c r="Z82" s="72">
        <v>1913</v>
      </c>
      <c r="AA82" s="72">
        <v>79</v>
      </c>
      <c r="AB82" s="72"/>
      <c r="AC82" s="72"/>
      <c r="AD82" s="72">
        <v>930</v>
      </c>
      <c r="AE82" s="72">
        <v>114</v>
      </c>
      <c r="AF82" s="72">
        <v>1193</v>
      </c>
      <c r="AG82" s="72">
        <v>269</v>
      </c>
      <c r="AH82" s="72">
        <v>1458</v>
      </c>
      <c r="AI82" s="72">
        <v>3361</v>
      </c>
      <c r="AJ82" s="143" t="s">
        <v>688</v>
      </c>
      <c r="AK82" s="143"/>
    </row>
    <row r="83" spans="1:40" x14ac:dyDescent="0.45">
      <c r="A83" s="69"/>
      <c r="B83" s="69"/>
      <c r="C83" s="69"/>
      <c r="D83" s="71" t="s">
        <v>375</v>
      </c>
      <c r="E83" s="72">
        <v>700</v>
      </c>
      <c r="F83" s="72"/>
      <c r="G83" s="72">
        <v>1888</v>
      </c>
      <c r="H83" s="72">
        <v>830</v>
      </c>
      <c r="I83" s="72">
        <v>430</v>
      </c>
      <c r="J83" s="72"/>
      <c r="K83" s="72">
        <v>47</v>
      </c>
      <c r="L83" s="72"/>
      <c r="M83" s="72">
        <v>33</v>
      </c>
      <c r="N83" s="72">
        <v>15</v>
      </c>
      <c r="O83" s="72"/>
      <c r="P83" s="72">
        <v>119</v>
      </c>
      <c r="Q83" s="72">
        <v>261</v>
      </c>
      <c r="R83" s="72"/>
      <c r="S83" s="72"/>
      <c r="T83" s="72">
        <v>1831</v>
      </c>
      <c r="U83" s="72"/>
      <c r="V83" s="72">
        <v>246</v>
      </c>
      <c r="W83" s="72">
        <v>300</v>
      </c>
      <c r="X83" s="72"/>
      <c r="Y83" s="72">
        <v>37</v>
      </c>
      <c r="Z83" s="72">
        <v>152</v>
      </c>
      <c r="AA83" s="72">
        <v>9</v>
      </c>
      <c r="AB83" s="72">
        <v>300</v>
      </c>
      <c r="AC83" s="72"/>
      <c r="AD83" s="72">
        <v>89</v>
      </c>
      <c r="AE83" s="72">
        <v>416</v>
      </c>
      <c r="AF83" s="72">
        <v>58</v>
      </c>
      <c r="AG83" s="72">
        <v>174</v>
      </c>
      <c r="AH83" s="72">
        <v>1728</v>
      </c>
      <c r="AI83" s="72">
        <v>3841</v>
      </c>
      <c r="AJ83" s="143" t="s">
        <v>375</v>
      </c>
      <c r="AK83" s="143"/>
    </row>
    <row r="84" spans="1:40" x14ac:dyDescent="0.45">
      <c r="A84" s="69"/>
      <c r="B84" s="69"/>
      <c r="C84" s="69"/>
      <c r="D84" s="63"/>
      <c r="E84" s="64"/>
      <c r="F84" s="64">
        <f>F73-F67</f>
        <v>58</v>
      </c>
      <c r="G84" s="64"/>
      <c r="H84" s="64"/>
      <c r="I84" s="64"/>
      <c r="J84" s="64">
        <f t="shared" ref="J84:L84" si="10">J73-J67</f>
        <v>17</v>
      </c>
      <c r="K84" s="64">
        <f t="shared" si="10"/>
        <v>36</v>
      </c>
      <c r="L84" s="64">
        <f t="shared" si="10"/>
        <v>294.34853567937171</v>
      </c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3"/>
      <c r="AL84" s="63"/>
      <c r="AM84" s="63"/>
    </row>
    <row r="85" spans="1:40" x14ac:dyDescent="0.45">
      <c r="A85" s="69"/>
      <c r="B85" s="69"/>
      <c r="C85" s="69"/>
      <c r="D85" s="63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111"/>
      <c r="AL85" s="63"/>
      <c r="AM85" s="63"/>
    </row>
    <row r="86" spans="1:40" x14ac:dyDescent="0.45">
      <c r="A86" s="69"/>
      <c r="B86" s="69"/>
      <c r="C86" s="69"/>
      <c r="D86" s="49" t="s">
        <v>744</v>
      </c>
      <c r="E86" s="50"/>
      <c r="F86" s="50">
        <v>2349</v>
      </c>
      <c r="G86" s="50"/>
      <c r="H86" s="107">
        <v>9021</v>
      </c>
      <c r="I86" s="50"/>
      <c r="J86" s="50">
        <v>463</v>
      </c>
      <c r="K86" s="50">
        <v>187</v>
      </c>
      <c r="L86" s="108"/>
      <c r="M86" s="50">
        <v>343</v>
      </c>
      <c r="N86" s="50">
        <v>495</v>
      </c>
      <c r="O86" s="50"/>
      <c r="P86" s="50"/>
      <c r="Q86" s="50">
        <v>2111</v>
      </c>
      <c r="R86" s="50">
        <v>944</v>
      </c>
      <c r="S86" s="107">
        <v>1053</v>
      </c>
      <c r="T86" s="50">
        <v>582</v>
      </c>
      <c r="U86" s="50">
        <v>3281</v>
      </c>
      <c r="V86" s="66">
        <v>1239</v>
      </c>
      <c r="W86" s="107">
        <v>4768</v>
      </c>
      <c r="X86" s="50">
        <v>1093</v>
      </c>
      <c r="Y86" s="50">
        <v>624</v>
      </c>
      <c r="Z86" s="50">
        <v>1055</v>
      </c>
      <c r="AA86" s="50">
        <v>490</v>
      </c>
      <c r="AB86" s="66">
        <v>806</v>
      </c>
      <c r="AC86" s="66">
        <v>5580</v>
      </c>
      <c r="AD86" s="50"/>
      <c r="AE86" s="107">
        <v>8263</v>
      </c>
      <c r="AF86" s="50">
        <v>1668</v>
      </c>
      <c r="AG86" s="50">
        <v>681</v>
      </c>
      <c r="AH86" s="50"/>
      <c r="AI86" s="50"/>
      <c r="AJ86" s="64"/>
      <c r="AK86" s="111"/>
      <c r="AL86" s="63"/>
      <c r="AM86" s="63"/>
    </row>
    <row r="87" spans="1:40" x14ac:dyDescent="0.45">
      <c r="A87" s="69"/>
      <c r="B87" s="69"/>
      <c r="C87" s="69"/>
      <c r="D87" s="49" t="s">
        <v>737</v>
      </c>
      <c r="E87" s="50"/>
      <c r="F87" s="50">
        <v>2278</v>
      </c>
      <c r="G87" s="50"/>
      <c r="H87" s="108"/>
      <c r="I87" s="50"/>
      <c r="J87" s="50">
        <v>453</v>
      </c>
      <c r="K87" s="50">
        <v>186</v>
      </c>
      <c r="L87" s="107">
        <v>25279</v>
      </c>
      <c r="M87" s="50">
        <v>339</v>
      </c>
      <c r="N87" s="66">
        <v>480</v>
      </c>
      <c r="O87" s="50"/>
      <c r="P87" s="50">
        <v>609</v>
      </c>
      <c r="Q87" s="50">
        <v>2002</v>
      </c>
      <c r="R87" s="50">
        <v>935</v>
      </c>
      <c r="S87" s="107">
        <v>1051</v>
      </c>
      <c r="T87" s="50"/>
      <c r="U87" s="50">
        <v>3176</v>
      </c>
      <c r="V87" s="66">
        <v>1239</v>
      </c>
      <c r="W87" s="108"/>
      <c r="X87" s="50">
        <v>1083</v>
      </c>
      <c r="Y87" s="50">
        <v>609</v>
      </c>
      <c r="Z87" s="50">
        <v>1033</v>
      </c>
      <c r="AA87" s="50"/>
      <c r="AB87" s="50"/>
      <c r="AC87" s="50"/>
      <c r="AD87" s="50"/>
      <c r="AE87" s="108"/>
      <c r="AF87" s="50">
        <v>1618</v>
      </c>
      <c r="AG87" s="50">
        <v>627</v>
      </c>
      <c r="AH87" s="50"/>
      <c r="AI87" s="66">
        <v>1380</v>
      </c>
      <c r="AJ87" s="64"/>
      <c r="AK87" s="111"/>
      <c r="AL87" s="63"/>
      <c r="AM87" s="63"/>
    </row>
    <row r="88" spans="1:40" x14ac:dyDescent="0.45">
      <c r="A88" s="69"/>
      <c r="B88" s="69"/>
      <c r="C88" s="69"/>
      <c r="D88" s="49" t="s">
        <v>730</v>
      </c>
      <c r="E88" s="66">
        <v>4100</v>
      </c>
      <c r="F88" s="50">
        <v>2198</v>
      </c>
      <c r="G88" s="50"/>
      <c r="H88" s="107">
        <v>8863</v>
      </c>
      <c r="I88" s="66">
        <v>4350</v>
      </c>
      <c r="J88" s="50">
        <v>452</v>
      </c>
      <c r="K88" s="50">
        <v>181</v>
      </c>
      <c r="L88" s="107">
        <v>25005</v>
      </c>
      <c r="M88" s="50">
        <v>332</v>
      </c>
      <c r="N88" s="50">
        <v>478</v>
      </c>
      <c r="O88" s="50"/>
      <c r="P88" s="50">
        <v>606</v>
      </c>
      <c r="Q88" s="50">
        <v>1912</v>
      </c>
      <c r="R88" s="50">
        <v>926</v>
      </c>
      <c r="S88" s="107">
        <v>1046</v>
      </c>
      <c r="T88" s="50"/>
      <c r="U88" s="50">
        <v>3054</v>
      </c>
      <c r="V88" s="66">
        <v>1238</v>
      </c>
      <c r="W88" s="108"/>
      <c r="X88" s="50">
        <v>1054</v>
      </c>
      <c r="Y88" s="50">
        <v>602</v>
      </c>
      <c r="Z88" s="50">
        <v>973</v>
      </c>
      <c r="AA88" s="50"/>
      <c r="AB88" s="66">
        <v>774</v>
      </c>
      <c r="AC88" s="66">
        <v>5432</v>
      </c>
      <c r="AD88" s="50"/>
      <c r="AE88" s="107">
        <v>8154</v>
      </c>
      <c r="AF88" s="50">
        <v>1606</v>
      </c>
      <c r="AG88" s="50">
        <v>594</v>
      </c>
      <c r="AH88" s="50"/>
      <c r="AI88" s="66">
        <v>1377</v>
      </c>
      <c r="AJ88" s="64"/>
      <c r="AK88" s="111"/>
      <c r="AL88" s="63"/>
      <c r="AM88" s="63"/>
    </row>
    <row r="89" spans="1:40" x14ac:dyDescent="0.45">
      <c r="A89" s="69"/>
      <c r="B89" s="69"/>
      <c r="C89" s="69"/>
      <c r="D89" s="49" t="s">
        <v>723</v>
      </c>
      <c r="E89" s="50"/>
      <c r="F89" s="66">
        <v>2106</v>
      </c>
      <c r="G89" s="50"/>
      <c r="H89" s="107">
        <v>8746</v>
      </c>
      <c r="I89" s="50"/>
      <c r="J89" s="50">
        <v>449</v>
      </c>
      <c r="K89" s="50">
        <v>178</v>
      </c>
      <c r="L89" s="107">
        <v>24692</v>
      </c>
      <c r="M89" s="50">
        <v>322</v>
      </c>
      <c r="N89" s="50">
        <v>464</v>
      </c>
      <c r="O89" s="50"/>
      <c r="P89" s="50">
        <v>599</v>
      </c>
      <c r="Q89" s="50">
        <v>1835</v>
      </c>
      <c r="R89" s="50">
        <v>914</v>
      </c>
      <c r="S89" s="50"/>
      <c r="T89" s="50">
        <v>520</v>
      </c>
      <c r="U89" s="50">
        <v>2959</v>
      </c>
      <c r="V89" s="50"/>
      <c r="W89" s="108"/>
      <c r="X89" s="50">
        <v>1033</v>
      </c>
      <c r="Y89" s="50">
        <v>593</v>
      </c>
      <c r="Z89" s="50">
        <v>930</v>
      </c>
      <c r="AA89" s="50"/>
      <c r="AB89" s="50"/>
      <c r="AC89" s="50"/>
      <c r="AD89" s="50">
        <v>1400</v>
      </c>
      <c r="AE89" s="107">
        <v>8062</v>
      </c>
      <c r="AF89" s="50">
        <v>1595</v>
      </c>
      <c r="AG89" s="50">
        <v>519</v>
      </c>
      <c r="AH89" s="50">
        <v>749</v>
      </c>
      <c r="AI89" s="50"/>
      <c r="AJ89" s="64"/>
    </row>
    <row r="90" spans="1:40" x14ac:dyDescent="0.45">
      <c r="A90" s="69"/>
      <c r="B90" s="69"/>
      <c r="C90" s="69"/>
      <c r="D90" s="49" t="s">
        <v>712</v>
      </c>
      <c r="E90" s="50"/>
      <c r="F90" s="50">
        <v>2024</v>
      </c>
      <c r="G90" s="50"/>
      <c r="H90" s="108"/>
      <c r="I90" s="50"/>
      <c r="J90" s="50">
        <v>445</v>
      </c>
      <c r="K90" s="50">
        <v>169</v>
      </c>
      <c r="L90" s="108"/>
      <c r="M90" s="50">
        <v>312</v>
      </c>
      <c r="N90" s="50">
        <v>461</v>
      </c>
      <c r="O90" s="50"/>
      <c r="P90" s="50">
        <v>594</v>
      </c>
      <c r="Q90" s="50">
        <v>1763</v>
      </c>
      <c r="R90" s="50">
        <v>903</v>
      </c>
      <c r="S90" s="66">
        <v>1118</v>
      </c>
      <c r="T90" s="50"/>
      <c r="U90" s="50">
        <v>2824</v>
      </c>
      <c r="V90" s="50"/>
      <c r="W90" s="108"/>
      <c r="X90" s="50">
        <v>1015</v>
      </c>
      <c r="Y90" s="50">
        <v>573</v>
      </c>
      <c r="Z90" s="50">
        <v>890</v>
      </c>
      <c r="AA90" s="50"/>
      <c r="AB90" s="50"/>
      <c r="AC90" s="50"/>
      <c r="AD90" s="50"/>
      <c r="AE90" s="107">
        <v>7982</v>
      </c>
      <c r="AF90" s="50">
        <v>1586</v>
      </c>
      <c r="AG90" s="50">
        <v>483</v>
      </c>
      <c r="AH90" s="50"/>
      <c r="AI90" s="66">
        <v>1374</v>
      </c>
      <c r="AJ90" s="64"/>
    </row>
    <row r="91" spans="1:40" x14ac:dyDescent="0.45">
      <c r="A91" s="69"/>
      <c r="B91" s="69"/>
      <c r="C91" s="69"/>
      <c r="D91" s="49" t="s">
        <v>711</v>
      </c>
      <c r="E91" s="50"/>
      <c r="F91" s="50">
        <v>1943</v>
      </c>
      <c r="G91" s="50"/>
      <c r="H91" s="107">
        <v>8549</v>
      </c>
      <c r="I91" s="50"/>
      <c r="J91" s="50">
        <v>438</v>
      </c>
      <c r="K91" s="50">
        <v>167</v>
      </c>
      <c r="L91" s="108"/>
      <c r="M91" s="50">
        <v>300</v>
      </c>
      <c r="N91" s="50">
        <v>453</v>
      </c>
      <c r="O91" s="50"/>
      <c r="P91" s="50">
        <v>590</v>
      </c>
      <c r="Q91" s="50">
        <v>1691</v>
      </c>
      <c r="R91" s="50">
        <v>893</v>
      </c>
      <c r="S91" s="66">
        <v>1117</v>
      </c>
      <c r="T91" s="66">
        <v>500</v>
      </c>
      <c r="U91" s="66">
        <v>2729</v>
      </c>
      <c r="V91" s="50"/>
      <c r="W91" s="108"/>
      <c r="X91" s="50">
        <v>976</v>
      </c>
      <c r="Y91" s="50"/>
      <c r="Z91" s="50">
        <v>851</v>
      </c>
      <c r="AA91" s="50"/>
      <c r="AB91" s="50"/>
      <c r="AC91" s="50"/>
      <c r="AD91" s="50"/>
      <c r="AE91" s="107">
        <v>7892</v>
      </c>
      <c r="AF91" s="50">
        <v>1567</v>
      </c>
      <c r="AG91" s="50">
        <v>464</v>
      </c>
      <c r="AH91" s="50"/>
      <c r="AI91" s="66">
        <v>1371</v>
      </c>
      <c r="AJ91" s="64"/>
    </row>
    <row r="92" spans="1:40" x14ac:dyDescent="0.45">
      <c r="A92" s="69"/>
      <c r="B92" s="69"/>
      <c r="C92" s="69"/>
      <c r="D92" s="49" t="s">
        <v>704</v>
      </c>
      <c r="E92" s="50">
        <v>3690</v>
      </c>
      <c r="F92" s="50">
        <v>1904</v>
      </c>
      <c r="G92" s="66">
        <v>1027</v>
      </c>
      <c r="H92" s="107">
        <v>8411</v>
      </c>
      <c r="I92" s="66">
        <v>4135</v>
      </c>
      <c r="J92" s="50">
        <v>432</v>
      </c>
      <c r="K92" s="50">
        <v>163</v>
      </c>
      <c r="L92" s="107">
        <v>24042</v>
      </c>
      <c r="M92" s="50">
        <v>290</v>
      </c>
      <c r="N92" s="50">
        <v>450</v>
      </c>
      <c r="O92" s="50"/>
      <c r="P92" s="50">
        <v>576</v>
      </c>
      <c r="Q92" s="50">
        <v>1580</v>
      </c>
      <c r="R92" s="50">
        <v>883</v>
      </c>
      <c r="S92" s="66">
        <v>1115</v>
      </c>
      <c r="T92" s="50">
        <v>478</v>
      </c>
      <c r="U92" s="50">
        <v>2637</v>
      </c>
      <c r="V92" s="66">
        <v>1232</v>
      </c>
      <c r="W92" s="108"/>
      <c r="X92" s="50">
        <v>956</v>
      </c>
      <c r="Y92" s="50">
        <v>559</v>
      </c>
      <c r="Z92" s="50">
        <v>828</v>
      </c>
      <c r="AA92" s="50"/>
      <c r="AB92" s="66">
        <v>764</v>
      </c>
      <c r="AC92" s="66">
        <v>5293</v>
      </c>
      <c r="AD92" s="50"/>
      <c r="AE92" s="107">
        <v>7797</v>
      </c>
      <c r="AF92" s="50">
        <v>1556</v>
      </c>
      <c r="AG92" s="50">
        <v>454</v>
      </c>
      <c r="AH92" s="50">
        <v>700</v>
      </c>
      <c r="AI92" s="66">
        <v>1367</v>
      </c>
      <c r="AJ92" s="64"/>
    </row>
    <row r="93" spans="1:40" x14ac:dyDescent="0.45">
      <c r="A93" s="69"/>
      <c r="B93" s="69"/>
      <c r="C93" s="69"/>
      <c r="D93" s="49" t="s">
        <v>697</v>
      </c>
      <c r="E93" s="50"/>
      <c r="F93" s="50">
        <v>1852</v>
      </c>
      <c r="G93" s="50"/>
      <c r="H93" s="107">
        <v>8272</v>
      </c>
      <c r="I93" s="50"/>
      <c r="J93" s="50">
        <v>427</v>
      </c>
      <c r="K93" s="50">
        <v>162</v>
      </c>
      <c r="L93" s="107">
        <v>23563</v>
      </c>
      <c r="M93" s="50">
        <v>280</v>
      </c>
      <c r="N93" s="50">
        <v>445</v>
      </c>
      <c r="O93" s="50"/>
      <c r="P93" s="50">
        <v>569</v>
      </c>
      <c r="Q93" s="50">
        <v>1548</v>
      </c>
      <c r="R93" s="50">
        <v>875</v>
      </c>
      <c r="S93" s="66">
        <v>1114</v>
      </c>
      <c r="T93" s="50">
        <v>471</v>
      </c>
      <c r="U93" s="50">
        <v>2514</v>
      </c>
      <c r="V93" s="50"/>
      <c r="W93" s="108"/>
      <c r="X93" s="50">
        <v>953</v>
      </c>
      <c r="Y93" s="50">
        <v>552</v>
      </c>
      <c r="Z93" s="50">
        <v>807</v>
      </c>
      <c r="AA93" s="50"/>
      <c r="AB93" s="50"/>
      <c r="AC93" s="108"/>
      <c r="AD93" s="50"/>
      <c r="AE93" s="107">
        <v>7701</v>
      </c>
      <c r="AF93" s="50">
        <v>1535</v>
      </c>
      <c r="AG93" s="50">
        <v>433</v>
      </c>
      <c r="AH93" s="50"/>
      <c r="AI93" s="50">
        <v>1366</v>
      </c>
      <c r="AJ93" s="64"/>
    </row>
    <row r="94" spans="1:40" x14ac:dyDescent="0.45">
      <c r="A94" s="69"/>
      <c r="B94" s="69"/>
      <c r="C94" s="69"/>
      <c r="D94" s="49" t="s">
        <v>689</v>
      </c>
      <c r="E94" s="50">
        <v>3437</v>
      </c>
      <c r="F94" s="50"/>
      <c r="G94" s="50"/>
      <c r="H94" s="108"/>
      <c r="I94" s="50"/>
      <c r="J94" s="50">
        <v>426</v>
      </c>
      <c r="K94" s="50">
        <v>160</v>
      </c>
      <c r="L94" s="107">
        <v>23235</v>
      </c>
      <c r="M94" s="50">
        <v>268</v>
      </c>
      <c r="N94" s="50">
        <v>442</v>
      </c>
      <c r="O94" s="50"/>
      <c r="P94" s="50">
        <v>547</v>
      </c>
      <c r="Q94" s="50">
        <v>1460</v>
      </c>
      <c r="R94" s="50">
        <v>865</v>
      </c>
      <c r="S94" s="50">
        <v>1111</v>
      </c>
      <c r="T94" s="50">
        <v>457</v>
      </c>
      <c r="U94" s="50">
        <v>2457</v>
      </c>
      <c r="V94" s="50"/>
      <c r="W94" s="107">
        <v>4436</v>
      </c>
      <c r="X94" s="50">
        <v>931</v>
      </c>
      <c r="Y94" s="50">
        <v>541</v>
      </c>
      <c r="Z94" s="50">
        <v>776</v>
      </c>
      <c r="AA94" s="50">
        <v>326</v>
      </c>
      <c r="AB94" s="66">
        <v>750</v>
      </c>
      <c r="AC94" s="108"/>
      <c r="AD94" s="50"/>
      <c r="AE94" s="108"/>
      <c r="AF94" s="50"/>
      <c r="AG94" s="50">
        <v>416</v>
      </c>
      <c r="AH94" s="50"/>
      <c r="AI94" s="66">
        <v>1359</v>
      </c>
      <c r="AJ94" s="64"/>
    </row>
    <row r="95" spans="1:40" x14ac:dyDescent="0.45">
      <c r="A95" s="69"/>
      <c r="B95" s="69"/>
      <c r="C95" s="69"/>
      <c r="D95" s="49" t="s">
        <v>682</v>
      </c>
      <c r="E95" s="50"/>
      <c r="F95" s="50">
        <v>1740</v>
      </c>
      <c r="G95" s="50"/>
      <c r="H95" s="107">
        <v>8059</v>
      </c>
      <c r="I95" s="50"/>
      <c r="J95" s="50">
        <v>418</v>
      </c>
      <c r="K95" s="66">
        <v>157</v>
      </c>
      <c r="L95" s="108"/>
      <c r="M95" s="50">
        <v>255</v>
      </c>
      <c r="N95" s="50">
        <v>460</v>
      </c>
      <c r="O95" s="50"/>
      <c r="P95" s="50">
        <v>539</v>
      </c>
      <c r="Q95" s="50">
        <v>1396</v>
      </c>
      <c r="R95" s="50">
        <v>856</v>
      </c>
      <c r="S95" s="66">
        <v>1111</v>
      </c>
      <c r="T95" s="50">
        <v>450</v>
      </c>
      <c r="U95" s="50">
        <v>2327</v>
      </c>
      <c r="V95" s="50"/>
      <c r="W95" s="50"/>
      <c r="X95" s="50">
        <v>906</v>
      </c>
      <c r="Y95" s="50">
        <v>526</v>
      </c>
      <c r="Z95" s="50">
        <v>747</v>
      </c>
      <c r="AA95" s="50">
        <v>325</v>
      </c>
      <c r="AB95" s="50"/>
      <c r="AC95" s="108"/>
      <c r="AD95" s="50"/>
      <c r="AE95" s="107">
        <v>7549</v>
      </c>
      <c r="AF95" s="50">
        <v>1511</v>
      </c>
      <c r="AG95" s="50">
        <v>401</v>
      </c>
      <c r="AH95" s="50"/>
      <c r="AI95" s="50">
        <v>1353</v>
      </c>
      <c r="AJ95" s="64"/>
    </row>
    <row r="96" spans="1:40" x14ac:dyDescent="0.45">
      <c r="A96" s="69"/>
      <c r="B96" s="69"/>
      <c r="C96" s="69"/>
      <c r="D96" s="49" t="s">
        <v>675</v>
      </c>
      <c r="E96" s="50">
        <v>3190</v>
      </c>
      <c r="F96" s="50">
        <v>1691</v>
      </c>
      <c r="G96" s="50"/>
      <c r="H96" s="107">
        <v>7946</v>
      </c>
      <c r="I96" s="50"/>
      <c r="J96" s="50">
        <v>415</v>
      </c>
      <c r="K96" s="50">
        <v>157</v>
      </c>
      <c r="L96" s="107">
        <v>22344</v>
      </c>
      <c r="M96" s="50">
        <v>245</v>
      </c>
      <c r="N96" s="50">
        <v>438</v>
      </c>
      <c r="O96" s="50"/>
      <c r="P96" s="50">
        <v>536</v>
      </c>
      <c r="Q96" s="50">
        <v>1333</v>
      </c>
      <c r="R96" s="50">
        <v>846</v>
      </c>
      <c r="S96" s="66">
        <v>1109</v>
      </c>
      <c r="T96" s="50">
        <v>438</v>
      </c>
      <c r="U96" s="50">
        <v>2226</v>
      </c>
      <c r="V96" s="50"/>
      <c r="W96" s="50"/>
      <c r="X96" s="50">
        <v>889</v>
      </c>
      <c r="Y96" s="50">
        <v>511</v>
      </c>
      <c r="Z96" s="50">
        <v>705</v>
      </c>
      <c r="AA96" s="50">
        <v>313</v>
      </c>
      <c r="AB96" s="50"/>
      <c r="AC96" s="108"/>
      <c r="AD96" s="50"/>
      <c r="AE96" s="107">
        <v>7452</v>
      </c>
      <c r="AF96" s="50">
        <v>1489</v>
      </c>
      <c r="AG96" s="50">
        <v>384</v>
      </c>
      <c r="AH96" s="50"/>
      <c r="AI96" s="50"/>
      <c r="AJ96" s="64"/>
    </row>
    <row r="97" spans="1:36" x14ac:dyDescent="0.45">
      <c r="A97" s="69"/>
      <c r="B97" s="69"/>
      <c r="C97" s="69"/>
      <c r="D97" s="49" t="s">
        <v>668</v>
      </c>
      <c r="E97" s="50"/>
      <c r="F97" s="50">
        <v>1629</v>
      </c>
      <c r="G97" s="50"/>
      <c r="H97" s="50"/>
      <c r="I97" s="50"/>
      <c r="J97" s="50">
        <v>412</v>
      </c>
      <c r="K97" s="50">
        <v>157</v>
      </c>
      <c r="L97" s="108"/>
      <c r="M97" s="50">
        <v>227</v>
      </c>
      <c r="N97" s="50">
        <v>432</v>
      </c>
      <c r="O97" s="50"/>
      <c r="P97" s="50">
        <v>533</v>
      </c>
      <c r="Q97" s="50">
        <v>1268</v>
      </c>
      <c r="R97" s="50">
        <v>833</v>
      </c>
      <c r="S97" s="50"/>
      <c r="T97" s="50">
        <v>428</v>
      </c>
      <c r="U97" s="50">
        <v>2106</v>
      </c>
      <c r="V97" s="50"/>
      <c r="W97" s="50"/>
      <c r="X97" s="50">
        <v>856</v>
      </c>
      <c r="Y97" s="50">
        <v>501</v>
      </c>
      <c r="Z97" s="50">
        <v>637</v>
      </c>
      <c r="AA97" s="50">
        <v>309</v>
      </c>
      <c r="AB97" s="50"/>
      <c r="AC97" s="108"/>
      <c r="AD97" s="50"/>
      <c r="AE97" s="107">
        <v>7336</v>
      </c>
      <c r="AF97" s="50">
        <v>1467</v>
      </c>
      <c r="AG97" s="50">
        <v>361</v>
      </c>
      <c r="AH97" s="50"/>
      <c r="AI97" s="50"/>
      <c r="AJ97" s="64"/>
    </row>
    <row r="98" spans="1:36" x14ac:dyDescent="0.45">
      <c r="A98" s="69"/>
      <c r="B98" s="69"/>
      <c r="C98" s="69"/>
      <c r="D98" s="49" t="s">
        <v>660</v>
      </c>
      <c r="E98" s="50">
        <v>2859</v>
      </c>
      <c r="F98" s="50">
        <v>1595</v>
      </c>
      <c r="G98" s="50"/>
      <c r="H98" s="50"/>
      <c r="I98" s="50"/>
      <c r="J98" s="50">
        <v>403</v>
      </c>
      <c r="K98" s="50">
        <v>157</v>
      </c>
      <c r="L98" s="107">
        <v>21595</v>
      </c>
      <c r="M98" s="50">
        <v>221</v>
      </c>
      <c r="N98" s="50">
        <v>427</v>
      </c>
      <c r="O98" s="50"/>
      <c r="P98" s="50">
        <v>525</v>
      </c>
      <c r="Q98" s="50">
        <v>1191</v>
      </c>
      <c r="R98" s="50">
        <v>820</v>
      </c>
      <c r="S98" s="50"/>
      <c r="T98" s="50">
        <v>410</v>
      </c>
      <c r="U98" s="50">
        <v>2011</v>
      </c>
      <c r="V98" s="50"/>
      <c r="W98" s="50"/>
      <c r="X98" s="50">
        <v>836</v>
      </c>
      <c r="Y98" s="50">
        <v>479</v>
      </c>
      <c r="Z98" s="50">
        <v>570</v>
      </c>
      <c r="AA98" s="66">
        <v>293</v>
      </c>
      <c r="AB98" s="66">
        <v>738</v>
      </c>
      <c r="AC98" s="108"/>
      <c r="AD98" s="50">
        <v>1160</v>
      </c>
      <c r="AE98" s="107">
        <v>7240</v>
      </c>
      <c r="AF98" s="50">
        <v>1445</v>
      </c>
      <c r="AG98" s="50">
        <v>339</v>
      </c>
      <c r="AH98" s="66">
        <v>609</v>
      </c>
      <c r="AI98" s="50">
        <v>1328</v>
      </c>
      <c r="AJ98" s="64"/>
    </row>
    <row r="99" spans="1:36" x14ac:dyDescent="0.45">
      <c r="A99" s="69"/>
      <c r="B99" s="69"/>
      <c r="C99" s="69"/>
      <c r="D99" s="49" t="s">
        <v>654</v>
      </c>
      <c r="E99" s="50"/>
      <c r="F99" s="50">
        <v>1563</v>
      </c>
      <c r="G99" s="50">
        <v>809</v>
      </c>
      <c r="H99" s="50">
        <v>7620</v>
      </c>
      <c r="I99" s="50"/>
      <c r="J99" s="50">
        <v>391</v>
      </c>
      <c r="K99" s="50">
        <v>157</v>
      </c>
      <c r="L99" s="50"/>
      <c r="M99" s="50">
        <v>212</v>
      </c>
      <c r="N99" s="50">
        <v>418</v>
      </c>
      <c r="O99" s="50">
        <v>2255</v>
      </c>
      <c r="P99" s="50">
        <v>518</v>
      </c>
      <c r="Q99" s="50">
        <v>1146</v>
      </c>
      <c r="R99" s="50">
        <v>805</v>
      </c>
      <c r="S99" s="50"/>
      <c r="T99" s="50">
        <v>396</v>
      </c>
      <c r="U99" s="50">
        <v>1956</v>
      </c>
      <c r="V99" s="50"/>
      <c r="W99" s="50"/>
      <c r="X99" s="50">
        <v>809</v>
      </c>
      <c r="Y99" s="50">
        <v>458</v>
      </c>
      <c r="Z99" s="50">
        <v>541</v>
      </c>
      <c r="AA99" s="50">
        <v>279</v>
      </c>
      <c r="AB99" s="50"/>
      <c r="AC99" s="108"/>
      <c r="AD99" s="50">
        <v>1116</v>
      </c>
      <c r="AE99" s="107">
        <v>7145</v>
      </c>
      <c r="AF99" s="50">
        <v>1423</v>
      </c>
      <c r="AG99" s="50">
        <v>330</v>
      </c>
      <c r="AH99" s="50">
        <v>607</v>
      </c>
      <c r="AI99" s="50"/>
      <c r="AJ99" s="64"/>
    </row>
    <row r="100" spans="1:36" x14ac:dyDescent="0.45">
      <c r="A100" s="69"/>
      <c r="B100" s="69"/>
      <c r="C100" s="69"/>
      <c r="D100" s="49" t="s">
        <v>647</v>
      </c>
      <c r="E100" s="50">
        <v>2591</v>
      </c>
      <c r="F100" s="50">
        <v>1500</v>
      </c>
      <c r="G100" s="50">
        <v>796</v>
      </c>
      <c r="H100" s="50">
        <v>7500</v>
      </c>
      <c r="I100" s="50"/>
      <c r="J100" s="50">
        <v>384</v>
      </c>
      <c r="K100" s="50">
        <v>157</v>
      </c>
      <c r="L100" s="50"/>
      <c r="M100" s="50">
        <v>208</v>
      </c>
      <c r="N100" s="50">
        <v>415</v>
      </c>
      <c r="O100" s="50"/>
      <c r="P100" s="50">
        <v>500</v>
      </c>
      <c r="Q100" s="50">
        <v>1109</v>
      </c>
      <c r="R100" s="50">
        <v>789</v>
      </c>
      <c r="S100" s="66">
        <v>1096</v>
      </c>
      <c r="T100" s="50">
        <v>384</v>
      </c>
      <c r="U100" s="50">
        <v>1852</v>
      </c>
      <c r="V100" s="50"/>
      <c r="W100" s="50"/>
      <c r="X100" s="50">
        <v>773</v>
      </c>
      <c r="Y100" s="50">
        <v>442</v>
      </c>
      <c r="Z100" s="50">
        <v>489</v>
      </c>
      <c r="AA100" s="50">
        <v>223</v>
      </c>
      <c r="AB100" s="50"/>
      <c r="AC100" s="107">
        <v>4817</v>
      </c>
      <c r="AD100" s="50">
        <v>1059</v>
      </c>
      <c r="AE100" s="107">
        <v>7039</v>
      </c>
      <c r="AF100" s="50">
        <v>1408</v>
      </c>
      <c r="AG100" s="50">
        <v>323</v>
      </c>
      <c r="AH100" s="50"/>
      <c r="AI100" s="50">
        <v>1310</v>
      </c>
      <c r="AJ100" s="64"/>
    </row>
    <row r="101" spans="1:36" x14ac:dyDescent="0.45">
      <c r="A101" s="69"/>
      <c r="B101" s="69"/>
      <c r="C101" s="69"/>
      <c r="D101" s="49" t="s">
        <v>639</v>
      </c>
      <c r="E101" s="50">
        <v>2421</v>
      </c>
      <c r="F101" s="50">
        <v>1396</v>
      </c>
      <c r="G101" s="50">
        <v>746</v>
      </c>
      <c r="H101" s="50"/>
      <c r="I101" s="50"/>
      <c r="J101" s="50">
        <v>370</v>
      </c>
      <c r="K101" s="50">
        <v>157</v>
      </c>
      <c r="L101" s="107">
        <v>20250</v>
      </c>
      <c r="M101" s="50">
        <v>196</v>
      </c>
      <c r="N101" s="50">
        <v>408</v>
      </c>
      <c r="O101" s="50"/>
      <c r="P101" s="50">
        <v>492</v>
      </c>
      <c r="Q101" s="50">
        <v>1078</v>
      </c>
      <c r="R101" s="50">
        <v>770</v>
      </c>
      <c r="S101" s="50"/>
      <c r="T101" s="50">
        <v>376</v>
      </c>
      <c r="U101" s="50">
        <v>1762</v>
      </c>
      <c r="V101" s="50"/>
      <c r="W101" s="50"/>
      <c r="X101" s="50">
        <v>712</v>
      </c>
      <c r="Y101" s="50">
        <v>427</v>
      </c>
      <c r="Z101" s="50">
        <v>430</v>
      </c>
      <c r="AA101" s="50">
        <v>217</v>
      </c>
      <c r="AB101" s="50"/>
      <c r="AC101" s="107">
        <v>4785</v>
      </c>
      <c r="AD101" s="50">
        <v>1020</v>
      </c>
      <c r="AE101" s="50"/>
      <c r="AF101" s="50">
        <v>1390</v>
      </c>
      <c r="AG101" s="50">
        <v>307</v>
      </c>
      <c r="AH101" s="50"/>
      <c r="AI101" s="50"/>
      <c r="AJ101" s="64"/>
    </row>
    <row r="102" spans="1:36" x14ac:dyDescent="0.45">
      <c r="A102" s="69"/>
      <c r="B102" s="69"/>
      <c r="C102" s="69"/>
      <c r="D102" s="49" t="s">
        <v>633</v>
      </c>
      <c r="E102" s="50"/>
      <c r="F102" s="50">
        <v>1273</v>
      </c>
      <c r="G102" s="50">
        <v>702</v>
      </c>
      <c r="H102" s="50"/>
      <c r="I102" s="50"/>
      <c r="J102" s="50">
        <v>353</v>
      </c>
      <c r="K102" s="50">
        <v>152</v>
      </c>
      <c r="L102" s="50"/>
      <c r="M102" s="50">
        <v>189</v>
      </c>
      <c r="N102" s="50">
        <v>397</v>
      </c>
      <c r="O102" s="50">
        <v>2088</v>
      </c>
      <c r="P102" s="50">
        <v>489</v>
      </c>
      <c r="Q102" s="50">
        <v>1039</v>
      </c>
      <c r="R102" s="50">
        <v>753</v>
      </c>
      <c r="S102" s="107">
        <v>1085</v>
      </c>
      <c r="T102" s="50">
        <v>371</v>
      </c>
      <c r="U102" s="50">
        <v>1656</v>
      </c>
      <c r="V102" s="50"/>
      <c r="W102" s="50"/>
      <c r="X102" s="50"/>
      <c r="Y102" s="50">
        <v>412</v>
      </c>
      <c r="Z102" s="50">
        <v>404</v>
      </c>
      <c r="AA102" s="50">
        <v>210</v>
      </c>
      <c r="AB102" s="50"/>
      <c r="AC102" s="50"/>
      <c r="AD102" s="50">
        <v>1001</v>
      </c>
      <c r="AE102" s="50"/>
      <c r="AF102" s="50">
        <v>1374</v>
      </c>
      <c r="AG102" s="50">
        <v>293</v>
      </c>
      <c r="AH102" s="50"/>
      <c r="AI102" s="50">
        <v>1274</v>
      </c>
      <c r="AJ102" s="64"/>
    </row>
    <row r="103" spans="1:36" x14ac:dyDescent="0.45">
      <c r="A103" s="69"/>
      <c r="B103" s="69"/>
      <c r="C103" s="69"/>
      <c r="D103" s="49" t="s">
        <v>626</v>
      </c>
      <c r="E103" s="50">
        <v>2282</v>
      </c>
      <c r="F103" s="50">
        <v>1195</v>
      </c>
      <c r="G103" s="50">
        <v>657</v>
      </c>
      <c r="H103" s="50"/>
      <c r="I103" s="50"/>
      <c r="J103" s="50">
        <v>339</v>
      </c>
      <c r="K103" s="50">
        <v>141</v>
      </c>
      <c r="L103" s="50"/>
      <c r="M103" s="50">
        <v>178</v>
      </c>
      <c r="N103" s="50">
        <v>372</v>
      </c>
      <c r="O103" s="50"/>
      <c r="P103" s="50">
        <v>486</v>
      </c>
      <c r="Q103" s="50">
        <v>1000</v>
      </c>
      <c r="R103" s="50">
        <v>731</v>
      </c>
      <c r="S103" s="66">
        <v>1080</v>
      </c>
      <c r="T103" s="50">
        <v>342</v>
      </c>
      <c r="U103" s="50">
        <v>1527</v>
      </c>
      <c r="V103" s="50"/>
      <c r="W103" s="66">
        <v>3767</v>
      </c>
      <c r="X103" s="50">
        <v>682</v>
      </c>
      <c r="Y103" s="50">
        <v>394</v>
      </c>
      <c r="Z103" s="50">
        <v>372</v>
      </c>
      <c r="AA103" s="50">
        <v>205</v>
      </c>
      <c r="AB103" s="50"/>
      <c r="AC103" s="50"/>
      <c r="AD103" s="50">
        <v>982</v>
      </c>
      <c r="AE103" s="66">
        <v>6750</v>
      </c>
      <c r="AF103" s="50">
        <v>1350</v>
      </c>
      <c r="AG103" s="50">
        <v>285</v>
      </c>
      <c r="AH103" s="50"/>
      <c r="AI103" s="66">
        <v>1219</v>
      </c>
      <c r="AJ103" s="64"/>
    </row>
    <row r="104" spans="1:36" x14ac:dyDescent="0.45">
      <c r="A104" s="69"/>
      <c r="B104" s="69"/>
      <c r="C104" s="69"/>
      <c r="D104" s="49" t="s">
        <v>619</v>
      </c>
      <c r="E104" s="66">
        <v>2069</v>
      </c>
      <c r="F104" s="50">
        <v>1082</v>
      </c>
      <c r="G104" s="50">
        <v>648</v>
      </c>
      <c r="H104" s="50"/>
      <c r="I104" s="50"/>
      <c r="J104" s="50">
        <v>331</v>
      </c>
      <c r="K104" s="50">
        <v>132</v>
      </c>
      <c r="L104" s="50"/>
      <c r="M104" s="50">
        <v>161</v>
      </c>
      <c r="N104" s="50">
        <v>357</v>
      </c>
      <c r="O104" s="50">
        <v>1950</v>
      </c>
      <c r="P104" s="50">
        <v>479</v>
      </c>
      <c r="Q104" s="50">
        <v>965</v>
      </c>
      <c r="R104" s="50">
        <v>708</v>
      </c>
      <c r="S104" s="50"/>
      <c r="T104" s="50">
        <v>313</v>
      </c>
      <c r="U104" s="50">
        <v>1408</v>
      </c>
      <c r="V104" s="50">
        <v>1125</v>
      </c>
      <c r="W104" s="50"/>
      <c r="X104" s="50">
        <v>659</v>
      </c>
      <c r="Y104" s="50">
        <v>379</v>
      </c>
      <c r="Z104" s="50">
        <v>324</v>
      </c>
      <c r="AA104" s="50">
        <v>195</v>
      </c>
      <c r="AB104" s="50"/>
      <c r="AC104" s="50"/>
      <c r="AD104" s="50">
        <v>923</v>
      </c>
      <c r="AE104" s="50"/>
      <c r="AF104" s="50">
        <v>1334</v>
      </c>
      <c r="AG104" s="50">
        <v>265</v>
      </c>
      <c r="AH104" s="50">
        <v>545</v>
      </c>
      <c r="AI104" s="50">
        <v>1208</v>
      </c>
      <c r="AJ104" s="64"/>
    </row>
    <row r="105" spans="1:36" x14ac:dyDescent="0.45">
      <c r="A105" s="69"/>
      <c r="B105" s="69"/>
      <c r="C105" s="69"/>
      <c r="D105" s="49" t="s">
        <v>611</v>
      </c>
      <c r="E105" s="50">
        <v>1976</v>
      </c>
      <c r="F105" s="50"/>
      <c r="G105" s="50">
        <v>622</v>
      </c>
      <c r="H105" s="50"/>
      <c r="I105" s="50"/>
      <c r="J105" s="50">
        <v>324</v>
      </c>
      <c r="K105" s="50">
        <v>132</v>
      </c>
      <c r="L105" s="50"/>
      <c r="M105" s="50">
        <v>154</v>
      </c>
      <c r="N105" s="50">
        <v>351</v>
      </c>
      <c r="O105" s="50">
        <v>1857</v>
      </c>
      <c r="P105" s="50">
        <v>469</v>
      </c>
      <c r="Q105" s="50">
        <v>928</v>
      </c>
      <c r="R105" s="50">
        <v>688</v>
      </c>
      <c r="S105" s="50"/>
      <c r="T105" s="50">
        <v>294</v>
      </c>
      <c r="U105" s="50">
        <v>1283</v>
      </c>
      <c r="V105" s="50">
        <v>1105</v>
      </c>
      <c r="W105" s="50"/>
      <c r="X105" s="50">
        <v>647</v>
      </c>
      <c r="Y105" s="50">
        <v>366</v>
      </c>
      <c r="Z105" s="50">
        <v>318</v>
      </c>
      <c r="AA105" s="50">
        <v>188</v>
      </c>
      <c r="AB105" s="50"/>
      <c r="AC105" s="50"/>
      <c r="AD105" s="50">
        <v>889</v>
      </c>
      <c r="AE105" s="50"/>
      <c r="AF105" s="50">
        <v>1305</v>
      </c>
      <c r="AG105" s="50">
        <v>254</v>
      </c>
      <c r="AH105" s="50"/>
      <c r="AI105" s="50">
        <v>1208</v>
      </c>
      <c r="AJ105" s="64"/>
    </row>
    <row r="106" spans="1:36" x14ac:dyDescent="0.45">
      <c r="A106" s="69"/>
      <c r="B106" s="69"/>
      <c r="C106" s="69"/>
      <c r="D106" s="49" t="s">
        <v>603</v>
      </c>
      <c r="E106" s="50">
        <v>1897</v>
      </c>
      <c r="F106" s="50">
        <v>1032</v>
      </c>
      <c r="G106" s="50">
        <v>588</v>
      </c>
      <c r="H106" s="50"/>
      <c r="I106" s="50"/>
      <c r="J106" s="50">
        <v>319</v>
      </c>
      <c r="K106" s="50">
        <v>125</v>
      </c>
      <c r="L106" s="50"/>
      <c r="M106" s="50">
        <v>148</v>
      </c>
      <c r="N106" s="50">
        <v>339</v>
      </c>
      <c r="O106" s="50"/>
      <c r="P106" s="50">
        <v>455</v>
      </c>
      <c r="Q106" s="50">
        <v>889</v>
      </c>
      <c r="R106" s="50">
        <v>670</v>
      </c>
      <c r="S106" s="50"/>
      <c r="T106" s="50">
        <v>283</v>
      </c>
      <c r="U106" s="50">
        <v>1206</v>
      </c>
      <c r="V106" s="50">
        <v>1075</v>
      </c>
      <c r="W106" s="50"/>
      <c r="X106" s="50">
        <v>630</v>
      </c>
      <c r="Y106" s="50">
        <v>327</v>
      </c>
      <c r="Z106" s="50">
        <v>314</v>
      </c>
      <c r="AA106" s="50">
        <v>188</v>
      </c>
      <c r="AB106" s="50"/>
      <c r="AC106" s="50"/>
      <c r="AD106" s="50">
        <v>856</v>
      </c>
      <c r="AE106" s="50"/>
      <c r="AF106" s="50">
        <v>1277</v>
      </c>
      <c r="AG106" s="50">
        <v>241</v>
      </c>
      <c r="AH106" s="50"/>
      <c r="AI106" s="50"/>
      <c r="AJ106" s="64"/>
    </row>
    <row r="107" spans="1:36" x14ac:dyDescent="0.45">
      <c r="A107" s="69"/>
      <c r="B107" s="69"/>
      <c r="C107" s="69"/>
      <c r="D107" s="49" t="s">
        <v>564</v>
      </c>
      <c r="E107" s="50">
        <v>1815</v>
      </c>
      <c r="F107" s="50">
        <v>957</v>
      </c>
      <c r="G107" s="50">
        <v>550</v>
      </c>
      <c r="H107" s="50"/>
      <c r="I107" s="50"/>
      <c r="J107" s="50">
        <v>309</v>
      </c>
      <c r="K107" s="50">
        <v>122</v>
      </c>
      <c r="L107" s="50"/>
      <c r="M107" s="50">
        <v>138</v>
      </c>
      <c r="N107" s="50">
        <v>330</v>
      </c>
      <c r="O107" s="50">
        <v>1740</v>
      </c>
      <c r="P107" s="50">
        <v>441</v>
      </c>
      <c r="Q107" s="50">
        <v>853</v>
      </c>
      <c r="R107" s="50">
        <v>654</v>
      </c>
      <c r="S107" s="50"/>
      <c r="T107" s="50">
        <v>271</v>
      </c>
      <c r="U107" s="50">
        <v>1100</v>
      </c>
      <c r="V107" s="50">
        <v>1057</v>
      </c>
      <c r="W107" s="50"/>
      <c r="X107" s="50">
        <v>611</v>
      </c>
      <c r="Y107" s="50">
        <v>311</v>
      </c>
      <c r="Z107" s="50">
        <v>281</v>
      </c>
      <c r="AA107" s="50">
        <v>181</v>
      </c>
      <c r="AB107" s="50"/>
      <c r="AC107" s="50"/>
      <c r="AD107" s="50">
        <v>819</v>
      </c>
      <c r="AE107" s="50"/>
      <c r="AF107" s="50">
        <v>1244</v>
      </c>
      <c r="AG107" s="50">
        <v>234</v>
      </c>
      <c r="AH107" s="50"/>
      <c r="AI107" s="50">
        <v>1164</v>
      </c>
      <c r="AJ107" s="64"/>
    </row>
    <row r="108" spans="1:36" x14ac:dyDescent="0.45">
      <c r="A108" s="69"/>
      <c r="B108" s="69"/>
      <c r="C108" s="69"/>
      <c r="D108" s="49" t="s">
        <v>512</v>
      </c>
      <c r="E108" s="50">
        <v>1762</v>
      </c>
      <c r="F108" s="50">
        <v>870</v>
      </c>
      <c r="G108" s="50">
        <v>515</v>
      </c>
      <c r="H108" s="50"/>
      <c r="I108" s="50"/>
      <c r="J108" s="50">
        <v>307</v>
      </c>
      <c r="K108" s="50">
        <v>105</v>
      </c>
      <c r="L108" s="50"/>
      <c r="M108" s="50">
        <v>136</v>
      </c>
      <c r="N108" s="50">
        <v>320</v>
      </c>
      <c r="O108" s="50"/>
      <c r="P108" s="50">
        <v>429</v>
      </c>
      <c r="Q108" s="50">
        <v>812</v>
      </c>
      <c r="R108" s="50">
        <v>637</v>
      </c>
      <c r="S108" s="50"/>
      <c r="T108" s="50">
        <v>249</v>
      </c>
      <c r="U108" s="50">
        <v>989</v>
      </c>
      <c r="V108" s="50">
        <v>1039</v>
      </c>
      <c r="W108" s="50"/>
      <c r="X108" s="50">
        <v>587</v>
      </c>
      <c r="Y108" s="50">
        <v>298</v>
      </c>
      <c r="Z108" s="50">
        <v>268</v>
      </c>
      <c r="AA108" s="50">
        <v>176</v>
      </c>
      <c r="AB108" s="50"/>
      <c r="AC108" s="50"/>
      <c r="AD108" s="50">
        <v>801</v>
      </c>
      <c r="AE108" s="50"/>
      <c r="AF108" s="50">
        <v>1214</v>
      </c>
      <c r="AG108" s="50">
        <v>221</v>
      </c>
      <c r="AH108" s="50"/>
      <c r="AI108" s="50">
        <v>1128</v>
      </c>
      <c r="AJ108" s="64"/>
    </row>
    <row r="109" spans="1:36" x14ac:dyDescent="0.45">
      <c r="A109" s="69"/>
      <c r="B109" s="69"/>
      <c r="C109" s="69"/>
      <c r="D109" s="49" t="s">
        <v>511</v>
      </c>
      <c r="E109" s="50">
        <v>1688</v>
      </c>
      <c r="F109" s="50">
        <v>799</v>
      </c>
      <c r="G109" s="50">
        <v>497</v>
      </c>
      <c r="H109" s="50"/>
      <c r="I109" s="50"/>
      <c r="J109" s="50">
        <v>302</v>
      </c>
      <c r="K109" s="50">
        <v>105</v>
      </c>
      <c r="L109" s="50"/>
      <c r="M109" s="50">
        <v>131</v>
      </c>
      <c r="N109" s="50">
        <v>305</v>
      </c>
      <c r="O109" s="50">
        <v>1622</v>
      </c>
      <c r="P109" s="50">
        <v>394</v>
      </c>
      <c r="Q109" s="50">
        <v>782</v>
      </c>
      <c r="R109" s="50">
        <v>620</v>
      </c>
      <c r="S109" s="50"/>
      <c r="T109" s="50">
        <v>246</v>
      </c>
      <c r="U109" s="50">
        <v>917</v>
      </c>
      <c r="V109" s="50">
        <v>1018</v>
      </c>
      <c r="W109" s="50"/>
      <c r="X109" s="50">
        <v>558</v>
      </c>
      <c r="Y109" s="50">
        <v>285</v>
      </c>
      <c r="Z109" s="50">
        <v>245</v>
      </c>
      <c r="AA109" s="50">
        <v>169</v>
      </c>
      <c r="AB109" s="50"/>
      <c r="AC109" s="50"/>
      <c r="AD109" s="50">
        <v>782</v>
      </c>
      <c r="AE109" s="50"/>
      <c r="AF109" s="50">
        <v>1193</v>
      </c>
      <c r="AG109" s="50">
        <v>214</v>
      </c>
      <c r="AH109" s="50"/>
      <c r="AI109" s="50"/>
      <c r="AJ109" s="64"/>
    </row>
    <row r="110" spans="1:36" x14ac:dyDescent="0.45">
      <c r="A110" s="69"/>
      <c r="B110" s="69"/>
      <c r="C110" s="69"/>
      <c r="D110" s="49" t="s">
        <v>501</v>
      </c>
      <c r="E110" s="50">
        <v>1618</v>
      </c>
      <c r="F110" s="50">
        <v>750</v>
      </c>
      <c r="G110" s="50">
        <v>474</v>
      </c>
      <c r="H110" s="50"/>
      <c r="I110" s="50"/>
      <c r="J110" s="50">
        <v>296</v>
      </c>
      <c r="K110" s="50">
        <v>99</v>
      </c>
      <c r="L110" s="50"/>
      <c r="M110" s="50">
        <v>126</v>
      </c>
      <c r="N110" s="50">
        <v>295</v>
      </c>
      <c r="O110" s="50">
        <v>1590</v>
      </c>
      <c r="P110" s="50">
        <v>394</v>
      </c>
      <c r="Q110" s="50">
        <v>762</v>
      </c>
      <c r="R110" s="50">
        <v>601</v>
      </c>
      <c r="S110" s="50"/>
      <c r="T110" s="50">
        <v>233</v>
      </c>
      <c r="U110" s="50">
        <v>852</v>
      </c>
      <c r="V110" s="50">
        <v>987</v>
      </c>
      <c r="W110" s="50"/>
      <c r="X110" s="50">
        <v>511</v>
      </c>
      <c r="Y110" s="50">
        <v>282</v>
      </c>
      <c r="Z110" s="50">
        <v>237</v>
      </c>
      <c r="AA110" s="50">
        <v>152</v>
      </c>
      <c r="AB110" s="50"/>
      <c r="AC110" s="50"/>
      <c r="AD110" s="50">
        <v>754</v>
      </c>
      <c r="AE110" s="50"/>
      <c r="AF110" s="50">
        <v>1173</v>
      </c>
      <c r="AG110" s="50">
        <v>199</v>
      </c>
      <c r="AH110" s="50"/>
      <c r="AI110" s="50">
        <v>1116</v>
      </c>
      <c r="AJ110" s="64"/>
    </row>
    <row r="111" spans="1:36" x14ac:dyDescent="0.45">
      <c r="A111" s="69"/>
      <c r="B111" s="69"/>
      <c r="C111" s="69"/>
      <c r="D111" s="49" t="s">
        <v>495</v>
      </c>
      <c r="E111" s="50">
        <v>1537</v>
      </c>
      <c r="F111" s="50">
        <v>725</v>
      </c>
      <c r="G111" s="50">
        <v>442</v>
      </c>
      <c r="H111" s="50"/>
      <c r="I111" s="50"/>
      <c r="J111" s="50">
        <v>288</v>
      </c>
      <c r="K111" s="50">
        <v>97</v>
      </c>
      <c r="L111" s="50"/>
      <c r="M111" s="50">
        <v>122</v>
      </c>
      <c r="N111" s="50">
        <v>292</v>
      </c>
      <c r="O111" s="50">
        <v>1537</v>
      </c>
      <c r="P111" s="50">
        <v>367</v>
      </c>
      <c r="Q111" s="50">
        <v>718</v>
      </c>
      <c r="R111" s="50">
        <v>582</v>
      </c>
      <c r="S111" s="50"/>
      <c r="T111" s="50">
        <v>219</v>
      </c>
      <c r="U111" s="50">
        <v>806</v>
      </c>
      <c r="V111" s="50">
        <v>957</v>
      </c>
      <c r="W111" s="50"/>
      <c r="X111" s="50">
        <v>470</v>
      </c>
      <c r="Y111" s="50">
        <v>260</v>
      </c>
      <c r="Z111" s="50">
        <v>229</v>
      </c>
      <c r="AA111" s="50">
        <v>147</v>
      </c>
      <c r="AB111" s="50"/>
      <c r="AC111" s="50"/>
      <c r="AD111" s="50"/>
      <c r="AE111" s="50"/>
      <c r="AF111" s="50">
        <v>1143</v>
      </c>
      <c r="AG111" s="50">
        <v>198</v>
      </c>
      <c r="AH111" s="50"/>
      <c r="AI111" s="66">
        <v>1093</v>
      </c>
      <c r="AJ111" s="64"/>
    </row>
    <row r="112" spans="1:36" x14ac:dyDescent="0.45">
      <c r="A112" s="69"/>
      <c r="B112" s="69"/>
      <c r="C112" s="69"/>
      <c r="D112" s="49" t="s">
        <v>430</v>
      </c>
      <c r="E112" s="50">
        <v>1443</v>
      </c>
      <c r="F112" s="50">
        <v>696</v>
      </c>
      <c r="G112" s="50">
        <v>418</v>
      </c>
      <c r="H112" s="50"/>
      <c r="I112" s="50"/>
      <c r="J112" s="50">
        <v>280</v>
      </c>
      <c r="K112" s="50">
        <v>93</v>
      </c>
      <c r="L112" s="50"/>
      <c r="M112" s="50">
        <v>114</v>
      </c>
      <c r="N112" s="50">
        <v>285</v>
      </c>
      <c r="O112" s="50">
        <v>1475</v>
      </c>
      <c r="P112" s="50">
        <v>337</v>
      </c>
      <c r="Q112" s="50">
        <v>693</v>
      </c>
      <c r="R112" s="50">
        <v>540</v>
      </c>
      <c r="S112" s="66">
        <v>916</v>
      </c>
      <c r="T112" s="50">
        <v>209</v>
      </c>
      <c r="U112" s="50">
        <v>780</v>
      </c>
      <c r="V112" s="50">
        <v>933</v>
      </c>
      <c r="W112" s="50"/>
      <c r="X112" s="50">
        <v>425</v>
      </c>
      <c r="Y112" s="50">
        <v>251</v>
      </c>
      <c r="Z112" s="50">
        <v>220</v>
      </c>
      <c r="AA112" s="50">
        <v>140</v>
      </c>
      <c r="AB112" s="50"/>
      <c r="AC112" s="50"/>
      <c r="AD112" s="50">
        <v>695</v>
      </c>
      <c r="AE112" s="50"/>
      <c r="AF112" s="50">
        <v>1120</v>
      </c>
      <c r="AG112" s="50">
        <v>190</v>
      </c>
      <c r="AH112" s="50"/>
      <c r="AI112" s="50">
        <v>1064</v>
      </c>
      <c r="AJ112" s="64"/>
    </row>
    <row r="113" spans="1:36" x14ac:dyDescent="0.45">
      <c r="A113" s="69"/>
      <c r="B113" s="69"/>
      <c r="C113" s="69"/>
      <c r="D113" s="49" t="s">
        <v>429</v>
      </c>
      <c r="E113" s="50">
        <v>1361</v>
      </c>
      <c r="F113" s="50">
        <v>648</v>
      </c>
      <c r="G113" s="50">
        <v>398</v>
      </c>
      <c r="H113" s="50"/>
      <c r="I113" s="50"/>
      <c r="J113" s="50">
        <v>274</v>
      </c>
      <c r="K113" s="50">
        <v>85</v>
      </c>
      <c r="L113" s="50"/>
      <c r="M113" s="50">
        <v>108</v>
      </c>
      <c r="N113" s="50">
        <v>282</v>
      </c>
      <c r="O113" s="50">
        <v>1438</v>
      </c>
      <c r="P113" s="50">
        <v>301</v>
      </c>
      <c r="Q113" s="50">
        <v>671</v>
      </c>
      <c r="R113" s="50">
        <v>518</v>
      </c>
      <c r="S113" s="66">
        <v>886</v>
      </c>
      <c r="T113" s="50">
        <v>197</v>
      </c>
      <c r="U113" s="50">
        <v>712</v>
      </c>
      <c r="V113" s="50">
        <v>896</v>
      </c>
      <c r="W113" s="50"/>
      <c r="X113" s="50">
        <v>404</v>
      </c>
      <c r="Y113" s="50">
        <v>234</v>
      </c>
      <c r="Z113" s="50">
        <v>213</v>
      </c>
      <c r="AA113" s="50">
        <v>124</v>
      </c>
      <c r="AB113" s="50"/>
      <c r="AC113" s="50"/>
      <c r="AD113" s="50">
        <v>680</v>
      </c>
      <c r="AE113" s="50"/>
      <c r="AF113" s="50">
        <v>1068</v>
      </c>
      <c r="AG113" s="50">
        <v>181</v>
      </c>
      <c r="AH113" s="66">
        <v>399</v>
      </c>
      <c r="AI113" s="66">
        <v>1034</v>
      </c>
      <c r="AJ113" s="64"/>
    </row>
    <row r="114" spans="1:36" x14ac:dyDescent="0.45">
      <c r="A114" s="69"/>
      <c r="B114" s="69"/>
      <c r="C114" s="69"/>
      <c r="D114" s="49" t="s">
        <v>371</v>
      </c>
      <c r="E114" s="50">
        <v>1272</v>
      </c>
      <c r="F114" s="50">
        <v>615</v>
      </c>
      <c r="G114" s="50">
        <v>390</v>
      </c>
      <c r="H114" s="50"/>
      <c r="I114" s="50"/>
      <c r="J114" s="50">
        <v>260</v>
      </c>
      <c r="K114" s="50">
        <v>75</v>
      </c>
      <c r="L114" s="50"/>
      <c r="M114" s="50">
        <v>101</v>
      </c>
      <c r="N114" s="50">
        <v>266</v>
      </c>
      <c r="O114" s="50">
        <v>1361</v>
      </c>
      <c r="P114" s="50">
        <v>293</v>
      </c>
      <c r="Q114" s="50">
        <v>631</v>
      </c>
      <c r="R114" s="50">
        <v>494</v>
      </c>
      <c r="S114" s="66">
        <v>861</v>
      </c>
      <c r="T114" s="50">
        <v>185</v>
      </c>
      <c r="U114" s="50">
        <v>669</v>
      </c>
      <c r="V114" s="50">
        <v>873</v>
      </c>
      <c r="W114" s="50"/>
      <c r="X114" s="66">
        <v>363</v>
      </c>
      <c r="Y114" s="50">
        <v>228</v>
      </c>
      <c r="Z114" s="50">
        <v>207</v>
      </c>
      <c r="AA114" s="50">
        <v>119</v>
      </c>
      <c r="AB114" s="66">
        <v>493</v>
      </c>
      <c r="AC114" s="50"/>
      <c r="AD114" s="50">
        <v>637</v>
      </c>
      <c r="AE114" s="50"/>
      <c r="AF114" s="50">
        <v>1050</v>
      </c>
      <c r="AG114" s="50">
        <v>179</v>
      </c>
      <c r="AH114" s="66">
        <v>376</v>
      </c>
      <c r="AI114" s="50">
        <v>1001</v>
      </c>
      <c r="AJ114" s="64"/>
    </row>
    <row r="115" spans="1:36" x14ac:dyDescent="0.45">
      <c r="A115" s="70"/>
      <c r="B115" s="70"/>
      <c r="C115" s="70"/>
      <c r="D115" s="49" t="s">
        <v>367</v>
      </c>
      <c r="E115" s="50">
        <v>1190</v>
      </c>
      <c r="F115" s="50">
        <v>597</v>
      </c>
      <c r="G115" s="50">
        <v>365</v>
      </c>
      <c r="H115" s="50"/>
      <c r="I115" s="50">
        <v>1558</v>
      </c>
      <c r="J115" s="50">
        <v>246</v>
      </c>
      <c r="K115" s="50">
        <v>72</v>
      </c>
      <c r="L115" s="50"/>
      <c r="M115" s="50">
        <v>95</v>
      </c>
      <c r="N115" s="66">
        <v>252</v>
      </c>
      <c r="O115" s="50">
        <v>1333</v>
      </c>
      <c r="P115" s="50">
        <v>280</v>
      </c>
      <c r="Q115" s="50">
        <v>610</v>
      </c>
      <c r="R115" s="50">
        <v>470</v>
      </c>
      <c r="S115" s="66">
        <v>823</v>
      </c>
      <c r="T115" s="50">
        <v>173</v>
      </c>
      <c r="U115" s="50">
        <v>640</v>
      </c>
      <c r="V115" s="66">
        <v>810</v>
      </c>
      <c r="W115" s="50"/>
      <c r="X115" s="50">
        <v>348</v>
      </c>
      <c r="Y115" s="50">
        <v>212</v>
      </c>
      <c r="Z115" s="50">
        <v>199</v>
      </c>
      <c r="AA115" s="66">
        <v>113</v>
      </c>
      <c r="AB115" s="50">
        <v>479</v>
      </c>
      <c r="AC115" s="50"/>
      <c r="AD115" s="50">
        <v>605</v>
      </c>
      <c r="AE115" s="50"/>
      <c r="AF115" s="50">
        <v>1020</v>
      </c>
      <c r="AG115" s="50">
        <v>173</v>
      </c>
      <c r="AH115" s="66">
        <v>350</v>
      </c>
      <c r="AI115" s="66">
        <v>980</v>
      </c>
      <c r="AJ115" s="64"/>
    </row>
    <row r="116" spans="1:36" x14ac:dyDescent="0.45">
      <c r="A116" s="69"/>
      <c r="B116" s="69"/>
      <c r="C116" s="69"/>
      <c r="D116" s="49" t="s">
        <v>356</v>
      </c>
      <c r="E116" s="50">
        <v>1094</v>
      </c>
      <c r="F116" s="50">
        <v>566</v>
      </c>
      <c r="G116" s="50">
        <v>355</v>
      </c>
      <c r="H116" s="50"/>
      <c r="I116" s="66">
        <v>1500</v>
      </c>
      <c r="J116" s="50">
        <v>237</v>
      </c>
      <c r="K116" s="50">
        <v>71</v>
      </c>
      <c r="L116" s="50"/>
      <c r="M116" s="50">
        <v>87</v>
      </c>
      <c r="N116" s="50">
        <v>239</v>
      </c>
      <c r="O116" s="50">
        <v>1289</v>
      </c>
      <c r="P116" s="50">
        <v>259</v>
      </c>
      <c r="Q116" s="50">
        <v>570</v>
      </c>
      <c r="R116" s="50">
        <v>450</v>
      </c>
      <c r="S116" s="50"/>
      <c r="T116" s="50">
        <v>168</v>
      </c>
      <c r="U116" s="50">
        <v>633</v>
      </c>
      <c r="V116" s="50">
        <v>794</v>
      </c>
      <c r="W116" s="50"/>
      <c r="X116" s="50">
        <v>318</v>
      </c>
      <c r="Y116" s="50">
        <v>202</v>
      </c>
      <c r="Z116" s="50">
        <v>194</v>
      </c>
      <c r="AA116" s="50">
        <v>100</v>
      </c>
      <c r="AB116" s="50">
        <v>460</v>
      </c>
      <c r="AC116" s="50"/>
      <c r="AD116" s="50">
        <v>592</v>
      </c>
      <c r="AE116" s="50"/>
      <c r="AF116" s="50">
        <v>987</v>
      </c>
      <c r="AG116" s="50">
        <v>167</v>
      </c>
      <c r="AH116" s="50">
        <v>335</v>
      </c>
      <c r="AI116" s="50">
        <v>968</v>
      </c>
    </row>
    <row r="117" spans="1:36" x14ac:dyDescent="0.45">
      <c r="B117" s="22"/>
      <c r="D117" s="49" t="s">
        <v>357</v>
      </c>
      <c r="E117" s="65">
        <v>1005</v>
      </c>
      <c r="F117" s="65">
        <v>546</v>
      </c>
      <c r="G117" s="65">
        <v>327</v>
      </c>
      <c r="H117" s="65">
        <v>2521</v>
      </c>
      <c r="I117" s="79">
        <v>1452</v>
      </c>
      <c r="J117" s="65">
        <v>232</v>
      </c>
      <c r="K117" s="65">
        <v>67</v>
      </c>
      <c r="L117" s="65"/>
      <c r="M117" s="65">
        <v>83</v>
      </c>
      <c r="N117" s="65">
        <v>225</v>
      </c>
      <c r="O117" s="65">
        <v>1183</v>
      </c>
      <c r="P117" s="65">
        <v>232</v>
      </c>
      <c r="Q117" s="65">
        <v>524</v>
      </c>
      <c r="R117" s="65">
        <v>432</v>
      </c>
      <c r="S117" s="65">
        <v>741</v>
      </c>
      <c r="T117" s="65">
        <v>163</v>
      </c>
      <c r="U117" s="65">
        <v>589</v>
      </c>
      <c r="V117" s="65">
        <v>765</v>
      </c>
      <c r="W117" s="65"/>
      <c r="X117" s="65">
        <v>297</v>
      </c>
      <c r="Y117" s="65">
        <v>192</v>
      </c>
      <c r="Z117" s="65">
        <v>192</v>
      </c>
      <c r="AA117" s="65">
        <v>96</v>
      </c>
      <c r="AB117" s="65">
        <v>424</v>
      </c>
      <c r="AC117" s="65"/>
      <c r="AD117" s="65">
        <v>566</v>
      </c>
      <c r="AE117" s="65"/>
      <c r="AF117" s="65">
        <v>957</v>
      </c>
      <c r="AG117" s="65">
        <v>161</v>
      </c>
      <c r="AH117" s="65"/>
      <c r="AI117" s="65"/>
    </row>
    <row r="118" spans="1:36" x14ac:dyDescent="0.45">
      <c r="B118" s="22"/>
      <c r="D118" s="49" t="s">
        <v>358</v>
      </c>
      <c r="E118" s="65">
        <v>937</v>
      </c>
      <c r="F118" s="65">
        <v>497</v>
      </c>
      <c r="G118" s="65"/>
      <c r="H118" s="65"/>
      <c r="I118" s="65"/>
      <c r="J118" s="65"/>
      <c r="K118" s="65">
        <v>67</v>
      </c>
      <c r="L118" s="65"/>
      <c r="M118" s="65">
        <v>75</v>
      </c>
      <c r="N118" s="65">
        <v>217</v>
      </c>
      <c r="O118" s="65"/>
      <c r="P118" s="65">
        <v>203</v>
      </c>
      <c r="Q118" s="65"/>
      <c r="R118" s="65">
        <v>414</v>
      </c>
      <c r="S118" s="65"/>
      <c r="T118" s="65">
        <v>150</v>
      </c>
      <c r="U118" s="65">
        <v>566</v>
      </c>
      <c r="V118" s="65"/>
      <c r="W118" s="65"/>
      <c r="X118" s="65">
        <v>278</v>
      </c>
      <c r="Y118" s="65">
        <v>179</v>
      </c>
      <c r="Z118" s="65"/>
      <c r="AA118" s="65">
        <v>96</v>
      </c>
      <c r="AB118" s="65"/>
      <c r="AC118" s="65"/>
      <c r="AD118" s="65">
        <v>541</v>
      </c>
      <c r="AE118" s="65"/>
      <c r="AF118" s="65">
        <v>940</v>
      </c>
      <c r="AG118" s="65">
        <v>150</v>
      </c>
      <c r="AH118" s="65"/>
      <c r="AI118" s="65"/>
    </row>
    <row r="119" spans="1:36" x14ac:dyDescent="0.45">
      <c r="B119" s="22"/>
    </row>
    <row r="121" spans="1:36" x14ac:dyDescent="0.45">
      <c r="E121" s="20" t="s">
        <v>565</v>
      </c>
    </row>
    <row r="122" spans="1:36" x14ac:dyDescent="0.45">
      <c r="A122" s="138" t="s">
        <v>360</v>
      </c>
      <c r="B122" s="138"/>
      <c r="C122" s="138"/>
    </row>
    <row r="123" spans="1:36" x14ac:dyDescent="0.45">
      <c r="A123" s="139" t="s">
        <v>359</v>
      </c>
      <c r="B123" s="139"/>
      <c r="C123" s="139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</row>
    <row r="124" spans="1:36" x14ac:dyDescent="0.45">
      <c r="A124" s="140" t="s">
        <v>361</v>
      </c>
      <c r="B124" s="140"/>
      <c r="C124" s="140"/>
    </row>
    <row r="125" spans="1:36" x14ac:dyDescent="0.45">
      <c r="A125" s="141" t="s">
        <v>362</v>
      </c>
      <c r="B125" s="141"/>
      <c r="C125" s="141"/>
    </row>
  </sheetData>
  <mergeCells count="11">
    <mergeCell ref="AJ78:AK78"/>
    <mergeCell ref="AJ79:AK79"/>
    <mergeCell ref="AJ81:AK81"/>
    <mergeCell ref="AJ80:AK80"/>
    <mergeCell ref="AJ83:AK83"/>
    <mergeCell ref="AJ82:AK82"/>
    <mergeCell ref="A122:C122"/>
    <mergeCell ref="A123:C123"/>
    <mergeCell ref="A124:C124"/>
    <mergeCell ref="A125:C125"/>
    <mergeCell ref="A73:C76"/>
  </mergeCells>
  <conditionalFormatting sqref="E77:AI77">
    <cfRule type="cellIs" dxfId="54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539B-8F8F-4125-8FEE-19D944912C2F}">
  <dimension ref="A1:CO67"/>
  <sheetViews>
    <sheetView topLeftCell="A4" workbookViewId="0">
      <pane xSplit="1" topLeftCell="BZ1" activePane="topRight" state="frozen"/>
      <selection pane="topRight" activeCell="CH33" sqref="CH33"/>
    </sheetView>
  </sheetViews>
  <sheetFormatPr defaultColWidth="9" defaultRowHeight="14.25" x14ac:dyDescent="0.45"/>
  <cols>
    <col min="1" max="4" width="22.6640625" style="1" customWidth="1"/>
    <col min="5" max="85" width="9" style="1"/>
    <col min="86" max="87" width="10.46484375" style="1" customWidth="1"/>
    <col min="88" max="88" width="11.1328125" style="1" customWidth="1"/>
    <col min="89" max="16384" width="9" style="1"/>
  </cols>
  <sheetData>
    <row r="1" spans="1:93" s="27" customFormat="1" ht="50.75" customHeight="1" x14ac:dyDescent="0.45">
      <c r="A1" s="43" t="s">
        <v>111</v>
      </c>
      <c r="B1" s="43" t="s">
        <v>156</v>
      </c>
      <c r="C1" s="43" t="s">
        <v>17</v>
      </c>
      <c r="D1" s="43" t="s">
        <v>112</v>
      </c>
      <c r="E1" s="43" t="s">
        <v>133</v>
      </c>
      <c r="F1" s="43" t="s">
        <v>134</v>
      </c>
      <c r="G1" s="43" t="s">
        <v>135</v>
      </c>
      <c r="H1" s="43" t="s">
        <v>136</v>
      </c>
      <c r="I1" s="43" t="s">
        <v>137</v>
      </c>
      <c r="J1" s="43" t="s">
        <v>138</v>
      </c>
      <c r="K1" s="43" t="s">
        <v>139</v>
      </c>
      <c r="L1" s="43" t="s">
        <v>140</v>
      </c>
      <c r="M1" s="43" t="s">
        <v>141</v>
      </c>
      <c r="N1" s="43" t="s">
        <v>142</v>
      </c>
      <c r="O1" s="43" t="s">
        <v>143</v>
      </c>
      <c r="P1" s="43" t="s">
        <v>144</v>
      </c>
      <c r="Q1" s="43" t="s">
        <v>145</v>
      </c>
      <c r="R1" s="43" t="s">
        <v>146</v>
      </c>
      <c r="S1" s="43" t="s">
        <v>147</v>
      </c>
      <c r="T1" s="43" t="s">
        <v>152</v>
      </c>
      <c r="U1" s="43" t="s">
        <v>148</v>
      </c>
      <c r="V1" s="43" t="s">
        <v>149</v>
      </c>
      <c r="W1" s="43" t="s">
        <v>150</v>
      </c>
      <c r="X1" s="43" t="s">
        <v>151</v>
      </c>
      <c r="Y1" s="43" t="s">
        <v>223</v>
      </c>
      <c r="Z1" s="43" t="s">
        <v>224</v>
      </c>
      <c r="AA1" s="43" t="s">
        <v>227</v>
      </c>
      <c r="AB1" s="43" t="s">
        <v>234</v>
      </c>
      <c r="AC1" s="43" t="s">
        <v>237</v>
      </c>
      <c r="AD1" s="43" t="s">
        <v>257</v>
      </c>
      <c r="AE1" s="43" t="s">
        <v>260</v>
      </c>
      <c r="AF1" s="43" t="s">
        <v>263</v>
      </c>
      <c r="AG1" s="43" t="s">
        <v>266</v>
      </c>
      <c r="AH1" s="43" t="s">
        <v>271</v>
      </c>
      <c r="AI1" s="43" t="s">
        <v>310</v>
      </c>
      <c r="AJ1" s="43" t="s">
        <v>317</v>
      </c>
      <c r="AK1" s="43" t="s">
        <v>327</v>
      </c>
      <c r="AL1" s="53" t="s">
        <v>331</v>
      </c>
      <c r="AM1" s="53" t="s">
        <v>347</v>
      </c>
      <c r="AN1" s="53" t="s">
        <v>352</v>
      </c>
      <c r="AO1" s="53" t="s">
        <v>363</v>
      </c>
      <c r="AP1" s="53" t="s">
        <v>369</v>
      </c>
      <c r="AQ1" s="53" t="s">
        <v>378</v>
      </c>
      <c r="AR1" s="53" t="s">
        <v>382</v>
      </c>
      <c r="AS1" s="53" t="s">
        <v>426</v>
      </c>
      <c r="AT1" s="53" t="s">
        <v>497</v>
      </c>
      <c r="AU1" s="53" t="s">
        <v>503</v>
      </c>
      <c r="AV1" s="53" t="s">
        <v>508</v>
      </c>
      <c r="AW1" s="53" t="s">
        <v>514</v>
      </c>
      <c r="AX1" s="53" t="s">
        <v>566</v>
      </c>
      <c r="AY1" s="53" t="s">
        <v>606</v>
      </c>
      <c r="AZ1" s="53" t="s">
        <v>613</v>
      </c>
      <c r="BA1" s="53" t="s">
        <v>620</v>
      </c>
      <c r="BB1" s="53" t="s">
        <v>627</v>
      </c>
      <c r="BC1" s="53" t="s">
        <v>634</v>
      </c>
      <c r="BD1" s="53" t="s">
        <v>642</v>
      </c>
      <c r="BE1" s="53" t="s">
        <v>648</v>
      </c>
      <c r="BF1" s="53" t="s">
        <v>655</v>
      </c>
      <c r="BG1" s="53" t="s">
        <v>662</v>
      </c>
      <c r="BH1" s="53" t="s">
        <v>670</v>
      </c>
      <c r="BI1" s="53" t="s">
        <v>676</v>
      </c>
      <c r="BJ1" s="53" t="s">
        <v>683</v>
      </c>
      <c r="BK1" s="53" t="s">
        <v>691</v>
      </c>
      <c r="BL1" s="53" t="s">
        <v>698</v>
      </c>
      <c r="BM1" s="53" t="s">
        <v>705</v>
      </c>
      <c r="BN1" s="53" t="s">
        <v>713</v>
      </c>
      <c r="BO1" s="53" t="s">
        <v>724</v>
      </c>
      <c r="BP1" s="53" t="s">
        <v>731</v>
      </c>
      <c r="BQ1" s="53" t="s">
        <v>738</v>
      </c>
      <c r="BR1" s="53" t="s">
        <v>745</v>
      </c>
      <c r="BS1" s="53" t="s">
        <v>755</v>
      </c>
      <c r="BU1" s="124" t="s">
        <v>269</v>
      </c>
      <c r="BV1" s="124" t="s">
        <v>270</v>
      </c>
      <c r="BW1" s="124" t="s">
        <v>225</v>
      </c>
      <c r="BX1" s="124" t="s">
        <v>241</v>
      </c>
      <c r="CA1" s="124" t="s">
        <v>612</v>
      </c>
      <c r="CB1" s="124" t="s">
        <v>805</v>
      </c>
      <c r="CC1" s="124" t="s">
        <v>806</v>
      </c>
      <c r="CD1" s="124" t="s">
        <v>750</v>
      </c>
      <c r="CE1" s="124" t="s">
        <v>802</v>
      </c>
      <c r="CF1" s="124" t="s">
        <v>751</v>
      </c>
      <c r="CG1" s="124" t="s">
        <v>800</v>
      </c>
      <c r="CH1" s="124" t="s">
        <v>801</v>
      </c>
      <c r="CI1" s="124" t="s">
        <v>803</v>
      </c>
      <c r="CJ1" s="124" t="s">
        <v>793</v>
      </c>
      <c r="CK1" s="27" t="s">
        <v>794</v>
      </c>
      <c r="CL1" s="27" t="s">
        <v>795</v>
      </c>
      <c r="CM1" s="27" t="s">
        <v>796</v>
      </c>
      <c r="CN1" s="27" t="s">
        <v>797</v>
      </c>
      <c r="CO1" s="27" t="s">
        <v>798</v>
      </c>
    </row>
    <row r="2" spans="1:93" x14ac:dyDescent="0.3">
      <c r="A2" s="8" t="s">
        <v>49</v>
      </c>
      <c r="B2" s="8" t="s">
        <v>157</v>
      </c>
      <c r="C2" s="8" t="s">
        <v>22</v>
      </c>
      <c r="D2" s="8" t="s">
        <v>80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28">
        <v>2</v>
      </c>
      <c r="M2" s="13">
        <v>6</v>
      </c>
      <c r="N2" s="13">
        <v>12</v>
      </c>
      <c r="O2" s="13">
        <v>12</v>
      </c>
      <c r="P2" s="13">
        <v>12</v>
      </c>
      <c r="Q2" s="13">
        <v>46</v>
      </c>
      <c r="R2" s="13">
        <v>55</v>
      </c>
      <c r="S2" s="13">
        <v>65</v>
      </c>
      <c r="T2" s="13">
        <v>75</v>
      </c>
      <c r="U2" s="13">
        <v>77</v>
      </c>
      <c r="V2" s="13">
        <v>107</v>
      </c>
      <c r="W2" s="13">
        <v>129</v>
      </c>
      <c r="X2" s="13">
        <v>146</v>
      </c>
      <c r="Y2" s="13">
        <v>175</v>
      </c>
      <c r="Z2" s="13">
        <v>182</v>
      </c>
      <c r="AA2" s="13">
        <v>279</v>
      </c>
      <c r="AB2" s="13">
        <v>338</v>
      </c>
      <c r="AC2" s="13">
        <v>374</v>
      </c>
      <c r="AD2" s="13">
        <v>409</v>
      </c>
      <c r="AE2" s="13">
        <v>487</v>
      </c>
      <c r="AF2" s="13">
        <v>571</v>
      </c>
      <c r="AG2" s="13">
        <v>629</v>
      </c>
      <c r="AH2" s="13">
        <v>684</v>
      </c>
      <c r="AI2" s="13">
        <v>756</v>
      </c>
      <c r="AJ2" s="13">
        <v>813</v>
      </c>
      <c r="AK2" s="13">
        <v>903.20982142857144</v>
      </c>
      <c r="AL2" s="13">
        <v>937</v>
      </c>
      <c r="AM2" s="13">
        <v>1005</v>
      </c>
      <c r="AN2" s="26">
        <v>1094</v>
      </c>
      <c r="AO2" s="26">
        <v>1190</v>
      </c>
      <c r="AP2" s="26">
        <v>1272</v>
      </c>
      <c r="AQ2" s="74">
        <v>1361</v>
      </c>
      <c r="AR2" s="74">
        <v>1443</v>
      </c>
      <c r="AS2" s="74">
        <v>1537</v>
      </c>
      <c r="AT2" s="26">
        <v>1618</v>
      </c>
      <c r="AU2" s="26">
        <v>1688</v>
      </c>
      <c r="AV2" s="26">
        <v>1762</v>
      </c>
      <c r="AW2" s="26">
        <v>1815</v>
      </c>
      <c r="AX2" s="26">
        <v>1897</v>
      </c>
      <c r="AY2" s="26">
        <v>1976</v>
      </c>
      <c r="AZ2" s="26">
        <v>2069</v>
      </c>
      <c r="BA2" s="26">
        <v>2282</v>
      </c>
      <c r="BB2" s="26">
        <v>2344.5765847270864</v>
      </c>
      <c r="BC2" s="26">
        <v>2421</v>
      </c>
      <c r="BD2" s="26">
        <v>2591</v>
      </c>
      <c r="BE2" s="26">
        <v>2684.3009984338291</v>
      </c>
      <c r="BF2" s="26">
        <v>2859</v>
      </c>
      <c r="BG2" s="26">
        <v>2956.6436063981</v>
      </c>
      <c r="BH2" s="26">
        <v>3190</v>
      </c>
      <c r="BI2" s="26">
        <v>3235.5479101428632</v>
      </c>
      <c r="BJ2" s="26">
        <v>3437</v>
      </c>
      <c r="BK2" s="26">
        <v>3531.1306404500388</v>
      </c>
      <c r="BL2" s="26">
        <v>3690</v>
      </c>
      <c r="BM2" s="26">
        <v>3806.5845110231771</v>
      </c>
      <c r="BN2" s="26">
        <v>3935.5284106868462</v>
      </c>
      <c r="BO2" s="26">
        <v>4075.2366012593352</v>
      </c>
      <c r="BP2" s="26">
        <v>4100</v>
      </c>
      <c r="BQ2" s="26">
        <v>4231.85494814714</v>
      </c>
      <c r="BR2" s="26">
        <v>4295.1867624413371</v>
      </c>
      <c r="BS2" s="26">
        <v>4380</v>
      </c>
      <c r="BU2" s="26">
        <f t="array" aca="1" ref="BU2" ca="1">MEDIAN(IF(E2:(OFFSET(INDIRECT(ADDRESS(ROW(), COLUMN())),0,-2))&gt;0,E2:(OFFSET(INDIRECT(ADDRESS(ROW(), COLUMN())),0,-2))))</f>
        <v>1231</v>
      </c>
      <c r="BV2" s="26">
        <f t="array" aca="1" ref="BV2" ca="1">AVERAGE(IF(E2:(OFFSET(INDIRECT(ADDRESS(ROW(), COLUMN())),0,-3))&gt;0,E2:(OFFSET(INDIRECT(ADDRESS(ROW(), COLUMN())),0,-3))))</f>
        <v>1567.5800132523059</v>
      </c>
      <c r="BW2" s="41">
        <f t="array" ref="BW2">MEDIAN(IF(E2:BS2&gt;0,E2:BS2))</f>
        <v>1231</v>
      </c>
      <c r="BX2" s="41">
        <f t="array" ref="BX2">AVERAGE(IF(E2:BS2&gt;0,E2:BS2))</f>
        <v>1567.5800132523059</v>
      </c>
      <c r="BY2" s="26"/>
      <c r="BZ2" s="41"/>
      <c r="CA2" s="26"/>
      <c r="CB2" s="26">
        <f>BS2/$CM$34</f>
        <v>27932.558819070553</v>
      </c>
      <c r="CC2" s="26">
        <f>(CB2*Daily!$G$68)/$CB$33</f>
        <v>26643.095735150615</v>
      </c>
      <c r="CD2" s="26"/>
      <c r="CE2" s="26">
        <f>BS2</f>
        <v>4380</v>
      </c>
      <c r="CF2" s="41"/>
      <c r="CG2" s="41">
        <f>BS2/CC2</f>
        <v>0.1643953106478315</v>
      </c>
      <c r="CH2" s="26">
        <f>($CB$18*CE2)/$CE$18</f>
        <v>44308.241594763465</v>
      </c>
      <c r="CI2" s="26">
        <f>CH2*CG2</f>
        <v>7284.0671412303091</v>
      </c>
      <c r="CJ2" s="126">
        <v>3</v>
      </c>
    </row>
    <row r="3" spans="1:93" x14ac:dyDescent="0.3">
      <c r="A3" s="8" t="s">
        <v>50</v>
      </c>
      <c r="B3" s="8" t="s">
        <v>158</v>
      </c>
      <c r="C3" s="8" t="s">
        <v>23</v>
      </c>
      <c r="D3" s="8" t="s">
        <v>81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28">
        <v>1</v>
      </c>
      <c r="M3" s="13">
        <v>1</v>
      </c>
      <c r="N3" s="13">
        <v>1</v>
      </c>
      <c r="O3" s="13">
        <v>1</v>
      </c>
      <c r="P3" s="13">
        <v>5</v>
      </c>
      <c r="Q3" s="13">
        <v>5</v>
      </c>
      <c r="R3" s="13">
        <v>5</v>
      </c>
      <c r="S3" s="13">
        <v>10</v>
      </c>
      <c r="T3" s="13">
        <v>11</v>
      </c>
      <c r="U3" s="13">
        <v>33</v>
      </c>
      <c r="V3" s="13">
        <v>40</v>
      </c>
      <c r="W3" s="13">
        <v>69</v>
      </c>
      <c r="X3" s="13">
        <v>73</v>
      </c>
      <c r="Y3" s="13">
        <v>100</v>
      </c>
      <c r="Z3" s="13">
        <v>119</v>
      </c>
      <c r="AA3" s="13">
        <v>144</v>
      </c>
      <c r="AB3" s="13">
        <v>175</v>
      </c>
      <c r="AC3" s="13">
        <v>193</v>
      </c>
      <c r="AD3" s="13">
        <v>224</v>
      </c>
      <c r="AE3" s="13">
        <v>258</v>
      </c>
      <c r="AF3" s="13">
        <v>300</v>
      </c>
      <c r="AG3" s="13">
        <v>326</v>
      </c>
      <c r="AH3" s="13">
        <v>353</v>
      </c>
      <c r="AI3" s="13">
        <v>367</v>
      </c>
      <c r="AJ3" s="13">
        <v>395</v>
      </c>
      <c r="AK3" s="13">
        <v>431.4728260869565</v>
      </c>
      <c r="AL3" s="13">
        <v>497</v>
      </c>
      <c r="AM3" s="13">
        <v>546</v>
      </c>
      <c r="AN3" s="26">
        <v>566</v>
      </c>
      <c r="AO3" s="26">
        <v>597</v>
      </c>
      <c r="AP3" s="26">
        <v>615</v>
      </c>
      <c r="AQ3" s="74">
        <v>648</v>
      </c>
      <c r="AR3" s="74">
        <v>696</v>
      </c>
      <c r="AS3" s="74">
        <v>725</v>
      </c>
      <c r="AT3" s="26">
        <v>750</v>
      </c>
      <c r="AU3" s="26">
        <v>799</v>
      </c>
      <c r="AV3" s="26">
        <v>870</v>
      </c>
      <c r="AW3" s="26">
        <v>957</v>
      </c>
      <c r="AX3" s="26">
        <v>1032</v>
      </c>
      <c r="AY3" s="26">
        <v>1066.7478526093048</v>
      </c>
      <c r="AZ3" s="26">
        <v>1082</v>
      </c>
      <c r="BA3" s="26">
        <v>1195</v>
      </c>
      <c r="BB3" s="26">
        <v>1273</v>
      </c>
      <c r="BC3" s="26">
        <v>1396</v>
      </c>
      <c r="BD3" s="26">
        <v>1500</v>
      </c>
      <c r="BE3" s="26">
        <v>1563</v>
      </c>
      <c r="BF3" s="26">
        <v>1595</v>
      </c>
      <c r="BG3" s="26">
        <v>1629</v>
      </c>
      <c r="BH3" s="26">
        <v>1691</v>
      </c>
      <c r="BI3" s="26">
        <v>1740</v>
      </c>
      <c r="BJ3" s="26">
        <v>1793.2626394898657</v>
      </c>
      <c r="BK3" s="26">
        <v>1852</v>
      </c>
      <c r="BL3" s="26">
        <v>1904</v>
      </c>
      <c r="BM3" s="26">
        <v>1943</v>
      </c>
      <c r="BN3" s="26">
        <v>2024</v>
      </c>
      <c r="BO3" s="26">
        <v>2106</v>
      </c>
      <c r="BP3" s="26">
        <v>2198</v>
      </c>
      <c r="BQ3" s="26">
        <v>2278</v>
      </c>
      <c r="BR3" s="26">
        <v>2349</v>
      </c>
      <c r="BS3" s="26">
        <v>2407</v>
      </c>
      <c r="BU3" s="26">
        <f t="array" aca="1" ref="BU3" ca="1">MEDIAN(IF(E3:(OFFSET(INDIRECT(ADDRESS(ROW(), COLUMN())),0,-2))&gt;0,E3:(OFFSET(INDIRECT(ADDRESS(ROW(), COLUMN())),0,-2))))</f>
        <v>606</v>
      </c>
      <c r="BV3" s="26">
        <f t="array" aca="1" ref="BV3" ca="1">AVERAGE(IF(E3:(OFFSET(INDIRECT(ADDRESS(ROW(), COLUMN())),0,-3))&gt;0,E3:(OFFSET(INDIRECT(ADDRESS(ROW(), COLUMN())),0,-3))))</f>
        <v>825.39138863643552</v>
      </c>
      <c r="BW3" s="41">
        <f t="array" ref="BW3">MEDIAN(IF(E3:BS3&gt;0,E3:BS3))</f>
        <v>606</v>
      </c>
      <c r="BX3" s="41">
        <f t="array" ref="BX3">AVERAGE(IF(E3:BS3&gt;0,E3:BS3))</f>
        <v>825.39138863643552</v>
      </c>
      <c r="BY3" s="26"/>
      <c r="BZ3" s="41"/>
      <c r="CA3" s="26"/>
      <c r="CB3" s="26">
        <f>BS3/$CK$34</f>
        <v>8592.6749136423678</v>
      </c>
      <c r="CC3" s="26">
        <f>(CB3*Daily!$G$68)/$CB$33</f>
        <v>8196.0074559620443</v>
      </c>
      <c r="CD3" s="26"/>
      <c r="CE3" s="26">
        <f t="shared" ref="CE3:CE32" si="0">BS3</f>
        <v>2407</v>
      </c>
      <c r="CF3" s="41"/>
      <c r="CG3" s="41">
        <f t="shared" ref="CG3:CG33" si="1">BS3/CC3</f>
        <v>0.29367957666376565</v>
      </c>
      <c r="CH3" s="26">
        <f t="shared" ref="CH3:CH17" si="2">($CB$18*CE3)/$CE$18</f>
        <v>24349.300803332342</v>
      </c>
      <c r="CI3" s="26">
        <f t="shared" ref="CI3:CI17" si="3">CH3*CG3</f>
        <v>7150.8923519813316</v>
      </c>
      <c r="CJ3" s="125">
        <v>1</v>
      </c>
    </row>
    <row r="4" spans="1:93" x14ac:dyDescent="0.3">
      <c r="A4" s="8" t="s">
        <v>51</v>
      </c>
      <c r="B4" s="8" t="s">
        <v>159</v>
      </c>
      <c r="C4" s="8" t="s">
        <v>18</v>
      </c>
      <c r="D4" s="8" t="s">
        <v>82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28">
        <v>1</v>
      </c>
      <c r="L4" s="13">
        <v>6</v>
      </c>
      <c r="M4" s="13">
        <v>7</v>
      </c>
      <c r="N4" s="13">
        <v>10</v>
      </c>
      <c r="O4" s="13">
        <v>10</v>
      </c>
      <c r="P4" s="13">
        <v>10</v>
      </c>
      <c r="Q4" s="13">
        <v>12</v>
      </c>
      <c r="R4" s="13">
        <v>12</v>
      </c>
      <c r="S4" s="13">
        <v>26</v>
      </c>
      <c r="T4" s="13">
        <v>40</v>
      </c>
      <c r="U4" s="13">
        <v>41</v>
      </c>
      <c r="V4" s="13">
        <v>50</v>
      </c>
      <c r="W4" s="13">
        <v>72</v>
      </c>
      <c r="X4" s="13">
        <v>91</v>
      </c>
      <c r="Y4" s="13">
        <v>92</v>
      </c>
      <c r="Z4" s="13">
        <v>106</v>
      </c>
      <c r="AA4" s="13">
        <v>121</v>
      </c>
      <c r="AB4" s="13">
        <v>154</v>
      </c>
      <c r="AC4" s="13">
        <v>154</v>
      </c>
      <c r="AD4" s="13">
        <v>184</v>
      </c>
      <c r="AE4" s="13">
        <v>203</v>
      </c>
      <c r="AF4" s="13">
        <v>213</v>
      </c>
      <c r="AG4" s="13">
        <v>229</v>
      </c>
      <c r="AH4" s="13">
        <v>264</v>
      </c>
      <c r="AI4" s="13">
        <v>270</v>
      </c>
      <c r="AJ4" s="13">
        <v>289</v>
      </c>
      <c r="AK4" s="13">
        <v>312.17158385093165</v>
      </c>
      <c r="AL4" s="13">
        <v>327</v>
      </c>
      <c r="AM4" s="13">
        <v>327</v>
      </c>
      <c r="AN4" s="26">
        <v>355</v>
      </c>
      <c r="AO4" s="26">
        <v>365</v>
      </c>
      <c r="AP4" s="26">
        <v>390</v>
      </c>
      <c r="AQ4" s="74">
        <v>398</v>
      </c>
      <c r="AR4" s="39">
        <v>418</v>
      </c>
      <c r="AS4" s="74">
        <v>442</v>
      </c>
      <c r="AT4" s="26">
        <v>474</v>
      </c>
      <c r="AU4" s="26">
        <v>497</v>
      </c>
      <c r="AV4" s="26">
        <v>515</v>
      </c>
      <c r="AW4" s="26">
        <v>550</v>
      </c>
      <c r="AX4" s="26">
        <v>588</v>
      </c>
      <c r="AY4" s="26">
        <v>622</v>
      </c>
      <c r="AZ4" s="26">
        <v>648</v>
      </c>
      <c r="BA4" s="26">
        <v>657</v>
      </c>
      <c r="BB4" s="26">
        <v>702</v>
      </c>
      <c r="BC4" s="26">
        <v>746</v>
      </c>
      <c r="BD4" s="26">
        <v>796</v>
      </c>
      <c r="BE4" s="26">
        <v>809</v>
      </c>
      <c r="BF4" s="26">
        <v>847.99633237822354</v>
      </c>
      <c r="BG4" s="26">
        <v>881.91088360711785</v>
      </c>
      <c r="BH4" s="26">
        <v>913.33498145859085</v>
      </c>
      <c r="BI4" s="26">
        <v>951.64718280809518</v>
      </c>
      <c r="BJ4" s="26">
        <v>983.04759735823279</v>
      </c>
      <c r="BK4" s="26">
        <v>1013.7782547359682</v>
      </c>
      <c r="BL4" s="26">
        <v>1027</v>
      </c>
      <c r="BM4" s="26">
        <v>1059.0419290072318</v>
      </c>
      <c r="BN4" s="26">
        <v>1083.7395370355071</v>
      </c>
      <c r="BO4" s="26">
        <v>1111.6100820032216</v>
      </c>
      <c r="BP4" s="26">
        <v>1127.5781652454386</v>
      </c>
      <c r="BQ4" s="26">
        <v>1148.4474777044047</v>
      </c>
      <c r="BR4" s="26">
        <v>1163.5492535390924</v>
      </c>
      <c r="BS4" s="26">
        <v>1183.3187724284671</v>
      </c>
      <c r="BU4" s="26">
        <f t="array" aca="1" ref="BU4" ca="1">MEDIAN(IF(E4:(OFFSET(INDIRECT(ADDRESS(ROW(), COLUMN())),0,-2))&gt;0,E4:(OFFSET(INDIRECT(ADDRESS(ROW(), COLUMN())),0,-2))))</f>
        <v>365</v>
      </c>
      <c r="BV4" s="26">
        <f t="array" aca="1" ref="BV4" ca="1">AVERAGE(IF(E4:(OFFSET(INDIRECT(ADDRESS(ROW(), COLUMN())),0,-3))&gt;0,E4:(OFFSET(INDIRECT(ADDRESS(ROW(), COLUMN())),0,-3))))</f>
        <v>460.67495136328728</v>
      </c>
      <c r="BW4" s="41">
        <f t="array" ref="BW4">MEDIAN(IF(E4:BS4&gt;0,E4:BS4))</f>
        <v>365</v>
      </c>
      <c r="BX4" s="41">
        <f t="array" ref="BX4">AVERAGE(IF(E4:BS4&gt;0,E4:BS4))</f>
        <v>460.67495136328728</v>
      </c>
      <c r="BY4" s="26"/>
      <c r="BZ4" s="41"/>
      <c r="CA4" s="26"/>
      <c r="CB4" s="26">
        <f>BS4/$CK$34</f>
        <v>4224.2931161978277</v>
      </c>
      <c r="CC4" s="26">
        <f>(CB4*Daily!$G$68)/$CB$33</f>
        <v>4029.2852021618492</v>
      </c>
      <c r="CD4" s="26"/>
      <c r="CE4" s="26">
        <f t="shared" si="0"/>
        <v>1183.3187724284671</v>
      </c>
      <c r="CF4" s="41"/>
      <c r="CG4" s="41">
        <f t="shared" si="1"/>
        <v>0.2936795766637656</v>
      </c>
      <c r="CH4" s="26">
        <f t="shared" si="2"/>
        <v>11970.496358990742</v>
      </c>
      <c r="CI4" s="26">
        <f t="shared" si="3"/>
        <v>3515.4903031635486</v>
      </c>
      <c r="CJ4" s="125">
        <v>1</v>
      </c>
    </row>
    <row r="5" spans="1:93" x14ac:dyDescent="0.3">
      <c r="A5" s="8" t="s">
        <v>52</v>
      </c>
      <c r="B5" s="8" t="s">
        <v>160</v>
      </c>
      <c r="C5" s="8" t="s">
        <v>19</v>
      </c>
      <c r="D5" s="8" t="s">
        <v>83</v>
      </c>
      <c r="E5" s="13">
        <v>0</v>
      </c>
      <c r="F5" s="13">
        <v>0</v>
      </c>
      <c r="G5" s="13">
        <v>0</v>
      </c>
      <c r="H5" s="13">
        <v>0</v>
      </c>
      <c r="I5" s="28">
        <v>2</v>
      </c>
      <c r="J5" s="13">
        <v>2</v>
      </c>
      <c r="K5" s="13">
        <v>2</v>
      </c>
      <c r="L5" s="13">
        <v>10</v>
      </c>
      <c r="M5" s="13">
        <v>20</v>
      </c>
      <c r="N5" s="13">
        <v>32</v>
      </c>
      <c r="O5" s="13">
        <v>45</v>
      </c>
      <c r="P5" s="13">
        <v>68</v>
      </c>
      <c r="Q5" s="13">
        <v>120</v>
      </c>
      <c r="R5" s="13">
        <v>120</v>
      </c>
      <c r="S5" s="13">
        <v>238</v>
      </c>
      <c r="T5" s="13">
        <v>388</v>
      </c>
      <c r="U5" s="13">
        <v>484</v>
      </c>
      <c r="V5" s="13">
        <v>564</v>
      </c>
      <c r="W5" s="13">
        <v>601</v>
      </c>
      <c r="X5" s="13">
        <v>618</v>
      </c>
      <c r="Y5" s="13">
        <v>788</v>
      </c>
      <c r="Z5" s="13">
        <v>792</v>
      </c>
      <c r="AA5" s="13">
        <v>902</v>
      </c>
      <c r="AB5" s="13">
        <v>1057</v>
      </c>
      <c r="AC5" s="13">
        <v>1183</v>
      </c>
      <c r="AD5" s="13">
        <v>1301</v>
      </c>
      <c r="AE5" s="13">
        <v>1376</v>
      </c>
      <c r="AF5" s="13">
        <v>1538</v>
      </c>
      <c r="AG5" s="13">
        <v>1646</v>
      </c>
      <c r="AH5" s="13">
        <v>1791</v>
      </c>
      <c r="AI5" s="13">
        <v>1892</v>
      </c>
      <c r="AJ5" s="13">
        <v>1979</v>
      </c>
      <c r="AK5" s="13">
        <v>2150.404891304348</v>
      </c>
      <c r="AL5" s="13">
        <v>2357.4233442295131</v>
      </c>
      <c r="AM5" s="13">
        <v>2521</v>
      </c>
      <c r="AN5" s="26">
        <v>2741.148173167343</v>
      </c>
      <c r="AO5" s="26">
        <v>3298.8430732740603</v>
      </c>
      <c r="AP5" s="26">
        <v>3476.4207453828813</v>
      </c>
      <c r="AQ5" s="74">
        <v>4004.279529342095</v>
      </c>
      <c r="AR5" s="74">
        <v>4371.5591675206606</v>
      </c>
      <c r="AS5" s="74">
        <v>4709.2250779274245</v>
      </c>
      <c r="AT5" s="26">
        <v>5070.2852496151945</v>
      </c>
      <c r="AU5" s="26">
        <v>5422.9369842854894</v>
      </c>
      <c r="AV5" s="26">
        <v>5748.3150021997362</v>
      </c>
      <c r="AW5" s="26">
        <v>6027.4161851108584</v>
      </c>
      <c r="AX5" s="26">
        <v>6322.4929277707934</v>
      </c>
      <c r="AY5" s="26">
        <v>6559.431652712834</v>
      </c>
      <c r="AZ5" s="26">
        <v>6801.2661567828172</v>
      </c>
      <c r="BA5" s="26">
        <v>6969.5756286901405</v>
      </c>
      <c r="BB5" s="26">
        <v>7072.3721494484807</v>
      </c>
      <c r="BC5" s="26">
        <v>7278.9587459085797</v>
      </c>
      <c r="BD5" s="26">
        <v>7500</v>
      </c>
      <c r="BE5" s="26">
        <v>7620</v>
      </c>
      <c r="BF5" s="26">
        <v>7759.365501432665</v>
      </c>
      <c r="BG5" s="26">
        <v>7900.3271019629719</v>
      </c>
      <c r="BH5" s="26">
        <v>7946</v>
      </c>
      <c r="BI5" s="26">
        <v>8059</v>
      </c>
      <c r="BJ5" s="26">
        <v>8181.0739580961053</v>
      </c>
      <c r="BK5" s="26">
        <v>8272</v>
      </c>
      <c r="BL5" s="26">
        <v>8411</v>
      </c>
      <c r="BM5" s="26">
        <v>8549</v>
      </c>
      <c r="BN5" s="26">
        <v>8607.1629958858612</v>
      </c>
      <c r="BO5" s="26">
        <v>8746</v>
      </c>
      <c r="BP5" s="26">
        <v>8863</v>
      </c>
      <c r="BQ5" s="26">
        <v>8922.0945605555171</v>
      </c>
      <c r="BR5" s="26">
        <v>9021</v>
      </c>
      <c r="BS5" s="26">
        <v>9109.1473625136259</v>
      </c>
      <c r="BU5" s="26">
        <f t="array" aca="1" ref="BU5" ca="1">MEDIAN(IF(E5:(OFFSET(INDIRECT(ADDRESS(ROW(), COLUMN())),0,-2))&gt;0,E5:(OFFSET(INDIRECT(ADDRESS(ROW(), COLUMN())),0,-2))))</f>
        <v>2741.148173167343</v>
      </c>
      <c r="BV5" s="26">
        <f t="array" aca="1" ref="BV5" ca="1">AVERAGE(IF(E5:(OFFSET(INDIRECT(ADDRESS(ROW(), COLUMN())),0,-3))&gt;0,E5:(OFFSET(INDIRECT(ADDRESS(ROW(), COLUMN())),0,-3))))</f>
        <v>3903.627399446349</v>
      </c>
      <c r="BW5" s="41">
        <f t="array" ref="BW5">MEDIAN(IF(E5:BS5&gt;0,E5:BS5))</f>
        <v>2741.148173167343</v>
      </c>
      <c r="BX5" s="41">
        <f t="array" ref="BX5">AVERAGE(IF(E5:BS5&gt;0,E5:BS5))</f>
        <v>3903.627399446349</v>
      </c>
      <c r="BY5" s="26"/>
      <c r="BZ5" s="41"/>
      <c r="CA5" s="26"/>
      <c r="CB5" s="26">
        <f>BS5/$CN$34</f>
        <v>25998.244688341863</v>
      </c>
      <c r="CC5" s="26">
        <f>(CB5*Daily!$G$68)/$CB$33</f>
        <v>24798.076204334353</v>
      </c>
      <c r="CD5" s="26"/>
      <c r="CE5" s="26">
        <f t="shared" si="0"/>
        <v>9109.1473625136259</v>
      </c>
      <c r="CF5" s="41"/>
      <c r="CG5" s="41">
        <f t="shared" si="1"/>
        <v>0.3673328240245296</v>
      </c>
      <c r="CH5" s="26">
        <f t="shared" si="2"/>
        <v>92148.470790081308</v>
      </c>
      <c r="CI5" s="26">
        <f t="shared" si="3"/>
        <v>33849.158004862446</v>
      </c>
      <c r="CJ5" s="127">
        <v>4</v>
      </c>
    </row>
    <row r="6" spans="1:93" x14ac:dyDescent="0.3">
      <c r="A6" s="8" t="s">
        <v>53</v>
      </c>
      <c r="B6" s="8" t="s">
        <v>161</v>
      </c>
      <c r="C6" s="8" t="s">
        <v>0</v>
      </c>
      <c r="D6" s="8" t="s">
        <v>84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28">
        <v>2</v>
      </c>
      <c r="K6" s="13">
        <v>3</v>
      </c>
      <c r="L6" s="13">
        <v>5</v>
      </c>
      <c r="M6" s="13">
        <v>8</v>
      </c>
      <c r="N6" s="13">
        <v>16</v>
      </c>
      <c r="O6" s="13">
        <v>47</v>
      </c>
      <c r="P6" s="13">
        <v>57</v>
      </c>
      <c r="Q6" s="13">
        <v>93</v>
      </c>
      <c r="R6" s="13">
        <v>112</v>
      </c>
      <c r="S6" s="13">
        <v>173</v>
      </c>
      <c r="T6" s="13">
        <v>302</v>
      </c>
      <c r="U6" s="13">
        <v>305</v>
      </c>
      <c r="V6" s="13">
        <v>307</v>
      </c>
      <c r="W6" s="13">
        <v>307</v>
      </c>
      <c r="X6" s="13">
        <v>339</v>
      </c>
      <c r="Y6" s="13">
        <v>384</v>
      </c>
      <c r="Z6" s="13">
        <v>458</v>
      </c>
      <c r="AA6" s="13">
        <v>464</v>
      </c>
      <c r="AB6" s="13">
        <v>598</v>
      </c>
      <c r="AC6" s="13">
        <v>665</v>
      </c>
      <c r="AD6" s="13">
        <v>714</v>
      </c>
      <c r="AE6" s="13">
        <v>830</v>
      </c>
      <c r="AF6" s="13">
        <v>906</v>
      </c>
      <c r="AG6" s="13">
        <v>967</v>
      </c>
      <c r="AH6" s="13">
        <v>1062</v>
      </c>
      <c r="AI6" s="13">
        <v>1117</v>
      </c>
      <c r="AJ6" s="13">
        <v>1177</v>
      </c>
      <c r="AK6" s="13">
        <v>1260.6164596273293</v>
      </c>
      <c r="AL6" s="13">
        <v>1374.1114244188957</v>
      </c>
      <c r="AM6" s="61">
        <v>1452</v>
      </c>
      <c r="AN6" s="39">
        <v>1500</v>
      </c>
      <c r="AO6" s="39">
        <v>1558</v>
      </c>
      <c r="AP6" s="26">
        <v>1716.7413036421406</v>
      </c>
      <c r="AQ6" s="74">
        <v>1972.1050258836437</v>
      </c>
      <c r="AR6" s="74">
        <v>2064.9280918572217</v>
      </c>
      <c r="AS6" s="74">
        <v>2165.1265659001351</v>
      </c>
      <c r="AT6" s="26">
        <v>2300.9847529985768</v>
      </c>
      <c r="AU6" s="26">
        <v>2423.4768486887056</v>
      </c>
      <c r="AV6" s="26">
        <v>2534.6590409150904</v>
      </c>
      <c r="AW6" s="26">
        <v>2625.348702821635</v>
      </c>
      <c r="AX6" s="26">
        <v>2716.8140183364417</v>
      </c>
      <c r="AY6" s="26">
        <v>2921.5803591341351</v>
      </c>
      <c r="AZ6" s="26">
        <v>3066.2744143864757</v>
      </c>
      <c r="BA6" s="26">
        <v>3181.1149328072879</v>
      </c>
      <c r="BB6" s="26">
        <v>3243.7113895053776</v>
      </c>
      <c r="BC6" s="26">
        <v>3352.1984106960422</v>
      </c>
      <c r="BD6" s="26">
        <v>3484.5156482861403</v>
      </c>
      <c r="BE6" s="26">
        <v>3582.3905638214565</v>
      </c>
      <c r="BF6" s="26">
        <v>3676.641375358166</v>
      </c>
      <c r="BG6" s="26">
        <v>3773.7813742600624</v>
      </c>
      <c r="BH6" s="26">
        <v>3859.2880098887517</v>
      </c>
      <c r="BI6" s="26">
        <v>3944.815351363995</v>
      </c>
      <c r="BJ6" s="26">
        <v>4039.0868253245276</v>
      </c>
      <c r="BK6" s="26">
        <v>4125.0661610747702</v>
      </c>
      <c r="BL6" s="26">
        <v>4135</v>
      </c>
      <c r="BM6" s="26">
        <v>4218.2684158203547</v>
      </c>
      <c r="BN6" s="26">
        <v>4275.193100143747</v>
      </c>
      <c r="BO6" s="26">
        <v>4343.3837677551619</v>
      </c>
      <c r="BP6" s="26">
        <v>4350</v>
      </c>
      <c r="BQ6" s="26">
        <v>4395.9188735334828</v>
      </c>
      <c r="BR6" s="26">
        <v>4435.5045186659836</v>
      </c>
      <c r="BS6" s="26">
        <v>4480.871568944608</v>
      </c>
      <c r="BU6" s="26">
        <f t="array" aca="1" ref="BU6" ca="1">MEDIAN(IF(E6:(OFFSET(INDIRECT(ADDRESS(ROW(), COLUMN())),0,-2))&gt;0,E6:(OFFSET(INDIRECT(ADDRESS(ROW(), COLUMN())),0,-2))))</f>
        <v>1529</v>
      </c>
      <c r="BV6" s="26">
        <f t="array" aca="1" ref="BV6" ca="1">AVERAGE(IF(E6:(OFFSET(INDIRECT(ADDRESS(ROW(), COLUMN())),0,-3))&gt;0,E6:(OFFSET(INDIRECT(ADDRESS(ROW(), COLUMN())),0,-3))))</f>
        <v>1934.9599563848444</v>
      </c>
      <c r="BW6" s="41">
        <f t="array" ref="BW6">MEDIAN(IF(E6:BS6&gt;0,E6:BS6))</f>
        <v>1529</v>
      </c>
      <c r="BX6" s="41">
        <f t="array" ref="BX6">AVERAGE(IF(E6:BS6&gt;0,E6:BS6))</f>
        <v>1934.9599563848444</v>
      </c>
      <c r="BY6" s="26"/>
      <c r="BZ6" s="41"/>
      <c r="CA6" s="26"/>
      <c r="CB6" s="26">
        <f>BS6/$CN$34</f>
        <v>12788.770543537463</v>
      </c>
      <c r="CC6" s="26">
        <f>(CB6*Daily!$G$68)/$CB$33</f>
        <v>12198.396864869845</v>
      </c>
      <c r="CD6" s="26"/>
      <c r="CE6" s="26">
        <f t="shared" si="0"/>
        <v>4480.871568944608</v>
      </c>
      <c r="CF6" s="41"/>
      <c r="CG6" s="41">
        <f t="shared" si="1"/>
        <v>0.3673328240245296</v>
      </c>
      <c r="CH6" s="26">
        <f t="shared" si="2"/>
        <v>45328.662107740754</v>
      </c>
      <c r="CI6" s="26">
        <f t="shared" si="3"/>
        <v>16650.705461290097</v>
      </c>
      <c r="CJ6" s="127">
        <v>4</v>
      </c>
    </row>
    <row r="7" spans="1:93" x14ac:dyDescent="0.3">
      <c r="A7" s="8" t="s">
        <v>54</v>
      </c>
      <c r="B7" s="8" t="s">
        <v>162</v>
      </c>
      <c r="C7" s="8" t="s">
        <v>1</v>
      </c>
      <c r="D7" s="8" t="s">
        <v>85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28">
        <v>1</v>
      </c>
      <c r="O7" s="13">
        <v>2</v>
      </c>
      <c r="P7" s="13">
        <v>4</v>
      </c>
      <c r="Q7" s="13">
        <v>4</v>
      </c>
      <c r="R7" s="13">
        <v>11</v>
      </c>
      <c r="S7" s="13">
        <v>11</v>
      </c>
      <c r="T7" s="13">
        <v>13</v>
      </c>
      <c r="U7" s="13">
        <v>15</v>
      </c>
      <c r="V7" s="13">
        <v>15</v>
      </c>
      <c r="W7" s="13">
        <v>31</v>
      </c>
      <c r="X7" s="13">
        <v>56</v>
      </c>
      <c r="Y7" s="13">
        <v>62</v>
      </c>
      <c r="Z7" s="13">
        <v>69</v>
      </c>
      <c r="AA7" s="13">
        <v>77</v>
      </c>
      <c r="AB7" s="13">
        <v>83</v>
      </c>
      <c r="AC7" s="13">
        <v>101</v>
      </c>
      <c r="AD7" s="13">
        <v>103</v>
      </c>
      <c r="AE7" s="13">
        <v>110</v>
      </c>
      <c r="AF7" s="13">
        <v>120</v>
      </c>
      <c r="AG7" s="13">
        <v>128</v>
      </c>
      <c r="AH7" s="13">
        <v>148</v>
      </c>
      <c r="AI7" s="13">
        <v>166</v>
      </c>
      <c r="AJ7" s="13">
        <v>183</v>
      </c>
      <c r="AK7" s="13">
        <v>198.83540372670808</v>
      </c>
      <c r="AL7" s="13">
        <v>223.67478726424244</v>
      </c>
      <c r="AM7" s="13">
        <v>232</v>
      </c>
      <c r="AN7" s="26">
        <v>237</v>
      </c>
      <c r="AO7" s="26">
        <v>246</v>
      </c>
      <c r="AP7" s="26">
        <v>260</v>
      </c>
      <c r="AQ7" s="74">
        <v>274</v>
      </c>
      <c r="AR7" s="74">
        <v>280</v>
      </c>
      <c r="AS7" s="74">
        <v>288</v>
      </c>
      <c r="AT7" s="26">
        <v>296</v>
      </c>
      <c r="AU7" s="26">
        <v>302</v>
      </c>
      <c r="AV7" s="26">
        <v>307</v>
      </c>
      <c r="AW7" s="26">
        <v>309</v>
      </c>
      <c r="AX7" s="26">
        <v>319</v>
      </c>
      <c r="AY7" s="26">
        <v>324</v>
      </c>
      <c r="AZ7" s="26">
        <v>331</v>
      </c>
      <c r="BA7" s="26">
        <v>339</v>
      </c>
      <c r="BB7" s="26">
        <v>353</v>
      </c>
      <c r="BC7" s="26">
        <v>370</v>
      </c>
      <c r="BD7" s="26">
        <v>384</v>
      </c>
      <c r="BE7" s="26">
        <v>391</v>
      </c>
      <c r="BF7" s="26">
        <v>403</v>
      </c>
      <c r="BG7" s="26">
        <v>412</v>
      </c>
      <c r="BH7" s="26">
        <v>415</v>
      </c>
      <c r="BI7" s="26">
        <v>418</v>
      </c>
      <c r="BJ7" s="26">
        <v>426</v>
      </c>
      <c r="BK7" s="26">
        <v>427</v>
      </c>
      <c r="BL7" s="26">
        <v>432</v>
      </c>
      <c r="BM7" s="26">
        <v>438</v>
      </c>
      <c r="BN7" s="26">
        <v>445</v>
      </c>
      <c r="BO7" s="26">
        <v>449</v>
      </c>
      <c r="BP7" s="26">
        <v>452</v>
      </c>
      <c r="BQ7" s="26">
        <v>453</v>
      </c>
      <c r="BR7" s="26">
        <v>463</v>
      </c>
      <c r="BS7" s="26">
        <v>480</v>
      </c>
      <c r="BU7" s="26">
        <f t="array" aca="1" ref="BU7" ca="1">MEDIAN(IF(E7:(OFFSET(INDIRECT(ADDRESS(ROW(), COLUMN())),0,-2))&gt;0,E7:(OFFSET(INDIRECT(ADDRESS(ROW(), COLUMN())),0,-2))))</f>
        <v>267</v>
      </c>
      <c r="BV7" s="26">
        <f t="array" aca="1" ref="BV7" ca="1">AVERAGE(IF(E7:(OFFSET(INDIRECT(ADDRESS(ROW(), COLUMN())),0,-3))&gt;0,E7:(OFFSET(INDIRECT(ADDRESS(ROW(), COLUMN())),0,-3))))</f>
        <v>239.49155501708535</v>
      </c>
      <c r="BW7" s="41">
        <f t="array" ref="BW7">MEDIAN(IF(E7:BS7&gt;0,E7:BS7))</f>
        <v>267</v>
      </c>
      <c r="BX7" s="41">
        <f t="array" ref="BX7">AVERAGE(IF(E7:BS7&gt;0,E7:BS7))</f>
        <v>239.49155501708535</v>
      </c>
      <c r="BY7" s="26"/>
      <c r="BZ7" s="41"/>
      <c r="CA7" s="26"/>
      <c r="CB7" s="26">
        <f>BS7/$CK$34</f>
        <v>1713.5371659943235</v>
      </c>
      <c r="CC7" s="26">
        <f>(CB7*Daily!$G$68)/$CB$33</f>
        <v>1634.434390885659</v>
      </c>
      <c r="CD7" s="26"/>
      <c r="CE7" s="26">
        <f t="shared" si="0"/>
        <v>480</v>
      </c>
      <c r="CF7" s="41"/>
      <c r="CG7" s="41">
        <f t="shared" si="1"/>
        <v>0.29367957666376565</v>
      </c>
      <c r="CH7" s="26">
        <f t="shared" si="2"/>
        <v>4855.697709015174</v>
      </c>
      <c r="CI7" s="26">
        <f t="shared" si="3"/>
        <v>1426.0192475907929</v>
      </c>
      <c r="CJ7" s="125">
        <v>1</v>
      </c>
    </row>
    <row r="8" spans="1:93" x14ac:dyDescent="0.3">
      <c r="A8" s="8" t="s">
        <v>55</v>
      </c>
      <c r="B8" s="8" t="s">
        <v>163</v>
      </c>
      <c r="C8" s="8" t="s">
        <v>20</v>
      </c>
      <c r="D8" s="8" t="s">
        <v>86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28">
        <v>3</v>
      </c>
      <c r="T8" s="13">
        <v>5</v>
      </c>
      <c r="U8" s="13">
        <v>8</v>
      </c>
      <c r="V8" s="13">
        <v>10</v>
      </c>
      <c r="W8" s="13">
        <v>11</v>
      </c>
      <c r="X8" s="13">
        <v>18</v>
      </c>
      <c r="Y8" s="13">
        <v>18</v>
      </c>
      <c r="Z8" s="13">
        <v>21</v>
      </c>
      <c r="AA8" s="13">
        <v>21</v>
      </c>
      <c r="AB8" s="13">
        <v>28</v>
      </c>
      <c r="AC8" s="13">
        <v>34</v>
      </c>
      <c r="AD8" s="13">
        <v>38</v>
      </c>
      <c r="AE8" s="13">
        <v>42</v>
      </c>
      <c r="AF8" s="13">
        <v>46</v>
      </c>
      <c r="AG8" s="13">
        <v>54</v>
      </c>
      <c r="AH8" s="13">
        <v>55</v>
      </c>
      <c r="AI8" s="13">
        <v>55</v>
      </c>
      <c r="AJ8" s="13">
        <v>55</v>
      </c>
      <c r="AK8" s="13">
        <v>58.159355590062113</v>
      </c>
      <c r="AL8" s="13">
        <v>67</v>
      </c>
      <c r="AM8" s="13">
        <v>67</v>
      </c>
      <c r="AN8" s="26">
        <v>71</v>
      </c>
      <c r="AO8" s="26">
        <v>72</v>
      </c>
      <c r="AP8" s="26">
        <v>75</v>
      </c>
      <c r="AQ8" s="74">
        <v>85</v>
      </c>
      <c r="AR8" s="74">
        <v>93</v>
      </c>
      <c r="AS8" s="74">
        <v>97</v>
      </c>
      <c r="AT8" s="26">
        <v>99</v>
      </c>
      <c r="AU8" s="26">
        <v>105</v>
      </c>
      <c r="AV8" s="26">
        <v>105</v>
      </c>
      <c r="AW8" s="26">
        <v>122</v>
      </c>
      <c r="AX8" s="26">
        <v>125</v>
      </c>
      <c r="AY8" s="26">
        <v>132</v>
      </c>
      <c r="AZ8" s="26">
        <v>132</v>
      </c>
      <c r="BA8" s="26">
        <v>141</v>
      </c>
      <c r="BB8" s="26">
        <v>152</v>
      </c>
      <c r="BC8" s="26">
        <v>157</v>
      </c>
      <c r="BD8" s="26">
        <v>157</v>
      </c>
      <c r="BE8" s="26">
        <v>157</v>
      </c>
      <c r="BF8" s="26">
        <v>157</v>
      </c>
      <c r="BG8" s="26">
        <v>157</v>
      </c>
      <c r="BH8" s="26">
        <v>157</v>
      </c>
      <c r="BI8" s="26">
        <v>157</v>
      </c>
      <c r="BJ8" s="26">
        <v>160</v>
      </c>
      <c r="BK8" s="26">
        <v>162</v>
      </c>
      <c r="BL8" s="26">
        <v>163</v>
      </c>
      <c r="BM8" s="26">
        <v>167</v>
      </c>
      <c r="BN8" s="26">
        <v>169</v>
      </c>
      <c r="BO8" s="26">
        <v>178</v>
      </c>
      <c r="BP8" s="26">
        <v>181</v>
      </c>
      <c r="BQ8" s="26">
        <v>186</v>
      </c>
      <c r="BR8" s="26">
        <v>187</v>
      </c>
      <c r="BS8" s="26">
        <v>223</v>
      </c>
      <c r="BU8" s="26">
        <f t="array" aca="1" ref="BU8" ca="1">MEDIAN(IF(E8:(OFFSET(INDIRECT(ADDRESS(ROW(), COLUMN())),0,-2))&gt;0,E8:(OFFSET(INDIRECT(ADDRESS(ROW(), COLUMN())),0,-2))))</f>
        <v>97</v>
      </c>
      <c r="BV8" s="26">
        <f t="array" aca="1" ref="BV8" ca="1">AVERAGE(IF(E8:(OFFSET(INDIRECT(ADDRESS(ROW(), COLUMN())),0,-3))&gt;0,E8:(OFFSET(INDIRECT(ADDRESS(ROW(), COLUMN())),0,-3))))</f>
        <v>98.021874633774743</v>
      </c>
      <c r="BW8" s="41">
        <f t="array" ref="BW8">MEDIAN(IF(E8:BS8&gt;0,E8:BS8))</f>
        <v>97</v>
      </c>
      <c r="BX8" s="41">
        <f t="array" ref="BX8">AVERAGE(IF(E8:BS8&gt;0,E8:BS8))</f>
        <v>98.021874633774743</v>
      </c>
      <c r="BY8" s="26"/>
      <c r="BZ8" s="41"/>
      <c r="CA8" s="39">
        <v>807</v>
      </c>
      <c r="CB8" s="26">
        <f>CA8</f>
        <v>807</v>
      </c>
      <c r="CC8" s="26">
        <f>CA8</f>
        <v>807</v>
      </c>
      <c r="CD8" s="39">
        <v>187</v>
      </c>
      <c r="CE8" s="26">
        <f t="shared" si="0"/>
        <v>223</v>
      </c>
      <c r="CF8" s="129">
        <f>CD8/CA8</f>
        <v>0.23172242874845106</v>
      </c>
      <c r="CG8" s="41">
        <f t="shared" si="1"/>
        <v>0.27633209417596033</v>
      </c>
      <c r="CH8" s="26">
        <f t="shared" si="2"/>
        <v>2255.8762273132998</v>
      </c>
      <c r="CI8" s="26">
        <f t="shared" si="3"/>
        <v>623.37100209524885</v>
      </c>
      <c r="CJ8" s="125">
        <v>1</v>
      </c>
      <c r="CK8" s="113">
        <f>CF8</f>
        <v>0.23172242874845106</v>
      </c>
    </row>
    <row r="9" spans="1:93" x14ac:dyDescent="0.3">
      <c r="A9" s="8" t="s">
        <v>56</v>
      </c>
      <c r="B9" s="8" t="s">
        <v>164</v>
      </c>
      <c r="C9" s="8" t="s">
        <v>2</v>
      </c>
      <c r="D9" s="8" t="s">
        <v>87</v>
      </c>
      <c r="E9" s="13">
        <v>0</v>
      </c>
      <c r="F9" s="28">
        <v>4</v>
      </c>
      <c r="G9" s="13">
        <v>6</v>
      </c>
      <c r="H9" s="13">
        <v>10</v>
      </c>
      <c r="I9" s="13">
        <v>13</v>
      </c>
      <c r="J9" s="13">
        <v>22</v>
      </c>
      <c r="K9" s="13">
        <v>26</v>
      </c>
      <c r="L9" s="13">
        <v>64</v>
      </c>
      <c r="M9" s="13">
        <v>128</v>
      </c>
      <c r="N9" s="13">
        <v>180</v>
      </c>
      <c r="O9" s="13">
        <v>350</v>
      </c>
      <c r="P9" s="13">
        <v>575</v>
      </c>
      <c r="Q9" s="13">
        <v>1043</v>
      </c>
      <c r="R9" s="13">
        <v>1296</v>
      </c>
      <c r="S9" s="13">
        <v>1352</v>
      </c>
      <c r="T9" s="13">
        <v>1413</v>
      </c>
      <c r="U9" s="13">
        <v>1539</v>
      </c>
      <c r="V9" s="13">
        <v>1805</v>
      </c>
      <c r="W9" s="13">
        <v>1945</v>
      </c>
      <c r="X9" s="13">
        <v>2114</v>
      </c>
      <c r="Y9" s="13">
        <v>2370</v>
      </c>
      <c r="Z9" s="13">
        <v>2673</v>
      </c>
      <c r="AA9" s="13">
        <v>2976</v>
      </c>
      <c r="AB9" s="13">
        <v>3323</v>
      </c>
      <c r="AC9" s="13">
        <v>3574</v>
      </c>
      <c r="AD9" s="13">
        <v>3774</v>
      </c>
      <c r="AE9" s="13">
        <v>4047</v>
      </c>
      <c r="AF9" s="13">
        <v>4260</v>
      </c>
      <c r="AG9" s="13">
        <v>4397</v>
      </c>
      <c r="AH9" s="13">
        <v>4617</v>
      </c>
      <c r="AI9" s="13">
        <v>4849</v>
      </c>
      <c r="AJ9" s="13">
        <v>5098</v>
      </c>
      <c r="AK9" s="13">
        <v>5320.8354037267081</v>
      </c>
      <c r="AL9" s="13">
        <v>5677.6076155391629</v>
      </c>
      <c r="AM9" s="13">
        <v>6351.8572012614222</v>
      </c>
      <c r="AN9" s="26">
        <v>6902.3164758940648</v>
      </c>
      <c r="AO9" s="26">
        <v>8217.9408522568974</v>
      </c>
      <c r="AP9" s="26">
        <v>9932.3128342049931</v>
      </c>
      <c r="AQ9" s="74">
        <v>10822.377005142065</v>
      </c>
      <c r="AR9" s="74">
        <v>11509.497457340938</v>
      </c>
      <c r="AS9" s="74">
        <v>12796.286949361878</v>
      </c>
      <c r="AT9" s="26">
        <v>13837.591612697122</v>
      </c>
      <c r="AU9" s="26">
        <v>14854.045829610553</v>
      </c>
      <c r="AV9" s="26">
        <v>15794.315882094148</v>
      </c>
      <c r="AW9" s="26">
        <v>16608.248144297493</v>
      </c>
      <c r="AX9" s="26">
        <v>17371.858264796469</v>
      </c>
      <c r="AY9" s="26">
        <v>17986.355728484868</v>
      </c>
      <c r="AZ9" s="26">
        <v>18545.955604166396</v>
      </c>
      <c r="BA9" s="26">
        <v>19075.55289861147</v>
      </c>
      <c r="BB9" s="26">
        <v>19361.642405643335</v>
      </c>
      <c r="BC9" s="26">
        <v>20250</v>
      </c>
      <c r="BD9" s="26">
        <v>20650.203321268895</v>
      </c>
      <c r="BE9" s="26">
        <v>21095.635473766641</v>
      </c>
      <c r="BF9" s="26">
        <v>21595</v>
      </c>
      <c r="BG9" s="26">
        <v>22016.880296514872</v>
      </c>
      <c r="BH9" s="26">
        <v>22344</v>
      </c>
      <c r="BI9" s="26">
        <v>22879.573949101559</v>
      </c>
      <c r="BJ9" s="26">
        <v>23235</v>
      </c>
      <c r="BK9" s="26">
        <v>23563</v>
      </c>
      <c r="BL9" s="26">
        <v>24042</v>
      </c>
      <c r="BM9" s="26">
        <v>24280.400732929182</v>
      </c>
      <c r="BN9" s="26">
        <v>24611.24676569238</v>
      </c>
      <c r="BO9" s="26">
        <v>24692</v>
      </c>
      <c r="BP9" s="26">
        <v>25005</v>
      </c>
      <c r="BQ9" s="26">
        <v>25279</v>
      </c>
      <c r="BR9" s="26">
        <v>25306.651464320628</v>
      </c>
      <c r="BS9" s="26">
        <v>25601</v>
      </c>
      <c r="BU9" s="26">
        <f t="array" aca="1" ref="BU9" ca="1">MEDIAN(IF(E9:(OFFSET(INDIRECT(ADDRESS(ROW(), COLUMN())),0,-2))&gt;0,E9:(OFFSET(INDIRECT(ADDRESS(ROW(), COLUMN())),0,-2))))</f>
        <v>6014.7324084002921</v>
      </c>
      <c r="BV9" s="26">
        <f t="array" aca="1" ref="BV9" ca="1">AVERAGE(IF(E9:(OFFSET(INDIRECT(ADDRESS(ROW(), COLUMN())),0,-3))&gt;0,E9:(OFFSET(INDIRECT(ADDRESS(ROW(), COLUMN())),0,-3))))</f>
        <v>10412.972578314002</v>
      </c>
      <c r="BW9" s="41">
        <f t="array" ref="BW9">MEDIAN(IF(E9:BS9&gt;0,E9:BS9))</f>
        <v>6014.7324084002921</v>
      </c>
      <c r="BX9" s="41">
        <f t="array" ref="BX9">AVERAGE(IF(E9:BS9&gt;0,E9:BS9))</f>
        <v>10412.972578314002</v>
      </c>
      <c r="BY9" s="26"/>
      <c r="BZ9" s="41"/>
      <c r="CA9" s="26"/>
      <c r="CB9" s="26">
        <f>BS9/$CO$34</f>
        <v>119207.72441728097</v>
      </c>
      <c r="CC9" s="26">
        <f>(CB9*Daily!$G$68)/$CB$33</f>
        <v>113704.68543865222</v>
      </c>
      <c r="CD9" s="26"/>
      <c r="CE9" s="26">
        <f t="shared" si="0"/>
        <v>25601</v>
      </c>
      <c r="CF9" s="41"/>
      <c r="CG9" s="41">
        <f t="shared" si="1"/>
        <v>0.22515343058411313</v>
      </c>
      <c r="CH9" s="26">
        <f t="shared" si="2"/>
        <v>258980.66051770307</v>
      </c>
      <c r="CI9" s="26">
        <f t="shared" si="3"/>
        <v>58310.384170500431</v>
      </c>
      <c r="CJ9" s="128">
        <v>5</v>
      </c>
    </row>
    <row r="10" spans="1:93" x14ac:dyDescent="0.3">
      <c r="A10" s="8" t="s">
        <v>57</v>
      </c>
      <c r="B10" s="8" t="s">
        <v>165</v>
      </c>
      <c r="C10" s="8" t="s">
        <v>24</v>
      </c>
      <c r="D10" s="8" t="s">
        <v>88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28">
        <v>1</v>
      </c>
      <c r="S10" s="13">
        <v>9</v>
      </c>
      <c r="T10" s="13">
        <v>14</v>
      </c>
      <c r="U10" s="13">
        <v>16</v>
      </c>
      <c r="V10" s="13">
        <v>21</v>
      </c>
      <c r="W10" s="13">
        <v>26</v>
      </c>
      <c r="X10" s="13">
        <v>37</v>
      </c>
      <c r="Y10" s="13">
        <v>38</v>
      </c>
      <c r="Z10" s="13">
        <v>49</v>
      </c>
      <c r="AA10" s="13">
        <v>49</v>
      </c>
      <c r="AB10" s="13">
        <v>49</v>
      </c>
      <c r="AC10" s="13">
        <v>49</v>
      </c>
      <c r="AD10" s="13">
        <v>52</v>
      </c>
      <c r="AE10" s="13">
        <v>54</v>
      </c>
      <c r="AF10" s="13">
        <v>58</v>
      </c>
      <c r="AG10" s="13">
        <v>61</v>
      </c>
      <c r="AH10" s="13">
        <v>64</v>
      </c>
      <c r="AI10" s="13">
        <v>66</v>
      </c>
      <c r="AJ10" s="13">
        <v>68</v>
      </c>
      <c r="AK10" s="13">
        <v>72.077833850931682</v>
      </c>
      <c r="AL10" s="13">
        <v>75</v>
      </c>
      <c r="AM10" s="13">
        <v>83</v>
      </c>
      <c r="AN10" s="26">
        <v>87</v>
      </c>
      <c r="AO10" s="26">
        <v>95</v>
      </c>
      <c r="AP10" s="26">
        <v>101</v>
      </c>
      <c r="AQ10" s="74">
        <v>108</v>
      </c>
      <c r="AR10" s="74">
        <v>114</v>
      </c>
      <c r="AS10" s="74">
        <v>122</v>
      </c>
      <c r="AT10" s="26">
        <v>126</v>
      </c>
      <c r="AU10" s="26">
        <v>131</v>
      </c>
      <c r="AV10" s="26">
        <v>136</v>
      </c>
      <c r="AW10" s="26">
        <v>138</v>
      </c>
      <c r="AX10" s="26">
        <v>148</v>
      </c>
      <c r="AY10" s="39">
        <v>154</v>
      </c>
      <c r="AZ10" s="39">
        <v>161</v>
      </c>
      <c r="BA10" s="74">
        <v>178</v>
      </c>
      <c r="BB10" s="74">
        <v>189</v>
      </c>
      <c r="BC10" s="74">
        <v>196</v>
      </c>
      <c r="BD10" s="74">
        <v>208</v>
      </c>
      <c r="BE10" s="74">
        <v>212</v>
      </c>
      <c r="BF10" s="74">
        <v>221</v>
      </c>
      <c r="BG10" s="74">
        <v>227</v>
      </c>
      <c r="BH10" s="74">
        <v>245</v>
      </c>
      <c r="BI10" s="74">
        <v>255</v>
      </c>
      <c r="BJ10" s="74">
        <v>268</v>
      </c>
      <c r="BK10" s="74">
        <v>280</v>
      </c>
      <c r="BL10" s="74">
        <v>290</v>
      </c>
      <c r="BM10" s="74">
        <v>300</v>
      </c>
      <c r="BN10" s="74">
        <v>312</v>
      </c>
      <c r="BO10" s="74">
        <v>322</v>
      </c>
      <c r="BP10" s="74">
        <v>332</v>
      </c>
      <c r="BQ10" s="74">
        <v>339</v>
      </c>
      <c r="BR10" s="74">
        <v>343</v>
      </c>
      <c r="BS10" s="74">
        <v>346</v>
      </c>
      <c r="BU10" s="26">
        <f t="array" aca="1" ref="BU10" ca="1">MEDIAN(IF(E10:(OFFSET(INDIRECT(ADDRESS(ROW(), COLUMN())),0,-2))&gt;0,E10:(OFFSET(INDIRECT(ADDRESS(ROW(), COLUMN())),0,-2))))</f>
        <v>118</v>
      </c>
      <c r="BV10" s="26">
        <f t="array" aca="1" ref="BV10" ca="1">AVERAGE(IF(E10:(OFFSET(INDIRECT(ADDRESS(ROW(), COLUMN())),0,-3))&gt;0,E10:(OFFSET(INDIRECT(ADDRESS(ROW(), COLUMN())),0,-3))))</f>
        <v>142.50144136760986</v>
      </c>
      <c r="BW10" s="41">
        <f t="array" ref="BW10">MEDIAN(IF(E10:BS10&gt;0,E10:BS10))</f>
        <v>118</v>
      </c>
      <c r="BX10" s="41">
        <f t="array" ref="BX10">AVERAGE(IF(E10:BS10&gt;0,E10:BS10))</f>
        <v>142.50144136760986</v>
      </c>
      <c r="BY10" s="26"/>
      <c r="BZ10" s="41"/>
      <c r="CA10" s="39">
        <v>1597</v>
      </c>
      <c r="CB10" s="26">
        <f t="shared" ref="CB10:CB11" si="4">BS10/$CL$34</f>
        <v>1966.3064346959218</v>
      </c>
      <c r="CC10" s="26">
        <f>(CB10*Daily!$G$68)/$CB$33</f>
        <v>1875.534959886261</v>
      </c>
      <c r="CD10" s="39">
        <v>343</v>
      </c>
      <c r="CE10" s="26">
        <f t="shared" si="0"/>
        <v>346</v>
      </c>
      <c r="CF10" s="129">
        <f>CD10/CA10</f>
        <v>0.21477770820288039</v>
      </c>
      <c r="CG10" s="41">
        <f t="shared" si="1"/>
        <v>0.18448069878739165</v>
      </c>
      <c r="CH10" s="26">
        <f t="shared" si="2"/>
        <v>3500.1487652484379</v>
      </c>
      <c r="CI10" s="26">
        <f t="shared" si="3"/>
        <v>645.70989007285789</v>
      </c>
      <c r="CJ10" s="24">
        <v>2</v>
      </c>
      <c r="CL10" s="113">
        <f>CF10</f>
        <v>0.21477770820288039</v>
      </c>
      <c r="CO10" s="1">
        <f>Daily!K68</f>
        <v>0.21475957304901583</v>
      </c>
    </row>
    <row r="11" spans="1:93" x14ac:dyDescent="0.3">
      <c r="A11" s="8" t="s">
        <v>58</v>
      </c>
      <c r="B11" s="8" t="s">
        <v>166</v>
      </c>
      <c r="C11" s="8" t="s">
        <v>25</v>
      </c>
      <c r="D11" s="8" t="s">
        <v>89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28">
        <v>1</v>
      </c>
      <c r="O11" s="13">
        <v>3</v>
      </c>
      <c r="P11" s="13">
        <v>6</v>
      </c>
      <c r="Q11" s="13">
        <v>6</v>
      </c>
      <c r="R11" s="13">
        <v>6</v>
      </c>
      <c r="S11" s="13">
        <v>15</v>
      </c>
      <c r="T11" s="13">
        <v>18</v>
      </c>
      <c r="U11" s="13">
        <v>18</v>
      </c>
      <c r="V11" s="29">
        <v>37</v>
      </c>
      <c r="W11" s="29">
        <v>44</v>
      </c>
      <c r="X11" s="13">
        <v>51</v>
      </c>
      <c r="Y11" s="13">
        <v>66</v>
      </c>
      <c r="Z11" s="13">
        <v>78</v>
      </c>
      <c r="AA11" s="13">
        <v>78</v>
      </c>
      <c r="AB11" s="13">
        <v>82</v>
      </c>
      <c r="AC11" s="13">
        <v>100</v>
      </c>
      <c r="AD11" s="13">
        <v>107</v>
      </c>
      <c r="AE11" s="13">
        <v>119</v>
      </c>
      <c r="AF11" s="13">
        <v>140</v>
      </c>
      <c r="AG11" s="13">
        <v>145</v>
      </c>
      <c r="AH11" s="13">
        <v>163</v>
      </c>
      <c r="AI11" s="13">
        <v>163</v>
      </c>
      <c r="AJ11" s="13">
        <v>178</v>
      </c>
      <c r="AK11" s="13">
        <v>190.88198757763976</v>
      </c>
      <c r="AL11" s="13">
        <v>217</v>
      </c>
      <c r="AM11" s="13">
        <v>225</v>
      </c>
      <c r="AN11" s="26">
        <v>239</v>
      </c>
      <c r="AO11" s="26">
        <v>252</v>
      </c>
      <c r="AP11" s="26">
        <v>266</v>
      </c>
      <c r="AQ11" s="74">
        <v>282</v>
      </c>
      <c r="AR11" s="74">
        <v>285</v>
      </c>
      <c r="AS11" s="74">
        <v>292</v>
      </c>
      <c r="AT11" s="26">
        <v>295</v>
      </c>
      <c r="AU11" s="26">
        <v>305</v>
      </c>
      <c r="AV11" s="26">
        <v>320</v>
      </c>
      <c r="AW11" s="26">
        <v>330</v>
      </c>
      <c r="AX11" s="26">
        <v>339</v>
      </c>
      <c r="AY11" s="26">
        <v>351</v>
      </c>
      <c r="AZ11" s="26">
        <v>357</v>
      </c>
      <c r="BA11" s="26">
        <v>372</v>
      </c>
      <c r="BB11" s="26">
        <v>397</v>
      </c>
      <c r="BC11" s="26">
        <v>408</v>
      </c>
      <c r="BD11" s="26">
        <v>415</v>
      </c>
      <c r="BE11" s="26">
        <v>418</v>
      </c>
      <c r="BF11" s="26">
        <v>427</v>
      </c>
      <c r="BG11" s="26">
        <v>432</v>
      </c>
      <c r="BH11" s="26">
        <v>438</v>
      </c>
      <c r="BI11" s="39">
        <v>440</v>
      </c>
      <c r="BJ11" s="26">
        <v>442</v>
      </c>
      <c r="BK11" s="26">
        <v>445</v>
      </c>
      <c r="BL11" s="26">
        <v>450</v>
      </c>
      <c r="BM11" s="26">
        <v>453</v>
      </c>
      <c r="BN11" s="26">
        <v>461</v>
      </c>
      <c r="BO11" s="26">
        <v>464</v>
      </c>
      <c r="BP11" s="26">
        <v>478</v>
      </c>
      <c r="BQ11" s="26">
        <v>480</v>
      </c>
      <c r="BR11" s="26">
        <v>495</v>
      </c>
      <c r="BS11" s="26">
        <v>514</v>
      </c>
      <c r="BU11" s="26">
        <f t="array" aca="1" ref="BU11" ca="1">MEDIAN(IF(E11:(OFFSET(INDIRECT(ADDRESS(ROW(), COLUMN())),0,-2))&gt;0,E11:(OFFSET(INDIRECT(ADDRESS(ROW(), COLUMN())),0,-2))))</f>
        <v>274</v>
      </c>
      <c r="BV11" s="26">
        <f t="array" aca="1" ref="BV11" ca="1">AVERAGE(IF(E11:(OFFSET(INDIRECT(ADDRESS(ROW(), COLUMN())),0,-3))&gt;0,E11:(OFFSET(INDIRECT(ADDRESS(ROW(), COLUMN())),0,-3))))</f>
        <v>251.70486185478688</v>
      </c>
      <c r="BW11" s="41">
        <f t="array" ref="BW11">MEDIAN(IF(E11:BS11&gt;0,E11:BS11))</f>
        <v>274</v>
      </c>
      <c r="BX11" s="41">
        <f t="array" ref="BX11">AVERAGE(IF(E11:BS11&gt;0,E11:BS11))</f>
        <v>251.70486185478688</v>
      </c>
      <c r="BY11" s="26"/>
      <c r="BZ11" s="41"/>
      <c r="CA11" s="39">
        <v>2331</v>
      </c>
      <c r="CB11" s="26">
        <f t="shared" si="4"/>
        <v>2921.0448191725545</v>
      </c>
      <c r="CC11" s="26">
        <f>(CB11*Daily!$G$68)/$CB$33</f>
        <v>2786.1993334726535</v>
      </c>
      <c r="CD11" s="39">
        <v>495</v>
      </c>
      <c r="CE11" s="26">
        <f t="shared" si="0"/>
        <v>514</v>
      </c>
      <c r="CF11" s="129">
        <f>CD11/CA11</f>
        <v>0.21235521235521235</v>
      </c>
      <c r="CG11" s="41">
        <f t="shared" si="1"/>
        <v>0.18448069878739165</v>
      </c>
      <c r="CH11" s="26">
        <f t="shared" si="2"/>
        <v>5199.6429634037486</v>
      </c>
      <c r="CI11" s="26">
        <f t="shared" si="3"/>
        <v>959.2337673336674</v>
      </c>
      <c r="CJ11" s="24">
        <v>2</v>
      </c>
      <c r="CL11" s="113">
        <f>CF11</f>
        <v>0.21235521235521235</v>
      </c>
    </row>
    <row r="12" spans="1:93" x14ac:dyDescent="0.3">
      <c r="A12" s="8" t="s">
        <v>59</v>
      </c>
      <c r="B12" s="8" t="s">
        <v>167</v>
      </c>
      <c r="C12" s="8" t="s">
        <v>26</v>
      </c>
      <c r="D12" s="8" t="s">
        <v>90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28">
        <v>1</v>
      </c>
      <c r="K12" s="13">
        <v>1</v>
      </c>
      <c r="L12" s="13">
        <v>2</v>
      </c>
      <c r="M12" s="13">
        <v>2</v>
      </c>
      <c r="N12" s="13">
        <v>2</v>
      </c>
      <c r="O12" s="13">
        <v>19</v>
      </c>
      <c r="P12" s="13">
        <v>25</v>
      </c>
      <c r="Q12" s="13">
        <v>28</v>
      </c>
      <c r="R12" s="13">
        <v>36</v>
      </c>
      <c r="S12" s="13">
        <v>89</v>
      </c>
      <c r="T12" s="13">
        <v>89</v>
      </c>
      <c r="U12" s="13">
        <v>135</v>
      </c>
      <c r="V12" s="13">
        <v>154</v>
      </c>
      <c r="W12" s="13">
        <v>183</v>
      </c>
      <c r="X12" s="13">
        <v>222</v>
      </c>
      <c r="Y12" s="13">
        <v>256</v>
      </c>
      <c r="Z12" s="13">
        <v>285</v>
      </c>
      <c r="AA12" s="13">
        <v>395</v>
      </c>
      <c r="AB12" s="13">
        <v>425</v>
      </c>
      <c r="AC12" s="13">
        <v>568</v>
      </c>
      <c r="AD12" s="13">
        <v>568</v>
      </c>
      <c r="AE12" s="13">
        <v>631</v>
      </c>
      <c r="AF12" s="13">
        <v>661</v>
      </c>
      <c r="AG12" s="13">
        <v>711</v>
      </c>
      <c r="AH12" s="13">
        <v>759</v>
      </c>
      <c r="AI12" s="13">
        <v>816</v>
      </c>
      <c r="AJ12" s="13">
        <v>858</v>
      </c>
      <c r="AK12" s="13">
        <v>958.38664596273293</v>
      </c>
      <c r="AL12" s="13">
        <v>1043.0370501420068</v>
      </c>
      <c r="AM12" s="13">
        <v>1183</v>
      </c>
      <c r="AN12" s="26">
        <v>1289</v>
      </c>
      <c r="AO12" s="26">
        <v>1333</v>
      </c>
      <c r="AP12" s="26">
        <v>1361</v>
      </c>
      <c r="AQ12" s="74">
        <v>1438</v>
      </c>
      <c r="AR12" s="74">
        <v>1475</v>
      </c>
      <c r="AS12" s="74">
        <v>1537</v>
      </c>
      <c r="AT12" s="26">
        <v>1590</v>
      </c>
      <c r="AU12" s="26">
        <v>1622</v>
      </c>
      <c r="AV12" s="26">
        <v>1649.6964364276287</v>
      </c>
      <c r="AW12" s="26">
        <v>1740</v>
      </c>
      <c r="AX12" s="26">
        <v>1789.8441212850505</v>
      </c>
      <c r="AY12" s="26">
        <v>1857</v>
      </c>
      <c r="AZ12" s="26">
        <v>1950</v>
      </c>
      <c r="BA12" s="26">
        <v>2003.3020253746829</v>
      </c>
      <c r="BB12" s="26">
        <v>2088</v>
      </c>
      <c r="BC12" s="26">
        <v>2153.7853127614408</v>
      </c>
      <c r="BD12" s="26">
        <v>2230.0500319352777</v>
      </c>
      <c r="BE12" s="26">
        <v>2255</v>
      </c>
      <c r="BF12" s="26">
        <v>2331.9899140401144</v>
      </c>
      <c r="BG12" s="26">
        <v>2388.6332067867361</v>
      </c>
      <c r="BH12" s="26">
        <v>2438.5447053976104</v>
      </c>
      <c r="BI12" s="26">
        <v>2496.9246455621469</v>
      </c>
      <c r="BJ12" s="26">
        <v>2549.5299476201321</v>
      </c>
      <c r="BK12" s="26">
        <v>2595.5169067861093</v>
      </c>
      <c r="BL12" s="26">
        <v>2625.3137320414298</v>
      </c>
      <c r="BM12" s="26">
        <v>2667.9901366445097</v>
      </c>
      <c r="BN12" s="26">
        <v>2706.3605901888536</v>
      </c>
      <c r="BO12" s="26">
        <v>2751.51010396837</v>
      </c>
      <c r="BP12" s="26">
        <v>2775.8026120933823</v>
      </c>
      <c r="BQ12" s="26">
        <v>2802.0129802346428</v>
      </c>
      <c r="BR12" s="26">
        <v>2827.6607888449853</v>
      </c>
      <c r="BS12" s="26">
        <v>2860.7914251650022</v>
      </c>
      <c r="BU12" s="26">
        <f t="array" aca="1" ref="BU12" ca="1">MEDIAN(IF(E12:(OFFSET(INDIRECT(ADDRESS(ROW(), COLUMN())),0,-2))&gt;0,E12:(OFFSET(INDIRECT(ADDRESS(ROW(), COLUMN())),0,-2))))</f>
        <v>1311</v>
      </c>
      <c r="BV12" s="26">
        <f t="array" aca="1" ref="BV12" ca="1">AVERAGE(IF(E12:(OFFSET(INDIRECT(ADDRESS(ROW(), COLUMN())),0,-3))&gt;0,E12:(OFFSET(INDIRECT(ADDRESS(ROW(), COLUMN())),0,-3))))</f>
        <v>1278.8013438590783</v>
      </c>
      <c r="BW12" s="41">
        <f t="array" ref="BW12">MEDIAN(IF(E12:BS12&gt;0,E12:BS12))</f>
        <v>1311</v>
      </c>
      <c r="BX12" s="41">
        <f t="array" ref="BX12">AVERAGE(IF(E12:BS12&gt;0,E12:BS12))</f>
        <v>1278.8013438590783</v>
      </c>
      <c r="BY12" s="26"/>
      <c r="BZ12" s="41"/>
      <c r="CA12" s="26"/>
      <c r="CB12" s="26">
        <f>BS12/$CM$34</f>
        <v>18244.115240300023</v>
      </c>
      <c r="CC12" s="26">
        <f>(CB12*Daily!$G$68)/$CB$33</f>
        <v>17401.904068257787</v>
      </c>
      <c r="CD12" s="26"/>
      <c r="CE12" s="26">
        <f t="shared" si="0"/>
        <v>2860.7914251650022</v>
      </c>
      <c r="CF12" s="41"/>
      <c r="CG12" s="41">
        <f t="shared" si="1"/>
        <v>0.16439531064783153</v>
      </c>
      <c r="CH12" s="26">
        <f t="shared" si="2"/>
        <v>28939.871602383242</v>
      </c>
      <c r="CI12" s="26">
        <f t="shared" si="3"/>
        <v>4757.5791821821513</v>
      </c>
      <c r="CJ12" s="126">
        <v>3</v>
      </c>
    </row>
    <row r="13" spans="1:93" x14ac:dyDescent="0.3">
      <c r="A13" s="8" t="s">
        <v>60</v>
      </c>
      <c r="B13" s="8" t="s">
        <v>168</v>
      </c>
      <c r="C13" s="8" t="s">
        <v>27</v>
      </c>
      <c r="D13" s="8" t="s">
        <v>91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28">
        <v>1</v>
      </c>
      <c r="S13" s="13">
        <v>3</v>
      </c>
      <c r="T13" s="13">
        <v>15</v>
      </c>
      <c r="U13" s="13">
        <v>23</v>
      </c>
      <c r="V13" s="13">
        <v>24</v>
      </c>
      <c r="W13" s="13">
        <v>34</v>
      </c>
      <c r="X13" s="13">
        <v>34</v>
      </c>
      <c r="Y13" s="13">
        <v>45</v>
      </c>
      <c r="Z13" s="13">
        <v>45</v>
      </c>
      <c r="AA13" s="13">
        <v>45</v>
      </c>
      <c r="AB13" s="13">
        <v>46</v>
      </c>
      <c r="AC13" s="13">
        <v>52</v>
      </c>
      <c r="AD13" s="13">
        <v>97</v>
      </c>
      <c r="AE13" s="13">
        <v>100</v>
      </c>
      <c r="AF13" s="13">
        <v>100</v>
      </c>
      <c r="AG13" s="13">
        <v>121</v>
      </c>
      <c r="AH13" s="13">
        <v>138</v>
      </c>
      <c r="AI13" s="13">
        <v>139</v>
      </c>
      <c r="AJ13" s="13">
        <v>165</v>
      </c>
      <c r="AK13" s="13">
        <v>177.95768633540374</v>
      </c>
      <c r="AL13" s="13">
        <v>203</v>
      </c>
      <c r="AM13" s="13">
        <v>232</v>
      </c>
      <c r="AN13" s="26">
        <v>259</v>
      </c>
      <c r="AO13" s="26">
        <v>280</v>
      </c>
      <c r="AP13" s="26">
        <v>293</v>
      </c>
      <c r="AQ13" s="74">
        <v>301</v>
      </c>
      <c r="AR13" s="74">
        <v>337</v>
      </c>
      <c r="AS13" s="74">
        <v>367</v>
      </c>
      <c r="AT13" s="26">
        <v>394</v>
      </c>
      <c r="AU13" s="26">
        <v>394</v>
      </c>
      <c r="AV13" s="26">
        <v>429</v>
      </c>
      <c r="AW13" s="26">
        <v>441</v>
      </c>
      <c r="AX13" s="26">
        <v>455</v>
      </c>
      <c r="AY13" s="26">
        <v>469</v>
      </c>
      <c r="AZ13" s="26">
        <v>479</v>
      </c>
      <c r="BA13" s="26">
        <v>486</v>
      </c>
      <c r="BB13" s="26">
        <v>489</v>
      </c>
      <c r="BC13" s="26">
        <v>492</v>
      </c>
      <c r="BD13" s="26">
        <v>500</v>
      </c>
      <c r="BE13" s="26">
        <v>518</v>
      </c>
      <c r="BF13" s="26">
        <v>525</v>
      </c>
      <c r="BG13" s="26">
        <v>533</v>
      </c>
      <c r="BH13" s="26">
        <v>536</v>
      </c>
      <c r="BI13" s="26">
        <v>539</v>
      </c>
      <c r="BJ13" s="26">
        <v>547</v>
      </c>
      <c r="BK13" s="26">
        <v>569</v>
      </c>
      <c r="BL13" s="26">
        <v>576</v>
      </c>
      <c r="BM13" s="26">
        <v>590</v>
      </c>
      <c r="BN13" s="26">
        <v>594</v>
      </c>
      <c r="BO13" s="26">
        <v>599</v>
      </c>
      <c r="BP13" s="26">
        <v>606</v>
      </c>
      <c r="BQ13" s="26">
        <v>609</v>
      </c>
      <c r="BR13" s="26">
        <v>609.64987563856869</v>
      </c>
      <c r="BS13" s="26">
        <v>613.48338088803371</v>
      </c>
      <c r="BU13" s="26">
        <f t="array" aca="1" ref="BU13" ca="1">MEDIAN(IF(E13:(OFFSET(INDIRECT(ADDRESS(ROW(), COLUMN())),0,-2))&gt;0,E13:(OFFSET(INDIRECT(ADDRESS(ROW(), COLUMN())),0,-2))))</f>
        <v>352</v>
      </c>
      <c r="BV13" s="26">
        <f t="array" aca="1" ref="BV13" ca="1">AVERAGE(IF(E13:(OFFSET(INDIRECT(ADDRESS(ROW(), COLUMN())),0,-3))&gt;0,E13:(OFFSET(INDIRECT(ADDRESS(ROW(), COLUMN())),0,-3))))</f>
        <v>319.79798042337046</v>
      </c>
      <c r="BW13" s="41">
        <f t="array" ref="BW13">MEDIAN(IF(E13:BS13&gt;0,E13:BS13))</f>
        <v>352</v>
      </c>
      <c r="BX13" s="41">
        <f t="array" ref="BX13">AVERAGE(IF(E13:BS13&gt;0,E13:BS13))</f>
        <v>319.79798042337046</v>
      </c>
      <c r="BY13" s="26"/>
      <c r="BZ13" s="41"/>
      <c r="CA13" s="26"/>
      <c r="CB13" s="26">
        <f>BS13/$CL$34</f>
        <v>3486.4055474541901</v>
      </c>
      <c r="CC13" s="26">
        <f>(CB13*Daily!$G$68)/$CB$33</f>
        <v>3325.4610640599021</v>
      </c>
      <c r="CD13" s="26"/>
      <c r="CE13" s="26">
        <f t="shared" si="0"/>
        <v>613.48338088803371</v>
      </c>
      <c r="CF13" s="41"/>
      <c r="CG13" s="41">
        <f t="shared" si="1"/>
        <v>0.18448069878739165</v>
      </c>
      <c r="CH13" s="26">
        <f t="shared" si="2"/>
        <v>6206.0205147852257</v>
      </c>
      <c r="CI13" s="26">
        <f t="shared" si="3"/>
        <v>1144.8910012564666</v>
      </c>
      <c r="CJ13" s="24">
        <v>2</v>
      </c>
    </row>
    <row r="14" spans="1:93" x14ac:dyDescent="0.3">
      <c r="A14" s="8" t="s">
        <v>61</v>
      </c>
      <c r="B14" s="8" t="s">
        <v>169</v>
      </c>
      <c r="C14" s="8" t="s">
        <v>28</v>
      </c>
      <c r="D14" s="8" t="s">
        <v>92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28">
        <v>3</v>
      </c>
      <c r="L14" s="13">
        <v>3</v>
      </c>
      <c r="M14" s="13">
        <v>6</v>
      </c>
      <c r="N14" s="13">
        <v>10</v>
      </c>
      <c r="O14" s="13">
        <v>19</v>
      </c>
      <c r="P14" s="13">
        <v>31</v>
      </c>
      <c r="Q14" s="13">
        <v>35</v>
      </c>
      <c r="R14" s="13">
        <v>62</v>
      </c>
      <c r="S14" s="13">
        <v>63</v>
      </c>
      <c r="T14" s="13">
        <v>63</v>
      </c>
      <c r="U14" s="13">
        <v>64</v>
      </c>
      <c r="V14" s="13">
        <v>69</v>
      </c>
      <c r="W14" s="13">
        <v>73</v>
      </c>
      <c r="X14" s="13">
        <v>110</v>
      </c>
      <c r="Y14" s="13">
        <v>127</v>
      </c>
      <c r="Z14" s="13">
        <v>158</v>
      </c>
      <c r="AA14" s="13">
        <v>173</v>
      </c>
      <c r="AB14" s="13">
        <v>221</v>
      </c>
      <c r="AC14" s="13">
        <v>253</v>
      </c>
      <c r="AD14" s="13">
        <v>306</v>
      </c>
      <c r="AE14" s="13">
        <v>331</v>
      </c>
      <c r="AF14" s="13">
        <v>359</v>
      </c>
      <c r="AG14" s="13">
        <v>381</v>
      </c>
      <c r="AH14" s="13">
        <v>391</v>
      </c>
      <c r="AI14" s="13">
        <v>422</v>
      </c>
      <c r="AJ14" s="13">
        <v>444</v>
      </c>
      <c r="AK14" s="13">
        <v>470.24572981366458</v>
      </c>
      <c r="AL14" s="13">
        <v>506.95492966753721</v>
      </c>
      <c r="AM14" s="13">
        <v>524</v>
      </c>
      <c r="AN14" s="26">
        <v>570</v>
      </c>
      <c r="AO14" s="26">
        <v>610</v>
      </c>
      <c r="AP14" s="26">
        <v>631</v>
      </c>
      <c r="AQ14" s="74">
        <v>671</v>
      </c>
      <c r="AR14" s="74">
        <v>693</v>
      </c>
      <c r="AS14" s="74">
        <v>718</v>
      </c>
      <c r="AT14" s="26">
        <v>762</v>
      </c>
      <c r="AU14" s="26">
        <v>782</v>
      </c>
      <c r="AV14" s="26">
        <v>812</v>
      </c>
      <c r="AW14" s="26">
        <v>853</v>
      </c>
      <c r="AX14" s="26">
        <v>889</v>
      </c>
      <c r="AY14" s="26">
        <v>928</v>
      </c>
      <c r="AZ14" s="26">
        <v>965</v>
      </c>
      <c r="BA14" s="26">
        <v>1000</v>
      </c>
      <c r="BB14" s="26">
        <v>1039</v>
      </c>
      <c r="BC14" s="26">
        <v>1078</v>
      </c>
      <c r="BD14" s="26">
        <v>1109</v>
      </c>
      <c r="BE14" s="26">
        <v>1146</v>
      </c>
      <c r="BF14" s="26">
        <v>1191</v>
      </c>
      <c r="BG14" s="26">
        <v>1268</v>
      </c>
      <c r="BH14" s="26">
        <v>1333</v>
      </c>
      <c r="BI14" s="26">
        <v>1396</v>
      </c>
      <c r="BJ14" s="26">
        <v>1460</v>
      </c>
      <c r="BK14" s="26">
        <v>1548</v>
      </c>
      <c r="BL14" s="26">
        <v>1580</v>
      </c>
      <c r="BM14" s="26">
        <v>1691</v>
      </c>
      <c r="BN14" s="26">
        <v>1763</v>
      </c>
      <c r="BO14" s="26">
        <v>1835</v>
      </c>
      <c r="BP14" s="26">
        <v>1912</v>
      </c>
      <c r="BQ14" s="26">
        <v>2002</v>
      </c>
      <c r="BR14" s="26">
        <v>2111</v>
      </c>
      <c r="BS14" s="26">
        <v>2227</v>
      </c>
      <c r="BU14" s="26">
        <f t="array" aca="1" ref="BU14" ca="1">MEDIAN(IF(E14:(OFFSET(INDIRECT(ADDRESS(ROW(), COLUMN())),0,-2))&gt;0,E14:(OFFSET(INDIRECT(ADDRESS(ROW(), COLUMN())),0,-2))))</f>
        <v>610</v>
      </c>
      <c r="BV14" s="26">
        <f t="array" aca="1" ref="BV14" ca="1">AVERAGE(IF(E14:(OFFSET(INDIRECT(ADDRESS(ROW(), COLUMN())),0,-3))&gt;0,E14:(OFFSET(INDIRECT(ADDRESS(ROW(), COLUMN())),0,-3))))</f>
        <v>725.42951900788853</v>
      </c>
      <c r="BW14" s="41">
        <f t="array" ref="BW14">MEDIAN(IF(E14:BS14&gt;0,E14:BS14))</f>
        <v>610</v>
      </c>
      <c r="BX14" s="41">
        <f t="array" ref="BX14">AVERAGE(IF(E14:BS14&gt;0,E14:BS14))</f>
        <v>725.42951900788853</v>
      </c>
      <c r="BY14" s="26"/>
      <c r="BZ14" s="41"/>
      <c r="CA14" s="39">
        <v>2939</v>
      </c>
      <c r="CB14" s="26">
        <f>BS14/$CK$34</f>
        <v>7950.0984763944971</v>
      </c>
      <c r="CC14" s="26">
        <f>(CB14*Daily!$G$68)/$CB$33</f>
        <v>7583.0945593799233</v>
      </c>
      <c r="CD14" s="39">
        <v>693</v>
      </c>
      <c r="CE14" s="26">
        <f t="shared" si="0"/>
        <v>2227</v>
      </c>
      <c r="CF14" s="129">
        <f>CD14/CA14</f>
        <v>0.23579448792106159</v>
      </c>
      <c r="CG14" s="41">
        <f t="shared" si="1"/>
        <v>0.2936795766637656</v>
      </c>
      <c r="CH14" s="26">
        <f t="shared" si="2"/>
        <v>22528.414162451652</v>
      </c>
      <c r="CI14" s="26">
        <f t="shared" si="3"/>
        <v>6616.1351341347827</v>
      </c>
      <c r="CJ14" s="125">
        <v>1</v>
      </c>
      <c r="CK14" s="113">
        <f>CF14</f>
        <v>0.23579448792106159</v>
      </c>
    </row>
    <row r="15" spans="1:93" x14ac:dyDescent="0.3">
      <c r="A15" s="8" t="s">
        <v>62</v>
      </c>
      <c r="B15" s="8" t="s">
        <v>170</v>
      </c>
      <c r="C15" s="8" t="s">
        <v>3</v>
      </c>
      <c r="D15" s="8" t="s">
        <v>93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28">
        <v>2</v>
      </c>
      <c r="R15" s="13">
        <v>8</v>
      </c>
      <c r="S15" s="13">
        <v>15</v>
      </c>
      <c r="T15" s="13">
        <v>50</v>
      </c>
      <c r="U15" s="13">
        <v>52</v>
      </c>
      <c r="V15" s="13">
        <v>53</v>
      </c>
      <c r="W15" s="13">
        <v>68</v>
      </c>
      <c r="X15" s="13">
        <v>79</v>
      </c>
      <c r="Y15" s="13">
        <v>101</v>
      </c>
      <c r="Z15" s="13">
        <v>118</v>
      </c>
      <c r="AA15" s="13">
        <v>138</v>
      </c>
      <c r="AB15" s="13">
        <v>169</v>
      </c>
      <c r="AC15" s="13">
        <v>201</v>
      </c>
      <c r="AD15" s="13">
        <v>216</v>
      </c>
      <c r="AE15" s="13">
        <v>241</v>
      </c>
      <c r="AF15" s="13">
        <v>261</v>
      </c>
      <c r="AG15" s="13">
        <v>287</v>
      </c>
      <c r="AH15" s="13">
        <v>331</v>
      </c>
      <c r="AI15" s="13">
        <v>366</v>
      </c>
      <c r="AJ15" s="13">
        <v>394</v>
      </c>
      <c r="AK15" s="61">
        <v>394</v>
      </c>
      <c r="AL15" s="61">
        <v>414</v>
      </c>
      <c r="AM15" s="61">
        <v>432</v>
      </c>
      <c r="AN15" s="39">
        <v>450</v>
      </c>
      <c r="AO15" s="39">
        <v>470</v>
      </c>
      <c r="AP15" s="39">
        <v>494</v>
      </c>
      <c r="AQ15" s="74">
        <v>518</v>
      </c>
      <c r="AR15" s="74">
        <v>540</v>
      </c>
      <c r="AS15" s="74">
        <v>582</v>
      </c>
      <c r="AT15" s="26">
        <v>601</v>
      </c>
      <c r="AU15" s="26">
        <v>620</v>
      </c>
      <c r="AV15" s="26">
        <v>637</v>
      </c>
      <c r="AW15" s="26">
        <v>654</v>
      </c>
      <c r="AX15" s="26">
        <v>670</v>
      </c>
      <c r="AY15" s="26">
        <v>688</v>
      </c>
      <c r="AZ15" s="26">
        <v>708</v>
      </c>
      <c r="BA15" s="26">
        <v>731</v>
      </c>
      <c r="BB15" s="26">
        <v>753</v>
      </c>
      <c r="BC15" s="26">
        <v>770</v>
      </c>
      <c r="BD15" s="26">
        <v>789</v>
      </c>
      <c r="BE15" s="26">
        <v>805</v>
      </c>
      <c r="BF15" s="26">
        <v>820</v>
      </c>
      <c r="BG15" s="26">
        <v>833</v>
      </c>
      <c r="BH15" s="26">
        <v>846</v>
      </c>
      <c r="BI15" s="26">
        <v>856</v>
      </c>
      <c r="BJ15" s="26">
        <v>865</v>
      </c>
      <c r="BK15" s="26">
        <v>875</v>
      </c>
      <c r="BL15" s="26">
        <v>883</v>
      </c>
      <c r="BM15" s="26">
        <v>893</v>
      </c>
      <c r="BN15" s="26">
        <v>903</v>
      </c>
      <c r="BO15" s="26">
        <v>914</v>
      </c>
      <c r="BP15" s="26">
        <v>926</v>
      </c>
      <c r="BQ15" s="26">
        <v>935</v>
      </c>
      <c r="BR15" s="26">
        <v>944</v>
      </c>
      <c r="BS15" s="26">
        <v>952</v>
      </c>
      <c r="BU15" s="26">
        <f t="array" aca="1" ref="BU15" ca="1">MEDIAN(IF(E15:(OFFSET(INDIRECT(ADDRESS(ROW(), COLUMN())),0,-2))&gt;0,E15:(OFFSET(INDIRECT(ADDRESS(ROW(), COLUMN())),0,-2))))</f>
        <v>540</v>
      </c>
      <c r="BV15" s="26">
        <f t="array" aca="1" ref="BV15" ca="1">AVERAGE(IF(E15:(OFFSET(INDIRECT(ADDRESS(ROW(), COLUMN())),0,-3))&gt;0,E15:(OFFSET(INDIRECT(ADDRESS(ROW(), COLUMN())),0,-3))))</f>
        <v>514.81818181818187</v>
      </c>
      <c r="BW15" s="41">
        <f t="array" ref="BW15">MEDIAN(IF(E15:BS15&gt;0,E15:BS15))</f>
        <v>540</v>
      </c>
      <c r="BX15" s="41">
        <f t="array" ref="BX15">AVERAGE(IF(E15:BS15&gt;0,E15:BS15))</f>
        <v>514.81818181818187</v>
      </c>
      <c r="BY15" s="26"/>
      <c r="BZ15" s="41"/>
      <c r="CA15" s="26"/>
      <c r="CB15" s="26">
        <f t="shared" ref="CB15:CB16" si="5">BS15/$CK$34</f>
        <v>3398.5153792220749</v>
      </c>
      <c r="CC15" s="26">
        <f>(CB15*Daily!$G$68)/$CB$33</f>
        <v>3241.6282085898906</v>
      </c>
      <c r="CD15" s="26"/>
      <c r="CE15" s="26">
        <f t="shared" si="0"/>
        <v>952</v>
      </c>
      <c r="CF15" s="41"/>
      <c r="CG15" s="41">
        <f t="shared" si="1"/>
        <v>0.2936795766637656</v>
      </c>
      <c r="CH15" s="26">
        <f t="shared" si="2"/>
        <v>9630.4671228800944</v>
      </c>
      <c r="CI15" s="26">
        <f t="shared" si="3"/>
        <v>2828.2715077217385</v>
      </c>
      <c r="CJ15" s="125">
        <v>1</v>
      </c>
    </row>
    <row r="16" spans="1:93" x14ac:dyDescent="0.3">
      <c r="A16" s="8" t="s">
        <v>63</v>
      </c>
      <c r="B16" s="8" t="s">
        <v>171</v>
      </c>
      <c r="C16" s="8" t="s">
        <v>4</v>
      </c>
      <c r="D16" s="8" t="s">
        <v>94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28">
        <v>1</v>
      </c>
      <c r="K16" s="13">
        <v>2</v>
      </c>
      <c r="L16" s="13">
        <v>4</v>
      </c>
      <c r="M16" s="13">
        <v>6</v>
      </c>
      <c r="N16" s="13">
        <v>10</v>
      </c>
      <c r="O16" s="13">
        <v>13</v>
      </c>
      <c r="P16" s="13">
        <v>13</v>
      </c>
      <c r="Q16" s="13">
        <v>30</v>
      </c>
      <c r="R16" s="13">
        <v>38</v>
      </c>
      <c r="S16" s="13">
        <v>60</v>
      </c>
      <c r="T16" s="13">
        <v>114</v>
      </c>
      <c r="U16" s="13">
        <v>138</v>
      </c>
      <c r="V16" s="13">
        <v>175</v>
      </c>
      <c r="W16" s="13">
        <v>220</v>
      </c>
      <c r="X16" s="13">
        <v>221</v>
      </c>
      <c r="Y16" s="13">
        <v>284</v>
      </c>
      <c r="Z16" s="13">
        <v>324</v>
      </c>
      <c r="AA16" s="13">
        <v>362</v>
      </c>
      <c r="AB16" s="13">
        <v>409</v>
      </c>
      <c r="AC16" s="13">
        <v>450</v>
      </c>
      <c r="AD16" s="13">
        <v>484</v>
      </c>
      <c r="AE16" s="13">
        <v>517</v>
      </c>
      <c r="AF16" s="13">
        <v>577</v>
      </c>
      <c r="AG16" s="13">
        <v>593</v>
      </c>
      <c r="AH16" s="13">
        <v>645</v>
      </c>
      <c r="AI16" s="13">
        <v>645</v>
      </c>
      <c r="AJ16" s="13">
        <v>645</v>
      </c>
      <c r="AK16" s="13">
        <v>682.50252329192551</v>
      </c>
      <c r="AL16" s="13">
        <v>728.33674300236135</v>
      </c>
      <c r="AM16" s="13">
        <v>741</v>
      </c>
      <c r="AN16" s="26">
        <v>792.65152233168487</v>
      </c>
      <c r="AO16" s="26">
        <v>823</v>
      </c>
      <c r="AP16" s="26">
        <v>861</v>
      </c>
      <c r="AQ16" s="74">
        <v>886</v>
      </c>
      <c r="AR16" s="74">
        <v>916</v>
      </c>
      <c r="AS16" s="74">
        <v>951.41904369817087</v>
      </c>
      <c r="AT16" s="26">
        <v>975.24525890860514</v>
      </c>
      <c r="AU16" s="39">
        <v>977</v>
      </c>
      <c r="AV16" s="39">
        <v>979</v>
      </c>
      <c r="AW16" s="39">
        <v>981</v>
      </c>
      <c r="AX16" s="39">
        <v>983</v>
      </c>
      <c r="AY16" s="39">
        <v>985</v>
      </c>
      <c r="AZ16" s="39">
        <v>987</v>
      </c>
      <c r="BA16" s="39">
        <v>990</v>
      </c>
      <c r="BB16" s="39">
        <v>990</v>
      </c>
      <c r="BC16" s="39">
        <v>991</v>
      </c>
      <c r="BD16" s="39">
        <v>993</v>
      </c>
      <c r="BE16" s="39">
        <v>994</v>
      </c>
      <c r="BF16" s="39">
        <v>996</v>
      </c>
      <c r="BG16" s="39">
        <v>999</v>
      </c>
      <c r="BH16" s="39">
        <v>1001</v>
      </c>
      <c r="BI16" s="39">
        <v>1004</v>
      </c>
      <c r="BJ16" s="39">
        <v>1004</v>
      </c>
      <c r="BK16" s="39">
        <v>1005</v>
      </c>
      <c r="BL16" s="39">
        <v>1013</v>
      </c>
      <c r="BM16" s="39">
        <v>1013</v>
      </c>
      <c r="BN16" s="39">
        <v>1016</v>
      </c>
      <c r="BO16" s="39">
        <v>1023</v>
      </c>
      <c r="BP16" s="74">
        <v>1046</v>
      </c>
      <c r="BQ16" s="74">
        <v>1051</v>
      </c>
      <c r="BR16" s="74">
        <v>1053</v>
      </c>
      <c r="BS16" s="74">
        <v>1069</v>
      </c>
      <c r="BU16" s="26">
        <f t="array" aca="1" ref="BU16" ca="1">MEDIAN(IF(E16:(OFFSET(INDIRECT(ADDRESS(ROW(), COLUMN())),0,-2))&gt;0,E16:(OFFSET(INDIRECT(ADDRESS(ROW(), COLUMN())),0,-2))))</f>
        <v>807.82576116584244</v>
      </c>
      <c r="BV16" s="26">
        <f t="array" aca="1" ref="BV16" ca="1">AVERAGE(IF(E16:(OFFSET(INDIRECT(ADDRESS(ROW(), COLUMN())),0,-3))&gt;0,E16:(OFFSET(INDIRECT(ADDRESS(ROW(), COLUMN())),0,-3))))</f>
        <v>652.90572727794756</v>
      </c>
      <c r="BW16" s="41">
        <f t="array" ref="BW16">MEDIAN(IF(E16:BS16&gt;0,E16:BS16))</f>
        <v>807.82576116584244</v>
      </c>
      <c r="BX16" s="41">
        <f t="array" ref="BX16">AVERAGE(IF(E16:BS16&gt;0,E16:BS16))</f>
        <v>652.90572727794756</v>
      </c>
      <c r="BY16" s="26"/>
      <c r="BZ16" s="41"/>
      <c r="CA16" s="26"/>
      <c r="CB16" s="26">
        <f t="shared" si="5"/>
        <v>3816.1900634331914</v>
      </c>
      <c r="CC16" s="26">
        <f>(CB16*Daily!$G$68)/$CB$33</f>
        <v>3640.02159136827</v>
      </c>
      <c r="CD16" s="26"/>
      <c r="CE16" s="26">
        <f t="shared" si="0"/>
        <v>1069</v>
      </c>
      <c r="CF16" s="41"/>
      <c r="CG16" s="41">
        <f t="shared" si="1"/>
        <v>0.2936795766637656</v>
      </c>
      <c r="CH16" s="26">
        <f t="shared" si="2"/>
        <v>10814.043439452544</v>
      </c>
      <c r="CI16" s="26">
        <f t="shared" si="3"/>
        <v>3175.8636993219948</v>
      </c>
      <c r="CJ16" s="125">
        <v>1</v>
      </c>
    </row>
    <row r="17" spans="1:92" x14ac:dyDescent="0.3">
      <c r="A17" s="8" t="s">
        <v>64</v>
      </c>
      <c r="B17" s="8" t="s">
        <v>172</v>
      </c>
      <c r="C17" s="8" t="s">
        <v>29</v>
      </c>
      <c r="D17" s="8" t="s">
        <v>95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28">
        <v>2</v>
      </c>
      <c r="L17" s="13">
        <v>2</v>
      </c>
      <c r="M17" s="13">
        <v>2</v>
      </c>
      <c r="N17" s="13">
        <v>3</v>
      </c>
      <c r="O17" s="13">
        <v>4</v>
      </c>
      <c r="P17" s="13">
        <v>5</v>
      </c>
      <c r="Q17" s="13">
        <v>6</v>
      </c>
      <c r="R17" s="13">
        <v>14</v>
      </c>
      <c r="S17" s="13">
        <v>19</v>
      </c>
      <c r="T17" s="13">
        <v>21</v>
      </c>
      <c r="U17" s="13">
        <v>34</v>
      </c>
      <c r="V17" s="13">
        <v>34</v>
      </c>
      <c r="W17" s="13">
        <v>34</v>
      </c>
      <c r="X17" s="13">
        <v>40</v>
      </c>
      <c r="Y17" s="13">
        <v>44</v>
      </c>
      <c r="Z17" s="13">
        <v>50</v>
      </c>
      <c r="AA17" s="13">
        <v>52</v>
      </c>
      <c r="AB17" s="13">
        <v>54</v>
      </c>
      <c r="AC17" s="13">
        <v>60</v>
      </c>
      <c r="AD17" s="13">
        <v>71</v>
      </c>
      <c r="AE17" s="13">
        <v>82</v>
      </c>
      <c r="AF17" s="13">
        <v>88</v>
      </c>
      <c r="AG17" s="13">
        <v>106</v>
      </c>
      <c r="AH17" s="13">
        <v>114</v>
      </c>
      <c r="AI17" s="13">
        <v>119</v>
      </c>
      <c r="AJ17" s="13">
        <v>134</v>
      </c>
      <c r="AK17" s="13">
        <v>145.1498447204969</v>
      </c>
      <c r="AL17" s="13">
        <v>150</v>
      </c>
      <c r="AM17" s="13">
        <v>163</v>
      </c>
      <c r="AN17" s="26">
        <v>168</v>
      </c>
      <c r="AO17" s="26">
        <v>173</v>
      </c>
      <c r="AP17" s="26">
        <v>185</v>
      </c>
      <c r="AQ17" s="74">
        <v>197</v>
      </c>
      <c r="AR17" s="74">
        <v>209</v>
      </c>
      <c r="AS17" s="74">
        <v>219</v>
      </c>
      <c r="AT17" s="26">
        <v>233</v>
      </c>
      <c r="AU17" s="26">
        <v>246</v>
      </c>
      <c r="AV17" s="26">
        <v>249</v>
      </c>
      <c r="AW17" s="26">
        <v>271</v>
      </c>
      <c r="AX17" s="26">
        <v>283</v>
      </c>
      <c r="AY17" s="26">
        <v>294</v>
      </c>
      <c r="AZ17" s="26">
        <v>313</v>
      </c>
      <c r="BA17" s="26">
        <v>342</v>
      </c>
      <c r="BB17" s="26">
        <v>371</v>
      </c>
      <c r="BC17" s="26">
        <v>376</v>
      </c>
      <c r="BD17" s="26">
        <v>384</v>
      </c>
      <c r="BE17" s="26">
        <v>396</v>
      </c>
      <c r="BF17" s="26">
        <v>410</v>
      </c>
      <c r="BG17" s="26">
        <v>428</v>
      </c>
      <c r="BH17" s="26">
        <v>438</v>
      </c>
      <c r="BI17" s="26">
        <v>450</v>
      </c>
      <c r="BJ17" s="26">
        <v>457</v>
      </c>
      <c r="BK17" s="26">
        <v>471</v>
      </c>
      <c r="BL17" s="26">
        <v>478</v>
      </c>
      <c r="BM17" s="26">
        <v>500</v>
      </c>
      <c r="BN17" s="26">
        <v>505.01465558547989</v>
      </c>
      <c r="BO17" s="26">
        <v>520</v>
      </c>
      <c r="BP17" s="26">
        <v>523.22638998624291</v>
      </c>
      <c r="BQ17" s="26">
        <v>534.94782944153224</v>
      </c>
      <c r="BR17" s="26">
        <v>582</v>
      </c>
      <c r="BS17" s="26">
        <v>601</v>
      </c>
      <c r="BU17" s="26">
        <f t="array" aca="1" ref="BU17" ca="1">MEDIAN(IF(E17:(OFFSET(INDIRECT(ADDRESS(ROW(), COLUMN())),0,-2))&gt;0,E17:(OFFSET(INDIRECT(ADDRESS(ROW(), COLUMN())),0,-2))))</f>
        <v>173</v>
      </c>
      <c r="BV17" s="26">
        <f t="array" aca="1" ref="BV17" ca="1">AVERAGE(IF(E17:(OFFSET(INDIRECT(ADDRESS(ROW(), COLUMN())),0,-3))&gt;0,E17:(OFFSET(INDIRECT(ADDRESS(ROW(), COLUMN())),0,-3))))</f>
        <v>220.64489704481565</v>
      </c>
      <c r="BW17" s="41">
        <f t="array" ref="BW17">MEDIAN(IF(E17:BS17&gt;0,E17:BS17))</f>
        <v>173</v>
      </c>
      <c r="BX17" s="41">
        <f t="array" ref="BX17">AVERAGE(IF(E17:BS17&gt;0,E17:BS17))</f>
        <v>220.64489704481565</v>
      </c>
      <c r="BY17" s="26"/>
      <c r="BZ17" s="41"/>
      <c r="CA17" s="26"/>
      <c r="CB17" s="26">
        <f>BS17/$CL$34</f>
        <v>3415.4629111336676</v>
      </c>
      <c r="CC17" s="26">
        <f>(CB17*Daily!$G$68)/$CB$33</f>
        <v>3257.7933840798928</v>
      </c>
      <c r="CD17" s="26"/>
      <c r="CE17" s="26">
        <f t="shared" si="0"/>
        <v>601</v>
      </c>
      <c r="CF17" s="41"/>
      <c r="CG17" s="41">
        <f t="shared" si="1"/>
        <v>0.18448069878739165</v>
      </c>
      <c r="CH17" s="26">
        <f t="shared" si="2"/>
        <v>6079.7381731627493</v>
      </c>
      <c r="CI17" s="26">
        <f t="shared" si="3"/>
        <v>1121.5943466294439</v>
      </c>
      <c r="CJ17" s="24">
        <v>2</v>
      </c>
    </row>
    <row r="18" spans="1:92" x14ac:dyDescent="0.3">
      <c r="A18" s="8" t="s">
        <v>65</v>
      </c>
      <c r="B18" s="8" t="s">
        <v>173</v>
      </c>
      <c r="C18" s="8" t="s">
        <v>5</v>
      </c>
      <c r="D18" s="8" t="s">
        <v>96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28">
        <v>1</v>
      </c>
      <c r="K18" s="13">
        <v>3</v>
      </c>
      <c r="L18" s="13">
        <v>3</v>
      </c>
      <c r="M18" s="13">
        <v>3</v>
      </c>
      <c r="N18" s="13">
        <v>11</v>
      </c>
      <c r="O18" s="13">
        <v>19</v>
      </c>
      <c r="P18" s="13">
        <v>27</v>
      </c>
      <c r="Q18" s="13">
        <v>35</v>
      </c>
      <c r="R18" s="13">
        <v>49</v>
      </c>
      <c r="S18" s="13">
        <v>68</v>
      </c>
      <c r="T18" s="13">
        <v>81</v>
      </c>
      <c r="U18" s="13">
        <v>95</v>
      </c>
      <c r="V18" s="13">
        <v>104</v>
      </c>
      <c r="W18" s="13">
        <v>133</v>
      </c>
      <c r="X18" s="13">
        <v>151</v>
      </c>
      <c r="Y18" s="13">
        <v>170</v>
      </c>
      <c r="Z18" s="13">
        <v>199</v>
      </c>
      <c r="AA18" s="13">
        <v>232</v>
      </c>
      <c r="AB18" s="13">
        <v>243</v>
      </c>
      <c r="AC18" s="13">
        <v>252</v>
      </c>
      <c r="AD18" s="13">
        <v>295</v>
      </c>
      <c r="AE18" s="13">
        <v>326</v>
      </c>
      <c r="AF18" s="13">
        <v>386</v>
      </c>
      <c r="AG18" s="13">
        <v>407</v>
      </c>
      <c r="AH18" s="13">
        <v>457</v>
      </c>
      <c r="AI18" s="13">
        <v>479</v>
      </c>
      <c r="AJ18" s="13">
        <v>505</v>
      </c>
      <c r="AK18" s="13">
        <v>542.820652173913</v>
      </c>
      <c r="AL18" s="13">
        <v>566</v>
      </c>
      <c r="AM18" s="13">
        <v>589</v>
      </c>
      <c r="AN18" s="26">
        <v>633</v>
      </c>
      <c r="AO18" s="39">
        <v>640</v>
      </c>
      <c r="AP18" s="39">
        <v>669</v>
      </c>
      <c r="AQ18" s="74">
        <v>712</v>
      </c>
      <c r="AR18" s="74">
        <v>780</v>
      </c>
      <c r="AS18" s="74">
        <v>806</v>
      </c>
      <c r="AT18" s="26">
        <v>852</v>
      </c>
      <c r="AU18" s="26">
        <v>917</v>
      </c>
      <c r="AV18" s="26">
        <v>989</v>
      </c>
      <c r="AW18" s="26">
        <v>1100</v>
      </c>
      <c r="AX18" s="26">
        <v>1206</v>
      </c>
      <c r="AY18" s="26">
        <v>1283</v>
      </c>
      <c r="AZ18" s="26">
        <v>1408</v>
      </c>
      <c r="BA18" s="26">
        <v>1527</v>
      </c>
      <c r="BB18" s="26">
        <v>1656</v>
      </c>
      <c r="BC18" s="26">
        <v>1762</v>
      </c>
      <c r="BD18" s="26">
        <v>1852</v>
      </c>
      <c r="BE18" s="26">
        <v>1956</v>
      </c>
      <c r="BF18" s="26">
        <v>2011</v>
      </c>
      <c r="BG18" s="26">
        <v>2106</v>
      </c>
      <c r="BH18" s="26">
        <v>2226</v>
      </c>
      <c r="BI18" s="26">
        <v>2327</v>
      </c>
      <c r="BJ18" s="26">
        <v>2457</v>
      </c>
      <c r="BK18" s="26">
        <v>2514</v>
      </c>
      <c r="BL18" s="26">
        <v>2637</v>
      </c>
      <c r="BM18" s="26">
        <v>2729</v>
      </c>
      <c r="BN18" s="26">
        <v>2824</v>
      </c>
      <c r="BO18" s="26">
        <v>2959</v>
      </c>
      <c r="BP18" s="26">
        <v>3054</v>
      </c>
      <c r="BQ18" s="26">
        <v>3176</v>
      </c>
      <c r="BR18" s="26">
        <v>3281</v>
      </c>
      <c r="BS18" s="26">
        <v>3361</v>
      </c>
      <c r="BU18" s="26">
        <f t="array" aca="1" ref="BU18" ca="1">MEDIAN(IF(E18:(OFFSET(INDIRECT(ADDRESS(ROW(), COLUMN())),0,-2))&gt;0,E18:(OFFSET(INDIRECT(ADDRESS(ROW(), COLUMN())),0,-2))))</f>
        <v>636.5</v>
      </c>
      <c r="BV18" s="26">
        <f t="array" aca="1" ref="BV18" ca="1">AVERAGE(IF(E18:(OFFSET(INDIRECT(ADDRESS(ROW(), COLUMN())),0,-3))&gt;0,E18:(OFFSET(INDIRECT(ADDRESS(ROW(), COLUMN())),0,-3))))</f>
        <v>1045.8358169705471</v>
      </c>
      <c r="BW18" s="41">
        <f t="array" ref="BW18">MEDIAN(IF(E18:BS18&gt;0,E18:BS18))</f>
        <v>636.5</v>
      </c>
      <c r="BX18" s="41">
        <f t="array" ref="BX18">AVERAGE(IF(E18:BS18&gt;0,E18:BS18))</f>
        <v>1045.8358169705471</v>
      </c>
      <c r="BY18" s="26"/>
      <c r="BZ18" s="41"/>
      <c r="CA18" s="130">
        <v>34000</v>
      </c>
      <c r="CB18" s="130">
        <f>CA18</f>
        <v>34000</v>
      </c>
      <c r="CC18" s="131">
        <f>CA18</f>
        <v>34000</v>
      </c>
      <c r="CD18" s="130">
        <v>3361</v>
      </c>
      <c r="CE18" s="131">
        <f t="shared" si="0"/>
        <v>3361</v>
      </c>
      <c r="CF18" s="132">
        <f>CD18/CA18</f>
        <v>9.8852941176470588E-2</v>
      </c>
      <c r="CG18" s="133">
        <f t="shared" si="1"/>
        <v>9.8852941176470588E-2</v>
      </c>
      <c r="CH18" s="131">
        <v>34000</v>
      </c>
      <c r="CI18" s="131">
        <v>3361</v>
      </c>
      <c r="CJ18" s="126">
        <v>3</v>
      </c>
      <c r="CM18" s="113">
        <f>CF18</f>
        <v>9.8852941176470588E-2</v>
      </c>
    </row>
    <row r="19" spans="1:92" x14ac:dyDescent="0.3">
      <c r="A19" s="8" t="s">
        <v>66</v>
      </c>
      <c r="B19" s="8" t="s">
        <v>174</v>
      </c>
      <c r="C19" s="8" t="s">
        <v>6</v>
      </c>
      <c r="D19" s="8" t="s">
        <v>97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28">
        <v>2</v>
      </c>
      <c r="N19" s="13">
        <v>8</v>
      </c>
      <c r="O19" s="13">
        <v>8</v>
      </c>
      <c r="P19" s="13">
        <v>26</v>
      </c>
      <c r="Q19" s="13">
        <v>55</v>
      </c>
      <c r="R19" s="13">
        <v>80</v>
      </c>
      <c r="S19" s="13">
        <v>111</v>
      </c>
      <c r="T19" s="13">
        <v>176</v>
      </c>
      <c r="U19" s="13">
        <v>178</v>
      </c>
      <c r="V19" s="13">
        <v>207</v>
      </c>
      <c r="W19" s="13">
        <v>247</v>
      </c>
      <c r="X19" s="13">
        <v>257</v>
      </c>
      <c r="Y19" s="13">
        <v>284</v>
      </c>
      <c r="Z19" s="13">
        <v>326</v>
      </c>
      <c r="AA19" s="13">
        <v>338</v>
      </c>
      <c r="AB19" s="13">
        <v>385</v>
      </c>
      <c r="AC19" s="13">
        <v>407</v>
      </c>
      <c r="AD19" s="13">
        <v>447</v>
      </c>
      <c r="AE19" s="13">
        <v>473</v>
      </c>
      <c r="AF19" s="13">
        <v>526</v>
      </c>
      <c r="AG19" s="13">
        <v>573</v>
      </c>
      <c r="AH19" s="13">
        <v>581</v>
      </c>
      <c r="AI19" s="13">
        <v>640</v>
      </c>
      <c r="AJ19" s="13">
        <v>669</v>
      </c>
      <c r="AK19" s="13">
        <v>711.83074534161494</v>
      </c>
      <c r="AL19" s="13">
        <v>765</v>
      </c>
      <c r="AM19" s="13">
        <v>765</v>
      </c>
      <c r="AN19" s="26">
        <v>794</v>
      </c>
      <c r="AO19" s="26">
        <v>810</v>
      </c>
      <c r="AP19" s="26">
        <v>873</v>
      </c>
      <c r="AQ19" s="74">
        <v>896</v>
      </c>
      <c r="AR19" s="74">
        <v>933</v>
      </c>
      <c r="AS19" s="74">
        <v>957</v>
      </c>
      <c r="AT19" s="26">
        <v>987</v>
      </c>
      <c r="AU19" s="26">
        <v>1018</v>
      </c>
      <c r="AV19" s="26">
        <v>1039</v>
      </c>
      <c r="AW19" s="26">
        <v>1057</v>
      </c>
      <c r="AX19" s="26">
        <v>1075</v>
      </c>
      <c r="AY19" s="26">
        <v>1105</v>
      </c>
      <c r="AZ19" s="26">
        <v>1125</v>
      </c>
      <c r="BA19" s="26">
        <v>1132.633775086281</v>
      </c>
      <c r="BB19" s="26">
        <v>1137.7370351440907</v>
      </c>
      <c r="BC19" s="26">
        <v>1165.905395196738</v>
      </c>
      <c r="BD19" s="26">
        <v>1177.4984032361081</v>
      </c>
      <c r="BE19" s="26">
        <v>1188.149569303054</v>
      </c>
      <c r="BF19" s="26">
        <v>1197.3469340974211</v>
      </c>
      <c r="BG19" s="26">
        <v>1207.7694812789002</v>
      </c>
      <c r="BH19" s="26">
        <v>1214.7952204367532</v>
      </c>
      <c r="BI19" s="26">
        <v>1220.4632808133265</v>
      </c>
      <c r="BJ19" s="26">
        <v>1229.8085288089273</v>
      </c>
      <c r="BK19" s="26">
        <v>1231.3978919604599</v>
      </c>
      <c r="BL19" s="26">
        <v>1232</v>
      </c>
      <c r="BM19" s="26">
        <v>1233.0629032572465</v>
      </c>
      <c r="BN19" s="26">
        <v>1233.1521570312113</v>
      </c>
      <c r="BO19" s="26">
        <v>1236.678723092693</v>
      </c>
      <c r="BP19" s="26">
        <v>1238</v>
      </c>
      <c r="BQ19" s="26">
        <v>1239</v>
      </c>
      <c r="BR19" s="26">
        <v>1239</v>
      </c>
      <c r="BS19" s="26">
        <v>1240</v>
      </c>
      <c r="BU19" s="26">
        <f t="array" aca="1" ref="BU19" ca="1">MEDIAN(IF(E19:(OFFSET(INDIRECT(ADDRESS(ROW(), COLUMN())),0,-2))&gt;0,E19:(OFFSET(INDIRECT(ADDRESS(ROW(), COLUMN())),0,-2))))</f>
        <v>873</v>
      </c>
      <c r="BV19" s="26">
        <f t="array" aca="1" ref="BV19" ca="1">AVERAGE(IF(E19:(OFFSET(INDIRECT(ADDRESS(ROW(), COLUMN())),0,-3))&gt;0,E19:(OFFSET(INDIRECT(ADDRESS(ROW(), COLUMN())),0,-3))))</f>
        <v>761.17339057770903</v>
      </c>
      <c r="BW19" s="41">
        <f t="array" ref="BW19">MEDIAN(IF(E19:BS19&gt;0,E19:BS19))</f>
        <v>873</v>
      </c>
      <c r="BX19" s="41">
        <f t="array" ref="BX19">AVERAGE(IF(E19:BS19&gt;0,E19:BS19))</f>
        <v>761.17339057770903</v>
      </c>
      <c r="BY19" s="26"/>
      <c r="BZ19" s="41"/>
      <c r="CA19" s="26"/>
      <c r="CB19" s="26">
        <f>BS19/$CM$34</f>
        <v>7907.8477022026227</v>
      </c>
      <c r="CC19" s="26">
        <f>(CB19*Daily!$G$68)/$CB$33</f>
        <v>7542.7942263896712</v>
      </c>
      <c r="CD19" s="26"/>
      <c r="CE19" s="26">
        <f t="shared" si="0"/>
        <v>1240</v>
      </c>
      <c r="CF19" s="41"/>
      <c r="CG19" s="41">
        <f t="shared" si="1"/>
        <v>0.16439531064783153</v>
      </c>
      <c r="CH19" s="26">
        <f t="shared" ref="CH19:CH32" si="6">($CB$18*CE19)/$CE$18</f>
        <v>12543.8857482892</v>
      </c>
      <c r="CI19" s="26">
        <f t="shared" ref="CI19:CI32" si="7">CH19*CG19</f>
        <v>2062.1559943209095</v>
      </c>
      <c r="CJ19" s="126">
        <v>3</v>
      </c>
    </row>
    <row r="20" spans="1:92" x14ac:dyDescent="0.3">
      <c r="A20" s="8" t="s">
        <v>67</v>
      </c>
      <c r="B20" s="8" t="s">
        <v>175</v>
      </c>
      <c r="C20" s="8" t="s">
        <v>7</v>
      </c>
      <c r="D20" s="8" t="s">
        <v>98</v>
      </c>
      <c r="E20" s="28">
        <v>4</v>
      </c>
      <c r="F20" s="13">
        <v>11</v>
      </c>
      <c r="G20" s="13">
        <v>19</v>
      </c>
      <c r="H20" s="13">
        <v>26</v>
      </c>
      <c r="I20" s="13">
        <v>34</v>
      </c>
      <c r="J20" s="13">
        <v>48</v>
      </c>
      <c r="K20" s="13">
        <v>63</v>
      </c>
      <c r="L20" s="13">
        <v>72</v>
      </c>
      <c r="M20" s="13">
        <v>88</v>
      </c>
      <c r="N20" s="13">
        <v>109</v>
      </c>
      <c r="O20" s="13">
        <v>139</v>
      </c>
      <c r="P20" s="13">
        <v>201</v>
      </c>
      <c r="Q20" s="13">
        <v>253</v>
      </c>
      <c r="R20" s="13">
        <v>354</v>
      </c>
      <c r="S20" s="13">
        <v>386</v>
      </c>
      <c r="T20" s="13">
        <v>523</v>
      </c>
      <c r="U20" s="13">
        <v>668</v>
      </c>
      <c r="V20" s="13">
        <v>685</v>
      </c>
      <c r="W20" s="13">
        <v>712</v>
      </c>
      <c r="X20" s="13">
        <v>751</v>
      </c>
      <c r="Y20" s="13">
        <v>804</v>
      </c>
      <c r="Z20" s="13">
        <v>846</v>
      </c>
      <c r="AA20" s="13">
        <v>888</v>
      </c>
      <c r="AB20" s="13">
        <v>920</v>
      </c>
      <c r="AC20" s="13">
        <v>1004</v>
      </c>
      <c r="AD20" s="13">
        <v>1023</v>
      </c>
      <c r="AE20" s="13">
        <v>1052</v>
      </c>
      <c r="AF20" s="13">
        <v>1074</v>
      </c>
      <c r="AG20" s="13">
        <v>1105</v>
      </c>
      <c r="AH20" s="13">
        <v>1141</v>
      </c>
      <c r="AI20" s="13">
        <v>1161</v>
      </c>
      <c r="AJ20" s="13">
        <v>1178</v>
      </c>
      <c r="AK20" s="13">
        <v>1215.381405279503</v>
      </c>
      <c r="AL20" s="13">
        <v>1287.4696586114931</v>
      </c>
      <c r="AM20" s="13">
        <v>1432.7318655433971</v>
      </c>
      <c r="AN20" s="26">
        <v>1495.066536586678</v>
      </c>
      <c r="AO20" s="26">
        <v>1789.3447931964356</v>
      </c>
      <c r="AP20" s="26">
        <v>1981.4039161254059</v>
      </c>
      <c r="AQ20" s="74">
        <v>2203.7940658352077</v>
      </c>
      <c r="AR20" s="74">
        <v>2376.0979207229975</v>
      </c>
      <c r="AS20" s="74">
        <v>2580.998412044933</v>
      </c>
      <c r="AT20" s="26">
        <v>2775.2410768739292</v>
      </c>
      <c r="AU20" s="26">
        <v>2963.8934146213278</v>
      </c>
      <c r="AV20" s="26">
        <v>3137.7738671359439</v>
      </c>
      <c r="AW20" s="26">
        <v>3287.324935322421</v>
      </c>
      <c r="AX20" s="26">
        <v>3427.1300466698622</v>
      </c>
      <c r="AY20" s="26">
        <v>3556.9068043053699</v>
      </c>
      <c r="AZ20" s="26">
        <v>3678.9238075216749</v>
      </c>
      <c r="BA20" s="26">
        <v>3767</v>
      </c>
      <c r="BB20" s="26">
        <v>3817.6851332746851</v>
      </c>
      <c r="BC20" s="26">
        <v>3924.4084583976296</v>
      </c>
      <c r="BD20" s="26">
        <v>4019.287843304237</v>
      </c>
      <c r="BE20" s="26">
        <v>4087.7528386844165</v>
      </c>
      <c r="BF20" s="26">
        <v>4152.3951862464182</v>
      </c>
      <c r="BG20" s="26">
        <v>4220.2176181651339</v>
      </c>
      <c r="BH20" s="26">
        <v>4275.1638511193514</v>
      </c>
      <c r="BI20" s="26">
        <v>4354.0498210688284</v>
      </c>
      <c r="BJ20" s="26">
        <v>4436</v>
      </c>
      <c r="BK20" s="26">
        <v>4506.8082007899438</v>
      </c>
      <c r="BL20" s="26">
        <v>4529.6812562646173</v>
      </c>
      <c r="BM20" s="26">
        <v>4587.192881230385</v>
      </c>
      <c r="BN20" s="26">
        <v>4636.7716405333513</v>
      </c>
      <c r="BO20" s="26">
        <v>4698.5787084492604</v>
      </c>
      <c r="BP20" s="26">
        <v>4701.0669135997123</v>
      </c>
      <c r="BQ20" s="26">
        <v>4736.9729729729734</v>
      </c>
      <c r="BR20" s="26">
        <v>4768</v>
      </c>
      <c r="BS20" s="26">
        <v>4784.4402670023019</v>
      </c>
      <c r="BU20" s="26">
        <f t="array" aca="1" ref="BU20" ca="1">MEDIAN(IF(E20:(OFFSET(INDIRECT(ADDRESS(ROW(), COLUMN())),0,-2))&gt;0,E20:(OFFSET(INDIRECT(ADDRESS(ROW(), COLUMN())),0,-2))))</f>
        <v>1287.4696586114931</v>
      </c>
      <c r="BV20" s="26">
        <f t="array" aca="1" ref="BV20" ca="1">AVERAGE(IF(E20:(OFFSET(INDIRECT(ADDRESS(ROW(), COLUMN())),0,-3))&gt;0,E20:(OFFSET(INDIRECT(ADDRESS(ROW(), COLUMN())),0,-3))))</f>
        <v>2082.6112853358181</v>
      </c>
      <c r="BW20" s="41">
        <f t="array" ref="BW20">MEDIAN(IF(E20:BS20&gt;0,E20:BS20))</f>
        <v>1287.4696586114931</v>
      </c>
      <c r="BX20" s="41">
        <f t="array" ref="BX20">AVERAGE(IF(E20:BS20&gt;0,E20:BS20))</f>
        <v>2082.6112853358181</v>
      </c>
      <c r="BY20" s="26"/>
      <c r="BZ20" s="41"/>
      <c r="CA20" s="26"/>
      <c r="CB20" s="26">
        <f>BS20/$CN$34</f>
        <v>13655.180206016286</v>
      </c>
      <c r="CC20" s="26">
        <f>(CB20*Daily!$G$68)/$CB$33</f>
        <v>13024.81007437225</v>
      </c>
      <c r="CD20" s="26"/>
      <c r="CE20" s="26">
        <f t="shared" si="0"/>
        <v>4784.4402670023019</v>
      </c>
      <c r="CF20" s="41"/>
      <c r="CG20" s="41">
        <f t="shared" si="1"/>
        <v>0.3673328240245296</v>
      </c>
      <c r="CH20" s="26">
        <f t="shared" si="6"/>
        <v>48399.57425708964</v>
      </c>
      <c r="CI20" s="26">
        <f t="shared" si="7"/>
        <v>17778.752293441663</v>
      </c>
      <c r="CJ20" s="127">
        <v>4</v>
      </c>
    </row>
    <row r="21" spans="1:92" x14ac:dyDescent="0.3">
      <c r="A21" s="8" t="s">
        <v>68</v>
      </c>
      <c r="B21" s="8" t="s">
        <v>176</v>
      </c>
      <c r="C21" s="8" t="s">
        <v>30</v>
      </c>
      <c r="D21" s="8" t="s">
        <v>99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28">
        <v>1</v>
      </c>
      <c r="M21" s="13">
        <v>3</v>
      </c>
      <c r="N21" s="13">
        <v>8</v>
      </c>
      <c r="O21" s="13">
        <v>8</v>
      </c>
      <c r="P21" s="13">
        <v>8</v>
      </c>
      <c r="Q21" s="13">
        <v>8</v>
      </c>
      <c r="R21" s="13">
        <v>12</v>
      </c>
      <c r="S21" s="13">
        <v>18</v>
      </c>
      <c r="T21" s="13">
        <v>42</v>
      </c>
      <c r="U21" s="13">
        <v>44</v>
      </c>
      <c r="V21" s="13">
        <v>63</v>
      </c>
      <c r="W21" s="13">
        <v>66</v>
      </c>
      <c r="X21" s="13">
        <v>78</v>
      </c>
      <c r="Y21" s="13">
        <v>84</v>
      </c>
      <c r="Z21" s="13">
        <v>93</v>
      </c>
      <c r="AA21" s="13">
        <v>102</v>
      </c>
      <c r="AB21" s="13">
        <v>107</v>
      </c>
      <c r="AC21" s="13">
        <v>134</v>
      </c>
      <c r="AD21" s="13">
        <v>165</v>
      </c>
      <c r="AE21" s="13">
        <v>167</v>
      </c>
      <c r="AF21" s="13">
        <v>189</v>
      </c>
      <c r="AG21" s="13">
        <v>200</v>
      </c>
      <c r="AH21" s="13">
        <v>215</v>
      </c>
      <c r="AI21" s="13">
        <v>222</v>
      </c>
      <c r="AJ21" s="13">
        <v>238</v>
      </c>
      <c r="AK21" s="13">
        <v>259.97729037267078</v>
      </c>
      <c r="AL21" s="13">
        <v>278</v>
      </c>
      <c r="AM21" s="13">
        <v>297</v>
      </c>
      <c r="AN21" s="26">
        <v>318</v>
      </c>
      <c r="AO21" s="26">
        <v>348</v>
      </c>
      <c r="AP21" s="26">
        <v>363</v>
      </c>
      <c r="AQ21" s="74">
        <v>404</v>
      </c>
      <c r="AR21" s="74">
        <v>425</v>
      </c>
      <c r="AS21" s="74">
        <v>470</v>
      </c>
      <c r="AT21" s="26">
        <v>511</v>
      </c>
      <c r="AU21" s="26">
        <v>558</v>
      </c>
      <c r="AV21" s="26">
        <v>587</v>
      </c>
      <c r="AW21" s="26">
        <v>611</v>
      </c>
      <c r="AX21" s="26">
        <v>630</v>
      </c>
      <c r="AY21" s="26">
        <v>647</v>
      </c>
      <c r="AZ21" s="26">
        <v>659</v>
      </c>
      <c r="BA21" s="26">
        <v>682</v>
      </c>
      <c r="BB21" s="26">
        <v>686.92817095177668</v>
      </c>
      <c r="BC21" s="26">
        <v>712</v>
      </c>
      <c r="BD21" s="26">
        <v>773</v>
      </c>
      <c r="BE21" s="26">
        <v>809</v>
      </c>
      <c r="BF21" s="26">
        <v>836</v>
      </c>
      <c r="BG21" s="26">
        <v>856</v>
      </c>
      <c r="BH21" s="26">
        <v>889</v>
      </c>
      <c r="BI21" s="26">
        <v>906</v>
      </c>
      <c r="BJ21" s="26">
        <v>931</v>
      </c>
      <c r="BK21" s="26">
        <v>953</v>
      </c>
      <c r="BL21" s="26">
        <v>956</v>
      </c>
      <c r="BM21" s="26">
        <v>976</v>
      </c>
      <c r="BN21" s="26">
        <v>1015</v>
      </c>
      <c r="BO21" s="26">
        <v>1033</v>
      </c>
      <c r="BP21" s="26">
        <v>1054</v>
      </c>
      <c r="BQ21" s="26">
        <v>1083</v>
      </c>
      <c r="BR21" s="26">
        <v>1093</v>
      </c>
      <c r="BS21" s="26">
        <v>1113</v>
      </c>
      <c r="BU21" s="26">
        <f t="array" aca="1" ref="BU21" ca="1">MEDIAN(IF(E21:(OFFSET(INDIRECT(ADDRESS(ROW(), COLUMN())),0,-2))&gt;0,E21:(OFFSET(INDIRECT(ADDRESS(ROW(), COLUMN())),0,-2))))</f>
        <v>355.5</v>
      </c>
      <c r="BV21" s="26">
        <f t="array" aca="1" ref="BV21" ca="1">AVERAGE(IF(E21:(OFFSET(INDIRECT(ADDRESS(ROW(), COLUMN())),0,-3))&gt;0,E21:(OFFSET(INDIRECT(ADDRESS(ROW(), COLUMN())),0,-3))))</f>
        <v>449.96509102207409</v>
      </c>
      <c r="BW21" s="41">
        <f t="array" ref="BW21">MEDIAN(IF(E21:BS21&gt;0,E21:BS21))</f>
        <v>355.5</v>
      </c>
      <c r="BX21" s="41">
        <f t="array" ref="BX21">AVERAGE(IF(E21:BS21&gt;0,E21:BS21))</f>
        <v>449.96509102207409</v>
      </c>
      <c r="BY21" s="26"/>
      <c r="BZ21" s="41"/>
      <c r="CA21" s="39">
        <v>2645</v>
      </c>
      <c r="CB21" s="26">
        <f>BS21/$CK$34</f>
        <v>3973.2643036493378</v>
      </c>
      <c r="CC21" s="26">
        <f>(CB21*Daily!$G$68)/$CB$33</f>
        <v>3789.8447438661219</v>
      </c>
      <c r="CD21" s="39">
        <v>1093</v>
      </c>
      <c r="CE21" s="26">
        <f t="shared" si="0"/>
        <v>1113</v>
      </c>
      <c r="CF21" s="129">
        <f>CD21/CA21</f>
        <v>0.41323251417769374</v>
      </c>
      <c r="CG21" s="41">
        <f t="shared" si="1"/>
        <v>0.29367957666376565</v>
      </c>
      <c r="CH21" s="26">
        <f t="shared" si="6"/>
        <v>11259.149062778935</v>
      </c>
      <c r="CI21" s="26">
        <f t="shared" si="7"/>
        <v>3306.5821303511516</v>
      </c>
      <c r="CJ21" s="125">
        <v>1</v>
      </c>
      <c r="CK21" s="113">
        <f>CF21</f>
        <v>0.41323251417769374</v>
      </c>
    </row>
    <row r="22" spans="1:92" x14ac:dyDescent="0.3">
      <c r="A22" s="8" t="s">
        <v>69</v>
      </c>
      <c r="B22" s="8" t="s">
        <v>177</v>
      </c>
      <c r="C22" s="8" t="s">
        <v>8</v>
      </c>
      <c r="D22" s="8" t="s">
        <v>100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28">
        <v>2</v>
      </c>
      <c r="P22" s="13">
        <v>4</v>
      </c>
      <c r="Q22" s="13">
        <v>4</v>
      </c>
      <c r="R22" s="13">
        <v>18</v>
      </c>
      <c r="S22" s="13">
        <v>18</v>
      </c>
      <c r="T22" s="13">
        <v>25</v>
      </c>
      <c r="U22" s="13">
        <v>40</v>
      </c>
      <c r="V22" s="13">
        <v>41</v>
      </c>
      <c r="W22" s="29">
        <v>46</v>
      </c>
      <c r="X22" s="29">
        <v>50</v>
      </c>
      <c r="Y22" s="13">
        <v>58</v>
      </c>
      <c r="Z22" s="13">
        <v>65</v>
      </c>
      <c r="AA22" s="13">
        <v>77</v>
      </c>
      <c r="AB22" s="29">
        <v>77</v>
      </c>
      <c r="AC22" s="13">
        <v>84</v>
      </c>
      <c r="AD22" s="13">
        <v>97</v>
      </c>
      <c r="AE22" s="13">
        <v>116</v>
      </c>
      <c r="AF22" s="13">
        <v>127</v>
      </c>
      <c r="AG22" s="13">
        <v>141</v>
      </c>
      <c r="AH22" s="13">
        <v>153</v>
      </c>
      <c r="AI22" s="13">
        <v>161</v>
      </c>
      <c r="AJ22" s="13">
        <v>169</v>
      </c>
      <c r="AK22" s="13">
        <v>179</v>
      </c>
      <c r="AL22" s="13">
        <v>179</v>
      </c>
      <c r="AM22" s="13">
        <v>192</v>
      </c>
      <c r="AN22" s="26">
        <v>202</v>
      </c>
      <c r="AO22" s="26">
        <v>212</v>
      </c>
      <c r="AP22" s="26">
        <v>228</v>
      </c>
      <c r="AQ22" s="74">
        <v>234</v>
      </c>
      <c r="AR22" s="74">
        <v>251</v>
      </c>
      <c r="AS22" s="74">
        <v>260</v>
      </c>
      <c r="AT22" s="26">
        <v>282</v>
      </c>
      <c r="AU22" s="26">
        <v>285</v>
      </c>
      <c r="AV22" s="26">
        <v>298</v>
      </c>
      <c r="AW22" s="26">
        <v>311</v>
      </c>
      <c r="AX22" s="26">
        <v>327</v>
      </c>
      <c r="AY22" s="26">
        <v>366</v>
      </c>
      <c r="AZ22" s="26">
        <v>379</v>
      </c>
      <c r="BA22" s="26">
        <v>394</v>
      </c>
      <c r="BB22" s="26">
        <v>412</v>
      </c>
      <c r="BC22" s="26">
        <v>427</v>
      </c>
      <c r="BD22" s="26">
        <v>442</v>
      </c>
      <c r="BE22" s="26">
        <v>458</v>
      </c>
      <c r="BF22" s="26">
        <v>479</v>
      </c>
      <c r="BG22" s="26">
        <v>501</v>
      </c>
      <c r="BH22" s="26">
        <v>511</v>
      </c>
      <c r="BI22" s="26">
        <v>526</v>
      </c>
      <c r="BJ22" s="26">
        <v>541</v>
      </c>
      <c r="BK22" s="26">
        <v>552</v>
      </c>
      <c r="BL22" s="26">
        <v>559</v>
      </c>
      <c r="BM22" s="26">
        <v>571.78320110719085</v>
      </c>
      <c r="BN22" s="26">
        <v>573</v>
      </c>
      <c r="BO22" s="26">
        <v>593</v>
      </c>
      <c r="BP22" s="26">
        <v>602</v>
      </c>
      <c r="BQ22" s="26">
        <v>609</v>
      </c>
      <c r="BR22" s="26">
        <v>624</v>
      </c>
      <c r="BS22" s="26">
        <v>631</v>
      </c>
      <c r="BU22" s="26">
        <f t="array" aca="1" ref="BU22" ca="1">MEDIAN(IF(E22:(OFFSET(INDIRECT(ADDRESS(ROW(), COLUMN())),0,-2))&gt;0,E22:(OFFSET(INDIRECT(ADDRESS(ROW(), COLUMN())),0,-2))))</f>
        <v>234</v>
      </c>
      <c r="BV22" s="26">
        <f t="array" aca="1" ref="BV22" ca="1">AVERAGE(IF(E22:(OFFSET(INDIRECT(ADDRESS(ROW(), COLUMN())),0,-3))&gt;0,E22:(OFFSET(INDIRECT(ADDRESS(ROW(), COLUMN())),0,-3))))</f>
        <v>276.5576000194244</v>
      </c>
      <c r="BW22" s="41">
        <f t="array" ref="BW22">MEDIAN(IF(E22:BS22&gt;0,E22:BS22))</f>
        <v>234</v>
      </c>
      <c r="BX22" s="41">
        <f t="array" ref="BX22">AVERAGE(IF(E22:BS22&gt;0,E22:BS22))</f>
        <v>276.5576000194244</v>
      </c>
      <c r="BY22" s="26"/>
      <c r="BZ22" s="41"/>
      <c r="CA22" s="26"/>
      <c r="CB22" s="26">
        <f>BS22/$CL$34</f>
        <v>3585.9519083616378</v>
      </c>
      <c r="CC22" s="26">
        <f>(CB22*Daily!$G$68)/$CB$33</f>
        <v>3420.4120222203205</v>
      </c>
      <c r="CD22" s="26"/>
      <c r="CE22" s="26">
        <f t="shared" si="0"/>
        <v>631</v>
      </c>
      <c r="CF22" s="41"/>
      <c r="CG22" s="41">
        <f t="shared" si="1"/>
        <v>0.18448069878739162</v>
      </c>
      <c r="CH22" s="26">
        <f t="shared" si="6"/>
        <v>6383.2192799761979</v>
      </c>
      <c r="CI22" s="26">
        <f t="shared" si="7"/>
        <v>1177.5807532831598</v>
      </c>
      <c r="CJ22" s="24">
        <v>2</v>
      </c>
    </row>
    <row r="23" spans="1:92" x14ac:dyDescent="0.3">
      <c r="A23" s="8" t="s">
        <v>70</v>
      </c>
      <c r="B23" s="8" t="s">
        <v>178</v>
      </c>
      <c r="C23" s="8" t="s">
        <v>9</v>
      </c>
      <c r="D23" s="8" t="s">
        <v>101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28">
        <v>1</v>
      </c>
      <c r="K23" s="13">
        <v>2</v>
      </c>
      <c r="L23" s="13">
        <v>3</v>
      </c>
      <c r="M23" s="13">
        <v>3</v>
      </c>
      <c r="N23" s="13">
        <v>3</v>
      </c>
      <c r="O23" s="13">
        <v>5</v>
      </c>
      <c r="P23" s="13">
        <v>6</v>
      </c>
      <c r="Q23" s="13">
        <v>7</v>
      </c>
      <c r="R23" s="13">
        <v>22</v>
      </c>
      <c r="S23" s="13">
        <v>22</v>
      </c>
      <c r="T23" s="13">
        <v>27</v>
      </c>
      <c r="U23" s="13">
        <v>31</v>
      </c>
      <c r="V23" s="13">
        <v>33</v>
      </c>
      <c r="W23" s="13">
        <v>44</v>
      </c>
      <c r="X23" s="13">
        <v>51</v>
      </c>
      <c r="Y23" s="13">
        <v>59</v>
      </c>
      <c r="Z23" s="13">
        <v>79</v>
      </c>
      <c r="AA23" s="13">
        <v>94</v>
      </c>
      <c r="AB23" s="13">
        <v>102</v>
      </c>
      <c r="AC23" s="13">
        <v>115</v>
      </c>
      <c r="AD23" s="13">
        <v>136</v>
      </c>
      <c r="AE23" s="13">
        <v>145</v>
      </c>
      <c r="AF23" s="13">
        <v>152</v>
      </c>
      <c r="AG23" s="13">
        <v>158</v>
      </c>
      <c r="AH23" s="13">
        <v>163</v>
      </c>
      <c r="AI23" s="13">
        <v>168</v>
      </c>
      <c r="AJ23" s="13">
        <v>175</v>
      </c>
      <c r="AK23" s="13">
        <v>182.92857142857142</v>
      </c>
      <c r="AL23" s="13">
        <v>192</v>
      </c>
      <c r="AM23" s="13">
        <v>192</v>
      </c>
      <c r="AN23" s="26">
        <v>194</v>
      </c>
      <c r="AO23" s="26">
        <v>199</v>
      </c>
      <c r="AP23" s="26">
        <v>207</v>
      </c>
      <c r="AQ23" s="74">
        <v>213</v>
      </c>
      <c r="AR23" s="74">
        <v>220</v>
      </c>
      <c r="AS23" s="74">
        <v>229</v>
      </c>
      <c r="AT23" s="26">
        <v>237</v>
      </c>
      <c r="AU23" s="26">
        <v>245</v>
      </c>
      <c r="AV23" s="26">
        <v>268</v>
      </c>
      <c r="AW23" s="26">
        <v>281</v>
      </c>
      <c r="AX23" s="26">
        <v>314</v>
      </c>
      <c r="AY23" s="26">
        <v>318</v>
      </c>
      <c r="AZ23" s="26">
        <v>324</v>
      </c>
      <c r="BA23" s="26">
        <v>372</v>
      </c>
      <c r="BB23" s="26">
        <v>404</v>
      </c>
      <c r="BC23" s="26">
        <v>430</v>
      </c>
      <c r="BD23" s="26">
        <v>489</v>
      </c>
      <c r="BE23" s="26">
        <v>541</v>
      </c>
      <c r="BF23" s="26">
        <v>570</v>
      </c>
      <c r="BG23" s="26">
        <v>637</v>
      </c>
      <c r="BH23" s="26">
        <v>705</v>
      </c>
      <c r="BI23" s="26">
        <v>747</v>
      </c>
      <c r="BJ23" s="26">
        <v>776</v>
      </c>
      <c r="BK23" s="26">
        <v>807</v>
      </c>
      <c r="BL23" s="26">
        <v>828</v>
      </c>
      <c r="BM23" s="26">
        <v>851</v>
      </c>
      <c r="BN23" s="26">
        <v>890</v>
      </c>
      <c r="BO23" s="26">
        <v>930</v>
      </c>
      <c r="BP23" s="26">
        <v>973</v>
      </c>
      <c r="BQ23" s="26">
        <v>1033</v>
      </c>
      <c r="BR23" s="26">
        <v>1055</v>
      </c>
      <c r="BS23" s="26">
        <v>1107</v>
      </c>
      <c r="BU23" s="26">
        <f t="array" aca="1" ref="BU23" ca="1">MEDIAN(IF(E23:(OFFSET(INDIRECT(ADDRESS(ROW(), COLUMN())),0,-2))&gt;0,E23:(OFFSET(INDIRECT(ADDRESS(ROW(), COLUMN())),0,-2))))</f>
        <v>196.5</v>
      </c>
      <c r="BV23" s="26">
        <f t="array" aca="1" ref="BV23" ca="1">AVERAGE(IF(E23:(OFFSET(INDIRECT(ADDRESS(ROW(), COLUMN())),0,-3))&gt;0,E23:(OFFSET(INDIRECT(ADDRESS(ROW(), COLUMN())),0,-3))))</f>
        <v>318.82142857142861</v>
      </c>
      <c r="BW23" s="41">
        <f t="array" ref="BW23">MEDIAN(IF(E23:BS23&gt;0,E23:BS23))</f>
        <v>196.5</v>
      </c>
      <c r="BX23" s="41">
        <f t="array" ref="BX23">AVERAGE(IF(E23:BS23&gt;0,E23:BS23))</f>
        <v>318.82142857142861</v>
      </c>
      <c r="BY23" s="26"/>
      <c r="BZ23" s="41"/>
      <c r="CA23" s="26"/>
      <c r="CB23" s="26">
        <f>BS23/$CK$34</f>
        <v>3951.8450890744089</v>
      </c>
      <c r="CC23" s="26">
        <f>(CB23*Daily!$G$68)/$CB$33</f>
        <v>3769.4143139800517</v>
      </c>
      <c r="CD23" s="26"/>
      <c r="CE23" s="26">
        <f t="shared" si="0"/>
        <v>1107</v>
      </c>
      <c r="CF23" s="41"/>
      <c r="CG23" s="41">
        <f t="shared" si="1"/>
        <v>0.2936795766637656</v>
      </c>
      <c r="CH23" s="26">
        <f t="shared" si="6"/>
        <v>11198.452841416245</v>
      </c>
      <c r="CI23" s="26">
        <f t="shared" si="7"/>
        <v>3288.756889756266</v>
      </c>
      <c r="CJ23" s="125">
        <v>1</v>
      </c>
    </row>
    <row r="24" spans="1:92" x14ac:dyDescent="0.3">
      <c r="A24" s="8" t="s">
        <v>71</v>
      </c>
      <c r="B24" s="8" t="s">
        <v>179</v>
      </c>
      <c r="C24" s="8" t="s">
        <v>31</v>
      </c>
      <c r="D24" s="8" t="s">
        <v>102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28">
        <v>1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6</v>
      </c>
      <c r="U24" s="13">
        <v>6</v>
      </c>
      <c r="V24" s="13">
        <v>9</v>
      </c>
      <c r="W24" s="13">
        <v>9</v>
      </c>
      <c r="X24" s="13">
        <v>11</v>
      </c>
      <c r="Y24" s="13">
        <v>11</v>
      </c>
      <c r="Z24" s="13">
        <v>26</v>
      </c>
      <c r="AA24" s="13">
        <v>26</v>
      </c>
      <c r="AB24" s="13">
        <v>26</v>
      </c>
      <c r="AC24" s="13">
        <v>27</v>
      </c>
      <c r="AD24" s="13">
        <v>32</v>
      </c>
      <c r="AE24" s="13">
        <v>32</v>
      </c>
      <c r="AF24" s="13">
        <v>45</v>
      </c>
      <c r="AG24" s="13">
        <v>60</v>
      </c>
      <c r="AH24" s="13">
        <v>61</v>
      </c>
      <c r="AI24" s="13">
        <v>73</v>
      </c>
      <c r="AJ24" s="13">
        <v>73</v>
      </c>
      <c r="AK24" s="13">
        <v>78.539984472049696</v>
      </c>
      <c r="AL24" s="13">
        <v>96</v>
      </c>
      <c r="AM24" s="13">
        <v>96</v>
      </c>
      <c r="AN24" s="26">
        <v>100</v>
      </c>
      <c r="AO24" s="26">
        <v>113</v>
      </c>
      <c r="AP24" s="26">
        <v>119</v>
      </c>
      <c r="AQ24" s="74">
        <v>124</v>
      </c>
      <c r="AR24" s="74">
        <v>140</v>
      </c>
      <c r="AS24" s="74">
        <v>147</v>
      </c>
      <c r="AT24" s="26">
        <v>152</v>
      </c>
      <c r="AU24" s="26">
        <v>169</v>
      </c>
      <c r="AV24" s="26">
        <v>176</v>
      </c>
      <c r="AW24" s="26">
        <v>181</v>
      </c>
      <c r="AX24" s="26">
        <v>188</v>
      </c>
      <c r="AY24" s="39">
        <v>188</v>
      </c>
      <c r="AZ24" s="39">
        <v>195</v>
      </c>
      <c r="BA24" s="74">
        <v>205</v>
      </c>
      <c r="BB24" s="74">
        <v>210</v>
      </c>
      <c r="BC24" s="74">
        <v>217</v>
      </c>
      <c r="BD24" s="74">
        <v>223</v>
      </c>
      <c r="BE24" s="74">
        <v>279</v>
      </c>
      <c r="BF24" s="74">
        <v>293</v>
      </c>
      <c r="BG24" s="74">
        <v>309</v>
      </c>
      <c r="BH24" s="74">
        <v>313</v>
      </c>
      <c r="BI24" s="74">
        <v>325</v>
      </c>
      <c r="BJ24" s="74">
        <v>326</v>
      </c>
      <c r="BK24" s="74">
        <v>364.25821762728197</v>
      </c>
      <c r="BL24" s="74">
        <v>368.39558970932177</v>
      </c>
      <c r="BM24" s="74">
        <v>382.84614335003215</v>
      </c>
      <c r="BN24" s="74">
        <v>396.44148505526823</v>
      </c>
      <c r="BO24" s="74">
        <v>412.22624103089765</v>
      </c>
      <c r="BP24" s="74">
        <v>423.45821461389994</v>
      </c>
      <c r="BQ24" s="74">
        <v>436.50947420972608</v>
      </c>
      <c r="BR24" s="39">
        <v>454</v>
      </c>
      <c r="BS24" s="39">
        <v>467</v>
      </c>
      <c r="BU24" s="26">
        <f t="array" aca="1" ref="BU24" ca="1">MEDIAN(IF(E24:(OFFSET(INDIRECT(ADDRESS(ROW(), COLUMN())),0,-2))&gt;0,E24:(OFFSET(INDIRECT(ADDRESS(ROW(), COLUMN())),0,-2))))</f>
        <v>113</v>
      </c>
      <c r="BV24" s="26">
        <f t="array" aca="1" ref="BV24" ca="1">AVERAGE(IF(E24:(OFFSET(INDIRECT(ADDRESS(ROW(), COLUMN())),0,-3))&gt;0,E24:(OFFSET(INDIRECT(ADDRESS(ROW(), COLUMN())),0,-3))))</f>
        <v>151.10943196833568</v>
      </c>
      <c r="BW24" s="41">
        <f t="array" ref="BW24">MEDIAN(IF(E24:BS24&gt;0,E24:BS24))</f>
        <v>113</v>
      </c>
      <c r="BX24" s="41">
        <f t="array" ref="BX24">AVERAGE(IF(E24:BS24&gt;0,E24:BS24))</f>
        <v>151.10943196833568</v>
      </c>
      <c r="BY24" s="26"/>
      <c r="BZ24" s="41"/>
      <c r="CA24" s="39">
        <v>5200</v>
      </c>
      <c r="CB24" s="26">
        <f>CA24</f>
        <v>5200</v>
      </c>
      <c r="CC24" s="26">
        <f>CA24</f>
        <v>5200</v>
      </c>
      <c r="CD24" s="39">
        <v>495</v>
      </c>
      <c r="CE24" s="26">
        <f t="shared" si="0"/>
        <v>467</v>
      </c>
      <c r="CF24" s="129">
        <f>CD24/CA24</f>
        <v>9.5192307692307687E-2</v>
      </c>
      <c r="CG24" s="41">
        <f t="shared" si="1"/>
        <v>8.9807692307692311E-2</v>
      </c>
      <c r="CH24" s="26">
        <f t="shared" si="6"/>
        <v>4724.1892293960127</v>
      </c>
      <c r="CI24" s="26">
        <f t="shared" si="7"/>
        <v>424.26853271691118</v>
      </c>
      <c r="CJ24" s="24">
        <v>2</v>
      </c>
      <c r="CL24" s="113">
        <f>CF24</f>
        <v>9.5192307692307687E-2</v>
      </c>
    </row>
    <row r="25" spans="1:92" x14ac:dyDescent="0.3">
      <c r="A25" s="8" t="s">
        <v>72</v>
      </c>
      <c r="B25" s="8" t="s">
        <v>180</v>
      </c>
      <c r="C25" s="8" t="s">
        <v>10</v>
      </c>
      <c r="D25" s="8" t="s">
        <v>103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28">
        <v>2</v>
      </c>
      <c r="N25" s="13">
        <v>24</v>
      </c>
      <c r="O25" s="13">
        <v>24</v>
      </c>
      <c r="P25" s="13">
        <v>24</v>
      </c>
      <c r="Q25" s="13">
        <v>24</v>
      </c>
      <c r="R25" s="13">
        <v>33</v>
      </c>
      <c r="S25" s="13">
        <v>37</v>
      </c>
      <c r="T25" s="13">
        <v>104</v>
      </c>
      <c r="U25" s="13">
        <v>162</v>
      </c>
      <c r="V25" s="13">
        <v>175</v>
      </c>
      <c r="W25" s="13">
        <v>175</v>
      </c>
      <c r="X25" s="13">
        <v>179</v>
      </c>
      <c r="Y25" s="13">
        <v>188</v>
      </c>
      <c r="Z25" s="13">
        <v>213</v>
      </c>
      <c r="AA25" s="13">
        <v>234</v>
      </c>
      <c r="AB25" s="13">
        <v>234</v>
      </c>
      <c r="AC25" s="13">
        <v>259</v>
      </c>
      <c r="AD25" s="13">
        <v>301</v>
      </c>
      <c r="AE25" s="13">
        <v>331</v>
      </c>
      <c r="AF25" s="13">
        <v>351</v>
      </c>
      <c r="AG25" s="13">
        <v>360</v>
      </c>
      <c r="AH25" s="13">
        <v>375</v>
      </c>
      <c r="AI25" s="13">
        <v>381</v>
      </c>
      <c r="AJ25" s="13">
        <v>391</v>
      </c>
      <c r="AK25" s="13">
        <v>421</v>
      </c>
      <c r="AL25" s="13">
        <v>424</v>
      </c>
      <c r="AM25" s="13">
        <v>424</v>
      </c>
      <c r="AN25" s="26">
        <v>460</v>
      </c>
      <c r="AO25" s="26">
        <v>479</v>
      </c>
      <c r="AP25" s="26">
        <v>493</v>
      </c>
      <c r="AQ25" s="74">
        <v>559.27168061438363</v>
      </c>
      <c r="AR25" s="74">
        <v>584.0403145751277</v>
      </c>
      <c r="AS25" s="74">
        <v>598.37675704287483</v>
      </c>
      <c r="AT25" s="26">
        <v>619.80054017947896</v>
      </c>
      <c r="AU25" s="26">
        <v>641.18894202974718</v>
      </c>
      <c r="AV25" s="26">
        <v>660.27276726792786</v>
      </c>
      <c r="AW25" s="26">
        <v>675.70610991561693</v>
      </c>
      <c r="AX25" s="26">
        <v>689.70630033838245</v>
      </c>
      <c r="AY25" s="26">
        <v>698.20525460400029</v>
      </c>
      <c r="AZ25" s="26">
        <v>703.87662918934438</v>
      </c>
      <c r="BA25" s="26">
        <v>705.21005202238371</v>
      </c>
      <c r="BB25" s="26">
        <v>708.59506389790886</v>
      </c>
      <c r="BC25" s="26">
        <v>725.95591691661082</v>
      </c>
      <c r="BD25" s="26">
        <v>727.69001490312962</v>
      </c>
      <c r="BE25" s="26">
        <v>731.62901331245109</v>
      </c>
      <c r="BF25" s="26">
        <v>738</v>
      </c>
      <c r="BG25" s="26">
        <v>740.40653844077804</v>
      </c>
      <c r="BH25" s="26">
        <v>743.20395550061801</v>
      </c>
      <c r="BI25" s="26">
        <v>745.35181111877716</v>
      </c>
      <c r="BJ25" s="26">
        <v>750</v>
      </c>
      <c r="BK25" s="26">
        <v>763.84943458012481</v>
      </c>
      <c r="BL25" s="26">
        <v>764</v>
      </c>
      <c r="BM25" s="26">
        <v>764.69788113292134</v>
      </c>
      <c r="BN25" s="26">
        <v>767.98086677791912</v>
      </c>
      <c r="BO25" s="26">
        <v>773.42447649729093</v>
      </c>
      <c r="BP25" s="26">
        <v>774</v>
      </c>
      <c r="BQ25" s="26">
        <v>774.58059318764606</v>
      </c>
      <c r="BR25" s="26">
        <v>806</v>
      </c>
      <c r="BS25" s="26">
        <v>811</v>
      </c>
      <c r="BU25" s="26">
        <f t="array" aca="1" ref="BU25" ca="1">MEDIAN(IF(E25:(OFFSET(INDIRECT(ADDRESS(ROW(), COLUMN())),0,-2))&gt;0,E25:(OFFSET(INDIRECT(ADDRESS(ROW(), COLUMN())),0,-2))))</f>
        <v>493</v>
      </c>
      <c r="BV25" s="26">
        <f t="array" aca="1" ref="BV25" ca="1">AVERAGE(IF(E25:(OFFSET(INDIRECT(ADDRESS(ROW(), COLUMN())),0,-3))&gt;0,E25:(OFFSET(INDIRECT(ADDRESS(ROW(), COLUMN())),0,-3))))</f>
        <v>475.05120193297353</v>
      </c>
      <c r="BW25" s="41">
        <f t="array" ref="BW25">MEDIAN(IF(E25:BS25&gt;0,E25:BS25))</f>
        <v>493</v>
      </c>
      <c r="BX25" s="41">
        <f t="array" ref="BX25">AVERAGE(IF(E25:BS25&gt;0,E25:BS25))</f>
        <v>475.05120193297353</v>
      </c>
      <c r="BY25" s="26"/>
      <c r="BZ25" s="41"/>
      <c r="CA25" s="26"/>
      <c r="CB25" s="26">
        <f>BS25/$CL$34</f>
        <v>4608.8858917294583</v>
      </c>
      <c r="CC25" s="26">
        <f>(CB25*Daily!$G$68)/$CB$33</f>
        <v>4396.1238510628837</v>
      </c>
      <c r="CD25" s="26"/>
      <c r="CE25" s="26">
        <f t="shared" si="0"/>
        <v>811</v>
      </c>
      <c r="CF25" s="41"/>
      <c r="CG25" s="41">
        <f t="shared" si="1"/>
        <v>0.18448069878739165</v>
      </c>
      <c r="CH25" s="26">
        <f t="shared" si="6"/>
        <v>8204.1059208568877</v>
      </c>
      <c r="CI25" s="26">
        <f t="shared" si="7"/>
        <v>1513.4991932054559</v>
      </c>
      <c r="CJ25" s="24">
        <v>2</v>
      </c>
    </row>
    <row r="26" spans="1:92" x14ac:dyDescent="0.3">
      <c r="A26" s="8" t="s">
        <v>73</v>
      </c>
      <c r="B26" s="8" t="s">
        <v>181</v>
      </c>
      <c r="C26" s="8" t="s">
        <v>11</v>
      </c>
      <c r="D26" s="8" t="s">
        <v>104</v>
      </c>
      <c r="E26" s="13">
        <v>0</v>
      </c>
      <c r="F26" s="28">
        <v>2</v>
      </c>
      <c r="G26" s="13">
        <v>2</v>
      </c>
      <c r="H26" s="13">
        <v>4</v>
      </c>
      <c r="I26" s="13">
        <v>6</v>
      </c>
      <c r="J26" s="13">
        <v>8</v>
      </c>
      <c r="K26" s="13">
        <v>17</v>
      </c>
      <c r="L26" s="13">
        <v>40</v>
      </c>
      <c r="M26" s="13">
        <v>65</v>
      </c>
      <c r="N26" s="13">
        <v>82</v>
      </c>
      <c r="O26" s="13">
        <v>110</v>
      </c>
      <c r="P26" s="13">
        <v>163</v>
      </c>
      <c r="Q26" s="13">
        <v>218</v>
      </c>
      <c r="R26" s="13">
        <v>253</v>
      </c>
      <c r="S26" s="13">
        <v>333</v>
      </c>
      <c r="T26" s="13">
        <v>424</v>
      </c>
      <c r="U26" s="13">
        <v>494</v>
      </c>
      <c r="V26" s="13">
        <v>496</v>
      </c>
      <c r="W26" s="13">
        <v>524</v>
      </c>
      <c r="X26" s="13">
        <v>524</v>
      </c>
      <c r="Y26" s="13">
        <v>529</v>
      </c>
      <c r="Z26" s="13">
        <v>613</v>
      </c>
      <c r="AA26" s="13">
        <v>684</v>
      </c>
      <c r="AB26" s="13">
        <v>797</v>
      </c>
      <c r="AC26" s="13">
        <v>840</v>
      </c>
      <c r="AD26" s="13">
        <v>858</v>
      </c>
      <c r="AE26" s="13">
        <v>903</v>
      </c>
      <c r="AF26" s="13">
        <v>924</v>
      </c>
      <c r="AG26" s="13">
        <v>997</v>
      </c>
      <c r="AH26" s="13">
        <v>1096</v>
      </c>
      <c r="AI26" s="13">
        <v>1153</v>
      </c>
      <c r="AJ26" s="13">
        <v>1191</v>
      </c>
      <c r="AK26" s="13">
        <v>1230.2940605590063</v>
      </c>
      <c r="AL26" s="13">
        <v>1327.2611143812169</v>
      </c>
      <c r="AM26" s="13">
        <v>1493.4039325739277</v>
      </c>
      <c r="AN26" s="26">
        <v>1633.1669437383705</v>
      </c>
      <c r="AO26" s="26">
        <v>1953.90306089709</v>
      </c>
      <c r="AP26" s="26">
        <v>2077.9994823190477</v>
      </c>
      <c r="AQ26" s="74">
        <v>2452.7189262068091</v>
      </c>
      <c r="AR26" s="74">
        <v>2777.6011731978765</v>
      </c>
      <c r="AS26" s="74">
        <v>2977.9216608833735</v>
      </c>
      <c r="AT26" s="26">
        <v>3243.55682049197</v>
      </c>
      <c r="AU26" s="26">
        <v>3504.3099805539496</v>
      </c>
      <c r="AV26" s="26">
        <v>3745.8161020677517</v>
      </c>
      <c r="AW26" s="26">
        <v>3958.1275175898836</v>
      </c>
      <c r="AX26" s="26">
        <v>4159.0975525802796</v>
      </c>
      <c r="AY26" s="26">
        <v>4327.389210176254</v>
      </c>
      <c r="AZ26" s="26">
        <v>4507.2665323507172</v>
      </c>
      <c r="BA26" s="26">
        <v>4630.005953830494</v>
      </c>
      <c r="BB26" s="26">
        <v>4734.0748367806</v>
      </c>
      <c r="BC26" s="26">
        <v>4785</v>
      </c>
      <c r="BD26" s="26">
        <v>4817</v>
      </c>
      <c r="BE26" s="26">
        <v>4935.0071456538763</v>
      </c>
      <c r="BF26" s="26">
        <v>4982.4761031518628</v>
      </c>
      <c r="BG26" s="26">
        <v>5033.3693481350874</v>
      </c>
      <c r="BH26" s="26">
        <v>5068.1137206427693</v>
      </c>
      <c r="BI26" s="26">
        <v>5168.7557793949472</v>
      </c>
      <c r="BJ26" s="26">
        <v>5198.9631063539055</v>
      </c>
      <c r="BK26" s="26">
        <v>5293.3670286443839</v>
      </c>
      <c r="BL26" s="26">
        <v>5293</v>
      </c>
      <c r="BM26" s="26">
        <v>5338.9634899904486</v>
      </c>
      <c r="BN26" s="26">
        <v>5377.8582357120431</v>
      </c>
      <c r="BO26" s="26">
        <v>5430.9806706692052</v>
      </c>
      <c r="BP26" s="26">
        <v>5432</v>
      </c>
      <c r="BQ26" s="26">
        <v>5450.8996301086981</v>
      </c>
      <c r="BR26" s="26">
        <v>5580</v>
      </c>
      <c r="BS26" s="26">
        <v>5618</v>
      </c>
      <c r="BU26" s="26">
        <f t="array" aca="1" ref="BU26" ca="1">MEDIAN(IF(E26:(OFFSET(INDIRECT(ADDRESS(ROW(), COLUMN())),0,-2))&gt;0,E26:(OFFSET(INDIRECT(ADDRESS(ROW(), COLUMN())),0,-2))))</f>
        <v>1410.3325234775723</v>
      </c>
      <c r="BV26" s="26">
        <f t="array" aca="1" ref="BV26" ca="1">AVERAGE(IF(E26:(OFFSET(INDIRECT(ADDRESS(ROW(), COLUMN())),0,-3))&gt;0,E26:(OFFSET(INDIRECT(ADDRESS(ROW(), COLUMN())),0,-3))))</f>
        <v>2392.2374109035736</v>
      </c>
      <c r="BW26" s="41">
        <f t="array" ref="BW26">MEDIAN(IF(E26:BS26&gt;0,E26:BS26))</f>
        <v>1410.3325234775723</v>
      </c>
      <c r="BX26" s="41">
        <f t="array" ref="BX26">AVERAGE(IF(E26:BS26&gt;0,E26:BS26))</f>
        <v>2392.2374109035736</v>
      </c>
      <c r="BY26" s="26"/>
      <c r="BZ26" s="41"/>
      <c r="CA26" s="26"/>
      <c r="CB26" s="26">
        <f>BS26/$CM$34</f>
        <v>35827.651928205109</v>
      </c>
      <c r="CC26" s="26">
        <f>(CB26*Daily!$G$68)/$CB$33</f>
        <v>34173.724164400948</v>
      </c>
      <c r="CD26" s="26"/>
      <c r="CE26" s="26">
        <f t="shared" si="0"/>
        <v>5618</v>
      </c>
      <c r="CF26" s="41"/>
      <c r="CG26" s="41">
        <f t="shared" si="1"/>
        <v>0.1643953106478315</v>
      </c>
      <c r="CH26" s="26">
        <f t="shared" si="6"/>
        <v>56831.8952692651</v>
      </c>
      <c r="CI26" s="26">
        <f t="shared" si="7"/>
        <v>9342.8970774958616</v>
      </c>
      <c r="CJ26" s="126">
        <v>3</v>
      </c>
    </row>
    <row r="27" spans="1:92" x14ac:dyDescent="0.3">
      <c r="A27" s="8" t="s">
        <v>74</v>
      </c>
      <c r="B27" s="8" t="s">
        <v>182</v>
      </c>
      <c r="C27" s="8" t="s">
        <v>12</v>
      </c>
      <c r="D27" s="8" t="s">
        <v>105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28">
        <v>1</v>
      </c>
      <c r="L27" s="13">
        <v>4</v>
      </c>
      <c r="M27" s="13">
        <v>4</v>
      </c>
      <c r="N27" s="13">
        <v>4</v>
      </c>
      <c r="O27" s="13">
        <v>12</v>
      </c>
      <c r="P27" s="13">
        <v>12</v>
      </c>
      <c r="Q27" s="13">
        <v>14</v>
      </c>
      <c r="R27" s="13">
        <v>19</v>
      </c>
      <c r="S27" s="13">
        <v>30</v>
      </c>
      <c r="T27" s="13">
        <v>80</v>
      </c>
      <c r="U27" s="13">
        <v>107</v>
      </c>
      <c r="V27" s="13">
        <v>144</v>
      </c>
      <c r="W27" s="13">
        <v>151</v>
      </c>
      <c r="X27" s="13">
        <v>176</v>
      </c>
      <c r="Y27" s="13">
        <v>185</v>
      </c>
      <c r="Z27" s="13">
        <v>210</v>
      </c>
      <c r="AA27" s="13">
        <v>235</v>
      </c>
      <c r="AB27" s="13">
        <v>237</v>
      </c>
      <c r="AC27" s="13">
        <v>289</v>
      </c>
      <c r="AD27" s="13">
        <v>289</v>
      </c>
      <c r="AE27" s="13">
        <v>324</v>
      </c>
      <c r="AF27" s="13">
        <v>363</v>
      </c>
      <c r="AG27" s="13">
        <v>400</v>
      </c>
      <c r="AH27" s="13">
        <v>409</v>
      </c>
      <c r="AI27" s="13">
        <v>443</v>
      </c>
      <c r="AJ27" s="13">
        <v>476</v>
      </c>
      <c r="AK27" s="13">
        <v>512.49825310559004</v>
      </c>
      <c r="AL27" s="13">
        <v>541</v>
      </c>
      <c r="AM27" s="13">
        <v>566</v>
      </c>
      <c r="AN27" s="26">
        <v>592</v>
      </c>
      <c r="AO27" s="26">
        <v>605</v>
      </c>
      <c r="AP27" s="26">
        <v>637</v>
      </c>
      <c r="AQ27" s="74">
        <v>680</v>
      </c>
      <c r="AR27" s="74">
        <v>695</v>
      </c>
      <c r="AS27" s="74">
        <v>722.04128683173553</v>
      </c>
      <c r="AT27" s="26">
        <v>754</v>
      </c>
      <c r="AU27" s="26">
        <v>782</v>
      </c>
      <c r="AV27" s="26">
        <v>801</v>
      </c>
      <c r="AW27" s="26">
        <v>819</v>
      </c>
      <c r="AX27" s="26">
        <v>856</v>
      </c>
      <c r="AY27" s="26">
        <v>889</v>
      </c>
      <c r="AZ27" s="26">
        <v>923</v>
      </c>
      <c r="BA27" s="26">
        <v>982</v>
      </c>
      <c r="BB27" s="26">
        <v>1001</v>
      </c>
      <c r="BC27" s="26">
        <v>1020</v>
      </c>
      <c r="BD27" s="26">
        <v>1059</v>
      </c>
      <c r="BE27" s="26">
        <v>1116</v>
      </c>
      <c r="BF27" s="26">
        <v>1160</v>
      </c>
      <c r="BG27" s="26">
        <v>1188.8358012918548</v>
      </c>
      <c r="BH27" s="26">
        <v>1225.7393215217689</v>
      </c>
      <c r="BI27" s="26">
        <v>1268.5997747642564</v>
      </c>
      <c r="BJ27" s="26">
        <v>1306.7340013664314</v>
      </c>
      <c r="BK27" s="26">
        <v>1341.0937920362462</v>
      </c>
      <c r="BL27" s="39">
        <v>1350</v>
      </c>
      <c r="BM27" s="39">
        <v>1355</v>
      </c>
      <c r="BN27" s="39">
        <v>1359</v>
      </c>
      <c r="BO27" s="26">
        <v>1400</v>
      </c>
      <c r="BP27" s="26">
        <v>1410.6710158028302</v>
      </c>
      <c r="BQ27" s="26">
        <v>1415.9213924251708</v>
      </c>
      <c r="BR27" s="26">
        <v>1419.1050473455566</v>
      </c>
      <c r="BS27" s="26">
        <v>1428.2513673427943</v>
      </c>
      <c r="BU27" s="26">
        <f t="array" aca="1" ref="BU27" ca="1">MEDIAN(IF(E27:(OFFSET(INDIRECT(ADDRESS(ROW(), COLUMN())),0,-2))&gt;0,E27:(OFFSET(INDIRECT(ADDRESS(ROW(), COLUMN())),0,-2))))</f>
        <v>605</v>
      </c>
      <c r="BV27" s="26">
        <f t="array" aca="1" ref="BV27" ca="1">AVERAGE(IF(E27:(OFFSET(INDIRECT(ADDRESS(ROW(), COLUMN())),0,-3))&gt;0,E27:(OFFSET(INDIRECT(ADDRESS(ROW(), COLUMN())),0,-3))))</f>
        <v>652.4506730136759</v>
      </c>
      <c r="BW27" s="41">
        <f t="array" ref="BW27">MEDIAN(IF(E27:BS27&gt;0,E27:BS27))</f>
        <v>605</v>
      </c>
      <c r="BX27" s="41">
        <f t="array" ref="BX27">AVERAGE(IF(E27:BS27&gt;0,E27:BS27))</f>
        <v>652.4506730136759</v>
      </c>
      <c r="BY27" s="26"/>
      <c r="BZ27" s="41"/>
      <c r="CA27" s="39">
        <v>3802</v>
      </c>
      <c r="CB27" s="26">
        <f>BS27/$CK$34</f>
        <v>5098.670417341853</v>
      </c>
      <c r="CC27" s="26">
        <f>(CB27*Daily!$G$68)/$CB$33</f>
        <v>4863.2982366969381</v>
      </c>
      <c r="CD27" s="39">
        <v>1160</v>
      </c>
      <c r="CE27" s="26">
        <f t="shared" si="0"/>
        <v>1428.2513673427943</v>
      </c>
      <c r="CF27" s="129">
        <f>CD27/CA27</f>
        <v>0.30510257759074172</v>
      </c>
      <c r="CG27" s="41">
        <f t="shared" si="1"/>
        <v>0.29367957666376554</v>
      </c>
      <c r="CH27" s="26">
        <f t="shared" si="6"/>
        <v>14448.243525633741</v>
      </c>
      <c r="CI27" s="26">
        <f t="shared" si="7"/>
        <v>4243.1540421431082</v>
      </c>
      <c r="CJ27" s="125">
        <v>1</v>
      </c>
      <c r="CK27" s="113">
        <f>CF27</f>
        <v>0.30510257759074172</v>
      </c>
    </row>
    <row r="28" spans="1:92" x14ac:dyDescent="0.3">
      <c r="A28" s="8" t="s">
        <v>75</v>
      </c>
      <c r="B28" s="8" t="s">
        <v>183</v>
      </c>
      <c r="C28" s="8" t="s">
        <v>32</v>
      </c>
      <c r="D28" s="8" t="s">
        <v>106</v>
      </c>
      <c r="E28" s="13">
        <v>0</v>
      </c>
      <c r="F28" s="13">
        <v>0</v>
      </c>
      <c r="G28" s="13">
        <v>0</v>
      </c>
      <c r="H28" s="28">
        <v>1</v>
      </c>
      <c r="I28" s="13">
        <v>1</v>
      </c>
      <c r="J28" s="13">
        <v>3</v>
      </c>
      <c r="K28" s="13">
        <v>4</v>
      </c>
      <c r="L28" s="13">
        <v>11</v>
      </c>
      <c r="M28" s="13">
        <v>20</v>
      </c>
      <c r="N28" s="13">
        <v>32</v>
      </c>
      <c r="O28" s="13">
        <v>43</v>
      </c>
      <c r="P28" s="13">
        <v>55</v>
      </c>
      <c r="Q28" s="13">
        <v>62</v>
      </c>
      <c r="R28" s="13">
        <v>71</v>
      </c>
      <c r="S28" s="13">
        <v>121</v>
      </c>
      <c r="T28" s="13">
        <v>301</v>
      </c>
      <c r="U28" s="13">
        <v>606</v>
      </c>
      <c r="V28" s="13">
        <v>620</v>
      </c>
      <c r="W28" s="13">
        <v>633</v>
      </c>
      <c r="X28" s="13">
        <v>886</v>
      </c>
      <c r="Y28" s="13">
        <v>918</v>
      </c>
      <c r="Z28" s="13">
        <v>997</v>
      </c>
      <c r="AA28" s="13">
        <v>1189</v>
      </c>
      <c r="AB28" s="13">
        <v>1206</v>
      </c>
      <c r="AC28" s="13">
        <v>1278</v>
      </c>
      <c r="AD28" s="13">
        <v>1374</v>
      </c>
      <c r="AE28" s="13">
        <v>1433</v>
      </c>
      <c r="AF28" s="13">
        <v>1494</v>
      </c>
      <c r="AG28" s="13">
        <v>1552</v>
      </c>
      <c r="AH28" s="13">
        <v>1636</v>
      </c>
      <c r="AI28" s="13">
        <v>1664</v>
      </c>
      <c r="AJ28" s="13">
        <v>1700</v>
      </c>
      <c r="AK28" s="13">
        <v>1792.99825310559</v>
      </c>
      <c r="AL28" s="13">
        <v>1934.8134859466074</v>
      </c>
      <c r="AM28" s="13">
        <v>2177.3440538222189</v>
      </c>
      <c r="AN28" s="26">
        <v>2333.3410631068159</v>
      </c>
      <c r="AO28" s="26">
        <v>2810.9682203755169</v>
      </c>
      <c r="AP28" s="26">
        <v>3224.121718325533</v>
      </c>
      <c r="AQ28" s="74">
        <v>3708.453766975797</v>
      </c>
      <c r="AR28" s="74">
        <v>4016.8817861525154</v>
      </c>
      <c r="AS28" s="74">
        <v>4417.0177615714874</v>
      </c>
      <c r="AT28" s="26">
        <v>4804.9393314552899</v>
      </c>
      <c r="AU28" s="26">
        <v>5183.849582172702</v>
      </c>
      <c r="AV28" s="26">
        <v>5535.4509458864932</v>
      </c>
      <c r="AW28" s="26">
        <v>5843.0435455402694</v>
      </c>
      <c r="AX28" s="26">
        <v>6133.2406696032249</v>
      </c>
      <c r="AY28" s="26">
        <v>6405.5023583476268</v>
      </c>
      <c r="AZ28" s="26">
        <v>6644.0201494532394</v>
      </c>
      <c r="BA28" s="26">
        <v>6750</v>
      </c>
      <c r="BB28" s="26">
        <v>6852.71857037471</v>
      </c>
      <c r="BC28" s="26">
        <v>6937.5201323038682</v>
      </c>
      <c r="BD28" s="26">
        <v>7039</v>
      </c>
      <c r="BE28" s="26">
        <v>7145</v>
      </c>
      <c r="BF28" s="26">
        <v>7240</v>
      </c>
      <c r="BG28" s="26">
        <v>7336</v>
      </c>
      <c r="BH28" s="26">
        <v>7452</v>
      </c>
      <c r="BI28" s="26">
        <v>7549</v>
      </c>
      <c r="BJ28" s="26">
        <v>7628.6092006376675</v>
      </c>
      <c r="BK28" s="26">
        <v>7701</v>
      </c>
      <c r="BL28" s="26">
        <v>7797</v>
      </c>
      <c r="BM28" s="26">
        <v>7892</v>
      </c>
      <c r="BN28" s="26">
        <v>7982</v>
      </c>
      <c r="BO28" s="26">
        <v>8062</v>
      </c>
      <c r="BP28" s="26">
        <v>8154</v>
      </c>
      <c r="BQ28" s="26">
        <v>8194.2473279324659</v>
      </c>
      <c r="BR28" s="26">
        <v>8263</v>
      </c>
      <c r="BS28" s="26">
        <v>8300.6575565812927</v>
      </c>
      <c r="BU28" s="26">
        <f t="array" aca="1" ref="BU28" ca="1">MEDIAN(IF(E28:(OFFSET(INDIRECT(ADDRESS(ROW(), COLUMN())),0,-2))&gt;0,E28:(OFFSET(INDIRECT(ADDRESS(ROW(), COLUMN())),0,-2))))</f>
        <v>2255.3425584645174</v>
      </c>
      <c r="BV28" s="26">
        <f t="array" aca="1" ref="BV28" ca="1">AVERAGE(IF(E28:(OFFSET(INDIRECT(ADDRESS(ROW(), COLUMN())),0,-3))&gt;0,E28:(OFFSET(INDIRECT(ADDRESS(ROW(), COLUMN())),0,-3))))</f>
        <v>3611.7615543698585</v>
      </c>
      <c r="BW28" s="41">
        <f t="array" ref="BW28">MEDIAN(IF(E28:BS28&gt;0,E28:BS28))</f>
        <v>2255.3425584645174</v>
      </c>
      <c r="BX28" s="41">
        <f t="array" ref="BX28">AVERAGE(IF(E28:BS28&gt;0,E28:BS28))</f>
        <v>3611.7615543698585</v>
      </c>
      <c r="BY28" s="26"/>
      <c r="BZ28" s="41"/>
      <c r="CA28" s="26"/>
      <c r="CB28" s="26">
        <f t="shared" ref="CB28:CB29" si="8">BS28/$CM$34</f>
        <v>52935.754665792105</v>
      </c>
      <c r="CC28" s="26">
        <f>(CB28*Daily!$G$68)/$CB$33</f>
        <v>50492.057978241268</v>
      </c>
      <c r="CD28" s="26"/>
      <c r="CE28" s="26">
        <f t="shared" si="0"/>
        <v>8300.6575565812927</v>
      </c>
      <c r="CF28" s="41"/>
      <c r="CG28" s="41">
        <f t="shared" si="1"/>
        <v>0.1643953106478315</v>
      </c>
      <c r="CH28" s="26">
        <f t="shared" si="6"/>
        <v>83969.758085023481</v>
      </c>
      <c r="CI28" s="26">
        <f t="shared" si="7"/>
        <v>13804.234465410696</v>
      </c>
      <c r="CJ28" s="126">
        <v>3</v>
      </c>
    </row>
    <row r="29" spans="1:92" x14ac:dyDescent="0.3">
      <c r="A29" s="8" t="s">
        <v>76</v>
      </c>
      <c r="B29" s="8" t="s">
        <v>184</v>
      </c>
      <c r="C29" s="8" t="s">
        <v>13</v>
      </c>
      <c r="D29" s="8" t="s">
        <v>107</v>
      </c>
      <c r="E29" s="28">
        <v>1</v>
      </c>
      <c r="F29" s="13">
        <v>1</v>
      </c>
      <c r="G29" s="13">
        <v>1</v>
      </c>
      <c r="H29" s="13">
        <v>2</v>
      </c>
      <c r="I29" s="13">
        <v>4</v>
      </c>
      <c r="J29" s="13">
        <v>4</v>
      </c>
      <c r="K29" s="13">
        <v>5</v>
      </c>
      <c r="L29" s="13">
        <v>5</v>
      </c>
      <c r="M29" s="13">
        <v>5</v>
      </c>
      <c r="N29" s="13">
        <v>23</v>
      </c>
      <c r="O29" s="13">
        <v>67</v>
      </c>
      <c r="P29" s="13">
        <v>85</v>
      </c>
      <c r="Q29" s="13">
        <v>141</v>
      </c>
      <c r="R29" s="13">
        <v>149</v>
      </c>
      <c r="S29" s="13">
        <v>180</v>
      </c>
      <c r="T29" s="13">
        <v>228</v>
      </c>
      <c r="U29" s="13">
        <v>265</v>
      </c>
      <c r="V29" s="13">
        <v>335</v>
      </c>
      <c r="W29" s="13">
        <v>389</v>
      </c>
      <c r="X29" s="13">
        <v>416</v>
      </c>
      <c r="Y29" s="13">
        <v>447</v>
      </c>
      <c r="Z29" s="13">
        <v>535</v>
      </c>
      <c r="AA29" s="13">
        <v>583</v>
      </c>
      <c r="AB29" s="13">
        <v>698</v>
      </c>
      <c r="AC29" s="13">
        <v>698</v>
      </c>
      <c r="AD29" s="13">
        <v>712</v>
      </c>
      <c r="AE29" s="13">
        <v>759</v>
      </c>
      <c r="AF29" s="13">
        <v>782</v>
      </c>
      <c r="AG29" s="13">
        <v>829</v>
      </c>
      <c r="AH29" s="13">
        <v>846</v>
      </c>
      <c r="AI29" s="13">
        <v>846</v>
      </c>
      <c r="AJ29" s="13">
        <v>882</v>
      </c>
      <c r="AK29" s="13">
        <v>916.63121118012418</v>
      </c>
      <c r="AL29" s="13">
        <v>940</v>
      </c>
      <c r="AM29" s="13">
        <v>957</v>
      </c>
      <c r="AN29" s="26">
        <v>987</v>
      </c>
      <c r="AO29" s="26">
        <v>1020</v>
      </c>
      <c r="AP29" s="26">
        <v>1050</v>
      </c>
      <c r="AQ29" s="74">
        <v>1068</v>
      </c>
      <c r="AR29" s="74">
        <v>1120</v>
      </c>
      <c r="AS29" s="74">
        <v>1143</v>
      </c>
      <c r="AT29" s="26">
        <v>1173</v>
      </c>
      <c r="AU29" s="26">
        <v>1193</v>
      </c>
      <c r="AV29" s="26">
        <v>1214</v>
      </c>
      <c r="AW29" s="26">
        <v>1244</v>
      </c>
      <c r="AX29" s="26">
        <v>1277</v>
      </c>
      <c r="AY29" s="26">
        <v>1305</v>
      </c>
      <c r="AZ29" s="26">
        <v>1334</v>
      </c>
      <c r="BA29" s="26">
        <v>1350</v>
      </c>
      <c r="BB29" s="26">
        <v>1374</v>
      </c>
      <c r="BC29" s="26">
        <v>1390</v>
      </c>
      <c r="BD29" s="26">
        <v>1408</v>
      </c>
      <c r="BE29" s="26">
        <v>1423</v>
      </c>
      <c r="BF29" s="26">
        <v>1445</v>
      </c>
      <c r="BG29" s="26">
        <v>1467</v>
      </c>
      <c r="BH29" s="26">
        <v>1489</v>
      </c>
      <c r="BI29" s="26">
        <v>1511</v>
      </c>
      <c r="BJ29" s="26">
        <v>1528.5191300387155</v>
      </c>
      <c r="BK29" s="26">
        <v>1535</v>
      </c>
      <c r="BL29" s="26">
        <v>1556</v>
      </c>
      <c r="BM29" s="26">
        <v>1567</v>
      </c>
      <c r="BN29" s="26">
        <v>1586</v>
      </c>
      <c r="BO29" s="26">
        <v>1595</v>
      </c>
      <c r="BP29" s="26">
        <v>1606</v>
      </c>
      <c r="BQ29" s="26">
        <v>1618</v>
      </c>
      <c r="BR29" s="26">
        <v>1668</v>
      </c>
      <c r="BS29" s="26">
        <v>1671.1484419030899</v>
      </c>
      <c r="BU29" s="26">
        <f t="array" aca="1" ref="BU29" ca="1">MEDIAN(IF(E29:(OFFSET(INDIRECT(ADDRESS(ROW(), COLUMN())),0,-2))&gt;0,E29:(OFFSET(INDIRECT(ADDRESS(ROW(), COLUMN())),0,-2))))</f>
        <v>940</v>
      </c>
      <c r="BV29" s="26">
        <f t="array" aca="1" ref="BV29" ca="1">AVERAGE(IF(E29:(OFFSET(INDIRECT(ADDRESS(ROW(), COLUMN())),0,-3))&gt;0,E29:(OFFSET(INDIRECT(ADDRESS(ROW(), COLUMN())),0,-3))))</f>
        <v>860.48207138987948</v>
      </c>
      <c r="BW29" s="41">
        <f t="array" ref="BW29">MEDIAN(IF(E29:BS29&gt;0,E29:BS29))</f>
        <v>940</v>
      </c>
      <c r="BX29" s="41">
        <f t="array" ref="BX29">AVERAGE(IF(E29:BS29&gt;0,E29:BS29))</f>
        <v>860.48207138987948</v>
      </c>
      <c r="BY29" s="26"/>
      <c r="BZ29" s="41"/>
      <c r="CA29" s="26"/>
      <c r="CB29" s="26">
        <f t="shared" si="8"/>
        <v>10657.409166405518</v>
      </c>
      <c r="CC29" s="26">
        <f>(CB29*Daily!$G$68)/$CB$33</f>
        <v>10165.426466957033</v>
      </c>
      <c r="CD29" s="26"/>
      <c r="CE29" s="26">
        <f t="shared" si="0"/>
        <v>1671.1484419030899</v>
      </c>
      <c r="CF29" s="41"/>
      <c r="CG29" s="41">
        <f t="shared" si="1"/>
        <v>0.16439531064783153</v>
      </c>
      <c r="CH29" s="26">
        <f t="shared" si="6"/>
        <v>16905.399293277314</v>
      </c>
      <c r="CI29" s="26">
        <f t="shared" si="7"/>
        <v>2779.1683684439558</v>
      </c>
      <c r="CJ29" s="126">
        <v>3</v>
      </c>
    </row>
    <row r="30" spans="1:92" x14ac:dyDescent="0.3">
      <c r="A30" s="8" t="s">
        <v>77</v>
      </c>
      <c r="B30" s="8" t="s">
        <v>185</v>
      </c>
      <c r="C30" s="8" t="s">
        <v>14</v>
      </c>
      <c r="D30" s="8" t="s">
        <v>108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28">
        <v>1</v>
      </c>
      <c r="K30" s="13">
        <v>2</v>
      </c>
      <c r="L30" s="13">
        <v>2</v>
      </c>
      <c r="M30" s="13">
        <v>2</v>
      </c>
      <c r="N30" s="13">
        <v>2</v>
      </c>
      <c r="O30" s="13">
        <v>4</v>
      </c>
      <c r="P30" s="13">
        <v>11</v>
      </c>
      <c r="Q30" s="13">
        <v>11</v>
      </c>
      <c r="R30" s="13">
        <v>11</v>
      </c>
      <c r="S30" s="13">
        <v>13</v>
      </c>
      <c r="T30" s="13">
        <v>19</v>
      </c>
      <c r="U30" s="13">
        <v>30</v>
      </c>
      <c r="V30" s="13">
        <v>35</v>
      </c>
      <c r="W30" s="13">
        <v>52</v>
      </c>
      <c r="X30" s="13">
        <v>69</v>
      </c>
      <c r="Y30" s="13">
        <v>79</v>
      </c>
      <c r="Z30" s="13">
        <v>79</v>
      </c>
      <c r="AA30" s="13">
        <v>83</v>
      </c>
      <c r="AB30" s="13">
        <v>83</v>
      </c>
      <c r="AC30" s="13">
        <v>90</v>
      </c>
      <c r="AD30" s="13">
        <v>106</v>
      </c>
      <c r="AE30" s="13">
        <v>112</v>
      </c>
      <c r="AF30" s="13">
        <v>124</v>
      </c>
      <c r="AG30" s="13">
        <v>129</v>
      </c>
      <c r="AH30" s="13">
        <v>146</v>
      </c>
      <c r="AI30" s="13">
        <v>146</v>
      </c>
      <c r="AJ30" s="13">
        <v>148</v>
      </c>
      <c r="AK30" s="13">
        <v>150</v>
      </c>
      <c r="AL30" s="13">
        <v>150</v>
      </c>
      <c r="AM30" s="13">
        <v>161</v>
      </c>
      <c r="AN30" s="39">
        <v>167</v>
      </c>
      <c r="AO30" s="39">
        <v>173</v>
      </c>
      <c r="AP30" s="39">
        <v>179</v>
      </c>
      <c r="AQ30" s="74">
        <v>181</v>
      </c>
      <c r="AR30" s="74">
        <v>190</v>
      </c>
      <c r="AS30" s="74">
        <v>198</v>
      </c>
      <c r="AT30" s="26">
        <v>199</v>
      </c>
      <c r="AU30" s="26">
        <v>214</v>
      </c>
      <c r="AV30" s="26">
        <v>221</v>
      </c>
      <c r="AW30" s="26">
        <v>234</v>
      </c>
      <c r="AX30" s="26">
        <v>241</v>
      </c>
      <c r="AY30" s="26">
        <v>254</v>
      </c>
      <c r="AZ30" s="26">
        <v>265</v>
      </c>
      <c r="BA30" s="26">
        <v>285</v>
      </c>
      <c r="BB30" s="26">
        <v>293</v>
      </c>
      <c r="BC30" s="26">
        <v>307</v>
      </c>
      <c r="BD30" s="26">
        <v>323</v>
      </c>
      <c r="BE30" s="26">
        <v>330</v>
      </c>
      <c r="BF30" s="26">
        <v>339</v>
      </c>
      <c r="BG30" s="26">
        <v>361</v>
      </c>
      <c r="BH30" s="26">
        <v>384</v>
      </c>
      <c r="BI30" s="26">
        <v>401</v>
      </c>
      <c r="BJ30" s="26">
        <v>416</v>
      </c>
      <c r="BK30" s="26">
        <v>433</v>
      </c>
      <c r="BL30" s="26">
        <v>454</v>
      </c>
      <c r="BM30" s="26">
        <v>464</v>
      </c>
      <c r="BN30" s="26">
        <v>483</v>
      </c>
      <c r="BO30" s="26">
        <v>519</v>
      </c>
      <c r="BP30" s="26">
        <v>594</v>
      </c>
      <c r="BQ30" s="26">
        <v>627</v>
      </c>
      <c r="BR30" s="26">
        <v>681</v>
      </c>
      <c r="BS30" s="26">
        <v>704</v>
      </c>
      <c r="BU30" s="26">
        <f t="array" aca="1" ref="BU30" ca="1">MEDIAN(IF(E30:(OFFSET(INDIRECT(ADDRESS(ROW(), COLUMN())),0,-2))&gt;0,E30:(OFFSET(INDIRECT(ADDRESS(ROW(), COLUMN())),0,-2))))</f>
        <v>170</v>
      </c>
      <c r="BV30" s="26">
        <f t="array" aca="1" ref="BV30" ca="1">AVERAGE(IF(E30:(OFFSET(INDIRECT(ADDRESS(ROW(), COLUMN())),0,-3))&gt;0,E30:(OFFSET(INDIRECT(ADDRESS(ROW(), COLUMN())),0,-3))))</f>
        <v>212.32258064516128</v>
      </c>
      <c r="BW30" s="41">
        <f t="array" ref="BW30">MEDIAN(IF(E30:BS30&gt;0,E30:BS30))</f>
        <v>170</v>
      </c>
      <c r="BX30" s="41">
        <f t="array" ref="BX30">AVERAGE(IF(E30:BS30&gt;0,E30:BS30))</f>
        <v>212.32258064516128</v>
      </c>
      <c r="BY30" s="26"/>
      <c r="BZ30" s="41"/>
      <c r="CA30" s="39">
        <v>4771</v>
      </c>
      <c r="CB30" s="26">
        <f>CA30</f>
        <v>4771</v>
      </c>
      <c r="CC30" s="26">
        <f>CA30</f>
        <v>4771</v>
      </c>
      <c r="CD30" s="39">
        <v>681</v>
      </c>
      <c r="CE30" s="26">
        <f t="shared" si="0"/>
        <v>704</v>
      </c>
      <c r="CF30" s="129">
        <f>CD30/CA30</f>
        <v>0.14273737162020542</v>
      </c>
      <c r="CG30" s="41">
        <f t="shared" si="1"/>
        <v>0.14755816390693774</v>
      </c>
      <c r="CH30" s="26">
        <f t="shared" si="6"/>
        <v>7121.6899732222555</v>
      </c>
      <c r="CI30" s="26">
        <f t="shared" si="7"/>
        <v>1050.8634963631246</v>
      </c>
      <c r="CJ30" s="24">
        <v>2</v>
      </c>
      <c r="CL30" s="113">
        <f>CF30</f>
        <v>0.14273737162020542</v>
      </c>
    </row>
    <row r="31" spans="1:92" x14ac:dyDescent="0.3">
      <c r="A31" s="8" t="s">
        <v>78</v>
      </c>
      <c r="B31" s="8" t="s">
        <v>186</v>
      </c>
      <c r="C31" s="8" t="s">
        <v>15</v>
      </c>
      <c r="D31" s="8" t="s">
        <v>109</v>
      </c>
      <c r="E31" s="13">
        <v>0</v>
      </c>
      <c r="F31" s="13">
        <v>0</v>
      </c>
      <c r="G31" s="13">
        <v>0</v>
      </c>
      <c r="H31" s="13">
        <v>0</v>
      </c>
      <c r="I31" s="28">
        <v>1</v>
      </c>
      <c r="J31" s="13">
        <v>1</v>
      </c>
      <c r="K31" s="13">
        <v>1</v>
      </c>
      <c r="L31" s="13">
        <v>2</v>
      </c>
      <c r="M31" s="13">
        <v>2</v>
      </c>
      <c r="N31" s="13">
        <v>2</v>
      </c>
      <c r="O31" s="13">
        <v>5</v>
      </c>
      <c r="P31" s="13">
        <v>5</v>
      </c>
      <c r="Q31" s="13">
        <v>10</v>
      </c>
      <c r="R31" s="13">
        <v>10</v>
      </c>
      <c r="S31" s="13">
        <v>16</v>
      </c>
      <c r="T31" s="13">
        <v>23</v>
      </c>
      <c r="U31" s="13">
        <v>34</v>
      </c>
      <c r="V31" s="13">
        <v>60</v>
      </c>
      <c r="W31" s="13">
        <v>60</v>
      </c>
      <c r="X31" s="13">
        <v>77</v>
      </c>
      <c r="Y31" s="13">
        <v>84</v>
      </c>
      <c r="Z31" s="13">
        <v>96</v>
      </c>
      <c r="AA31" s="13">
        <v>106</v>
      </c>
      <c r="AB31" s="13">
        <v>113</v>
      </c>
      <c r="AC31" s="13">
        <v>124</v>
      </c>
      <c r="AD31" s="13">
        <v>131</v>
      </c>
      <c r="AE31" s="13">
        <v>142</v>
      </c>
      <c r="AF31" s="13">
        <v>155</v>
      </c>
      <c r="AG31" s="13">
        <v>175</v>
      </c>
      <c r="AH31" s="13">
        <v>197</v>
      </c>
      <c r="AI31" s="13">
        <v>224</v>
      </c>
      <c r="AJ31" s="13">
        <v>243</v>
      </c>
      <c r="AK31" s="13">
        <v>264.94817546583852</v>
      </c>
      <c r="AL31" s="13">
        <v>296.24728525197992</v>
      </c>
      <c r="AM31" s="61">
        <v>335</v>
      </c>
      <c r="AN31" s="26">
        <v>335</v>
      </c>
      <c r="AO31" s="26">
        <v>350</v>
      </c>
      <c r="AP31" s="26">
        <v>376</v>
      </c>
      <c r="AQ31" s="74">
        <v>399</v>
      </c>
      <c r="AR31" s="74">
        <v>431.3940886326692</v>
      </c>
      <c r="AS31" s="74">
        <v>445.79068399694171</v>
      </c>
      <c r="AT31" s="26">
        <v>464.3553567798333</v>
      </c>
      <c r="AU31" s="26">
        <v>482.12666211173598</v>
      </c>
      <c r="AV31" s="26">
        <v>497.66827980642324</v>
      </c>
      <c r="AW31" s="26">
        <v>508.98616987838199</v>
      </c>
      <c r="AX31" s="26">
        <v>524.57235231763218</v>
      </c>
      <c r="AY31" s="26">
        <v>532.99630713074032</v>
      </c>
      <c r="AZ31" s="39">
        <v>545</v>
      </c>
      <c r="BA31" s="26">
        <v>552.60473357726346</v>
      </c>
      <c r="BB31" s="26">
        <v>555.95866025194573</v>
      </c>
      <c r="BC31" s="26">
        <v>569.16938364935322</v>
      </c>
      <c r="BD31" s="26">
        <v>575.75473706621244</v>
      </c>
      <c r="BE31" s="26">
        <v>607</v>
      </c>
      <c r="BF31" s="26">
        <v>609</v>
      </c>
      <c r="BG31" s="26">
        <v>619.82889220748848</v>
      </c>
      <c r="BH31" s="26">
        <v>630.77818980909217</v>
      </c>
      <c r="BI31" s="26">
        <v>643.2704938612045</v>
      </c>
      <c r="BJ31" s="26">
        <v>655.36506490548845</v>
      </c>
      <c r="BK31" s="26">
        <v>662.7334713146754</v>
      </c>
      <c r="BL31" s="26">
        <v>700</v>
      </c>
      <c r="BM31" s="26">
        <v>701.05592483577323</v>
      </c>
      <c r="BN31" s="26">
        <v>716.18449184607505</v>
      </c>
      <c r="BO31" s="26">
        <v>749</v>
      </c>
      <c r="BP31" s="26">
        <v>757.19668865849474</v>
      </c>
      <c r="BQ31" s="26">
        <v>772.59193954659952</v>
      </c>
      <c r="BR31" s="26">
        <v>779.85546496715529</v>
      </c>
      <c r="BS31" s="26">
        <v>793.89167126122777</v>
      </c>
      <c r="BU31" s="26">
        <f t="array" aca="1" ref="BU31" ca="1">MEDIAN(IF(E31:(OFFSET(INDIRECT(ADDRESS(ROW(), COLUMN())),0,-2))&gt;0,E31:(OFFSET(INDIRECT(ADDRESS(ROW(), COLUMN())),0,-2))))</f>
        <v>335</v>
      </c>
      <c r="BV31" s="26">
        <f t="array" aca="1" ref="BV31" ca="1">AVERAGE(IF(E31:(OFFSET(INDIRECT(ADDRESS(ROW(), COLUMN())),0,-3))&gt;0,E31:(OFFSET(INDIRECT(ADDRESS(ROW(), COLUMN())),0,-3))))</f>
        <v>341.89405030365441</v>
      </c>
      <c r="BW31" s="41">
        <f t="array" ref="BW31">MEDIAN(IF(E31:BS31&gt;0,E31:BS31))</f>
        <v>335</v>
      </c>
      <c r="BX31" s="41">
        <f t="array" ref="BX31">AVERAGE(IF(E31:BS31&gt;0,E31:BS31))</f>
        <v>341.89405030365441</v>
      </c>
      <c r="BY31" s="26"/>
      <c r="BZ31" s="41"/>
      <c r="CA31" s="26"/>
      <c r="CB31" s="26">
        <f>BS31/$CM$34</f>
        <v>5062.8826035329839</v>
      </c>
      <c r="CC31" s="26">
        <f>(CB31*Daily!$G$68)/$CB$33</f>
        <v>4829.1625115871257</v>
      </c>
      <c r="CD31" s="26"/>
      <c r="CE31" s="26">
        <f t="shared" si="0"/>
        <v>793.89167126122777</v>
      </c>
      <c r="CF31" s="41"/>
      <c r="CG31" s="41">
        <f t="shared" si="1"/>
        <v>0.1643953106478315</v>
      </c>
      <c r="CH31" s="26">
        <f t="shared" si="6"/>
        <v>8031.0374361445238</v>
      </c>
      <c r="CI31" s="26">
        <f t="shared" si="7"/>
        <v>1320.2648941393431</v>
      </c>
      <c r="CJ31" s="126">
        <v>3</v>
      </c>
    </row>
    <row r="32" spans="1:92" x14ac:dyDescent="0.3">
      <c r="A32" s="8" t="s">
        <v>79</v>
      </c>
      <c r="B32" s="8" t="s">
        <v>187</v>
      </c>
      <c r="C32" s="8" t="s">
        <v>16</v>
      </c>
      <c r="D32" s="8" t="s">
        <v>110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28">
        <v>1</v>
      </c>
      <c r="M32" s="13">
        <v>1</v>
      </c>
      <c r="N32" s="13">
        <v>5</v>
      </c>
      <c r="O32" s="13">
        <v>5</v>
      </c>
      <c r="P32" s="13">
        <v>6</v>
      </c>
      <c r="Q32" s="13">
        <v>7</v>
      </c>
      <c r="R32" s="13">
        <v>7</v>
      </c>
      <c r="S32" s="13">
        <v>7</v>
      </c>
      <c r="T32" s="13">
        <v>57</v>
      </c>
      <c r="U32" s="13">
        <v>81</v>
      </c>
      <c r="V32" s="13">
        <v>87</v>
      </c>
      <c r="W32" s="13">
        <v>90</v>
      </c>
      <c r="X32" s="13">
        <v>127</v>
      </c>
      <c r="Y32" s="13">
        <v>150</v>
      </c>
      <c r="Z32" s="13">
        <v>171</v>
      </c>
      <c r="AA32" s="13">
        <v>217</v>
      </c>
      <c r="AB32" s="13">
        <v>290</v>
      </c>
      <c r="AC32" s="13">
        <v>326</v>
      </c>
      <c r="AD32" s="13">
        <v>377</v>
      </c>
      <c r="AE32" s="13">
        <v>426</v>
      </c>
      <c r="AF32" s="13">
        <v>471</v>
      </c>
      <c r="AG32" s="13">
        <v>540</v>
      </c>
      <c r="AH32" s="13">
        <v>589</v>
      </c>
      <c r="AI32" s="13">
        <v>641</v>
      </c>
      <c r="AJ32" s="44">
        <v>725</v>
      </c>
      <c r="AK32" s="13">
        <v>785.39984472049684</v>
      </c>
      <c r="AL32" s="44">
        <v>869.95813973963118</v>
      </c>
      <c r="AM32" s="60">
        <v>968</v>
      </c>
      <c r="AN32" s="26">
        <v>968</v>
      </c>
      <c r="AO32" s="39">
        <v>980</v>
      </c>
      <c r="AP32" s="39">
        <v>1001</v>
      </c>
      <c r="AQ32" s="39">
        <v>1034</v>
      </c>
      <c r="AR32" s="39">
        <v>1064</v>
      </c>
      <c r="AS32" s="74">
        <v>1093</v>
      </c>
      <c r="AT32" s="26">
        <v>1116</v>
      </c>
      <c r="AU32" s="26">
        <v>1122.3276396699428</v>
      </c>
      <c r="AV32" s="26">
        <v>1128</v>
      </c>
      <c r="AW32" s="26">
        <v>1164</v>
      </c>
      <c r="AX32" s="26">
        <v>1191.4862112077467</v>
      </c>
      <c r="AY32" s="26">
        <v>1208</v>
      </c>
      <c r="AZ32" s="26">
        <v>1208</v>
      </c>
      <c r="BA32" s="26">
        <v>1219</v>
      </c>
      <c r="BB32" s="26">
        <v>1274</v>
      </c>
      <c r="BC32" s="26">
        <v>1278.3932865386319</v>
      </c>
      <c r="BD32" s="26">
        <v>1310</v>
      </c>
      <c r="BE32" s="26">
        <v>1324.7070281910728</v>
      </c>
      <c r="BF32" s="26">
        <v>1328</v>
      </c>
      <c r="BG32" s="26">
        <v>1351.2668453912449</v>
      </c>
      <c r="BH32" s="39">
        <v>1352</v>
      </c>
      <c r="BI32" s="26">
        <v>1353</v>
      </c>
      <c r="BJ32" s="26">
        <v>1359</v>
      </c>
      <c r="BK32" s="26">
        <v>1366</v>
      </c>
      <c r="BL32" s="26">
        <v>1367</v>
      </c>
      <c r="BM32" s="26">
        <v>1371</v>
      </c>
      <c r="BN32" s="26">
        <v>1374</v>
      </c>
      <c r="BO32" s="26">
        <v>1376.7556011129009</v>
      </c>
      <c r="BP32" s="26">
        <v>1377</v>
      </c>
      <c r="BQ32" s="26">
        <v>1380</v>
      </c>
      <c r="BR32" s="26">
        <v>1394.8368242366926</v>
      </c>
      <c r="BS32" s="26">
        <v>1402.9981859695636</v>
      </c>
      <c r="BU32" s="26">
        <f t="array" aca="1" ref="BU32" ca="1">MEDIAN(IF(E32:(OFFSET(INDIRECT(ADDRESS(ROW(), COLUMN())),0,-2))&gt;0,E32:(OFFSET(INDIRECT(ADDRESS(ROW(), COLUMN())),0,-2))))</f>
        <v>990.5</v>
      </c>
      <c r="BV32" s="26">
        <f t="array" aca="1" ref="BV32" ca="1">AVERAGE(IF(E32:(OFFSET(INDIRECT(ADDRESS(ROW(), COLUMN())),0,-3))&gt;0,E32:(OFFSET(INDIRECT(ADDRESS(ROW(), COLUMN())),0,-3))))</f>
        <v>797.73549344629851</v>
      </c>
      <c r="BW32" s="41">
        <f t="array" ref="BW32">MEDIAN(IF(E32:BS32&gt;0,E32:BS32))</f>
        <v>990.5</v>
      </c>
      <c r="BX32" s="41">
        <f t="array" ref="BX32">AVERAGE(IF(E32:BS32&gt;0,E32:BS32))</f>
        <v>797.73549344629851</v>
      </c>
      <c r="BY32" s="26"/>
      <c r="BZ32" s="41"/>
      <c r="CA32" s="39">
        <v>2784</v>
      </c>
      <c r="CB32" s="26">
        <f>BS32/$CN$34</f>
        <v>4004.2705079338225</v>
      </c>
      <c r="CC32" s="26">
        <f>(CB32*Daily!$G$68)/$CB$33</f>
        <v>3819.4195950097687</v>
      </c>
      <c r="CD32" s="39">
        <v>1353</v>
      </c>
      <c r="CE32" s="26">
        <f t="shared" si="0"/>
        <v>1402.9981859695636</v>
      </c>
      <c r="CF32" s="129">
        <f>CD32/CA32</f>
        <v>0.48599137931034481</v>
      </c>
      <c r="CG32" s="41">
        <f t="shared" si="1"/>
        <v>0.3673328240245296</v>
      </c>
      <c r="CH32" s="26">
        <f t="shared" si="6"/>
        <v>14192.78141117678</v>
      </c>
      <c r="CI32" s="26">
        <f t="shared" si="7"/>
        <v>5213.4744765304149</v>
      </c>
      <c r="CJ32" s="127">
        <v>4</v>
      </c>
      <c r="CN32" s="113">
        <f>CF32</f>
        <v>0.48599137931034481</v>
      </c>
    </row>
    <row r="33" spans="1:93" x14ac:dyDescent="0.45">
      <c r="AG33" s="26"/>
      <c r="AH33" s="26"/>
      <c r="AI33" s="26"/>
      <c r="AJ33" s="39">
        <f t="shared" ref="AJ33:AV33" si="9">SUM(AJ2:AJ32)</f>
        <v>21638</v>
      </c>
      <c r="AK33" s="39">
        <f t="shared" si="9"/>
        <v>22971.156444099375</v>
      </c>
      <c r="AL33" s="39">
        <f t="shared" si="9"/>
        <v>24644.89557819465</v>
      </c>
      <c r="AM33" s="39">
        <f t="shared" si="9"/>
        <v>26730.337053200969</v>
      </c>
      <c r="AN33" s="39">
        <f t="shared" si="9"/>
        <v>28532.690714824956</v>
      </c>
      <c r="AO33" s="39">
        <f t="shared" si="9"/>
        <v>32064.000000000004</v>
      </c>
      <c r="AP33" s="39">
        <f t="shared" si="9"/>
        <v>35408</v>
      </c>
      <c r="AQ33" s="39">
        <f t="shared" si="9"/>
        <v>38835.000000000007</v>
      </c>
      <c r="AR33" s="39">
        <f t="shared" si="9"/>
        <v>41449.000000000007</v>
      </c>
      <c r="AS33" s="39">
        <f t="shared" si="9"/>
        <v>44593.204199258958</v>
      </c>
      <c r="AT33" s="39">
        <f t="shared" si="9"/>
        <v>47593</v>
      </c>
      <c r="AU33" s="39">
        <f t="shared" si="9"/>
        <v>50447.155883744155</v>
      </c>
      <c r="AV33" s="39">
        <f t="shared" si="9"/>
        <v>53145.968323801135</v>
      </c>
      <c r="AW33" s="39">
        <f t="shared" ref="AW33:AX33" si="10">SUM(AW2:AW32)</f>
        <v>55697.201310476565</v>
      </c>
      <c r="AX33" s="39">
        <f t="shared" si="10"/>
        <v>58168.242464905881</v>
      </c>
      <c r="AY33" s="39">
        <f t="shared" ref="AY33:AZ33" si="11">SUM(AY2:AY32)</f>
        <v>60398.115527505142</v>
      </c>
      <c r="AZ33" s="39">
        <f t="shared" si="11"/>
        <v>62494.583293850672</v>
      </c>
      <c r="BA33" s="39">
        <f t="shared" ref="BA33:BB33" si="12">SUM(BA2:BA32)</f>
        <v>64495.999999999993</v>
      </c>
      <c r="BB33" s="39">
        <f t="shared" si="12"/>
        <v>65936</v>
      </c>
      <c r="BC33" s="39">
        <f t="shared" ref="BC33:BD33" si="13">SUM(BC2:BC32)</f>
        <v>68087.295042368889</v>
      </c>
      <c r="BD33" s="39">
        <f t="shared" si="13"/>
        <v>69925.999999999985</v>
      </c>
      <c r="BE33" s="39">
        <f t="shared" ref="BE33:BF33" si="14">SUM(BE2:BE32)</f>
        <v>71577.572631166782</v>
      </c>
      <c r="BF33" s="39">
        <f t="shared" si="14"/>
        <v>73195.211346704862</v>
      </c>
      <c r="BG33" s="39">
        <f t="shared" ref="BG33:BH33" si="15">SUM(BG2:BG32)</f>
        <v>74770.870994440353</v>
      </c>
      <c r="BH33" s="39">
        <f t="shared" si="15"/>
        <v>76269.961955775303</v>
      </c>
      <c r="BI33" s="39">
        <f t="shared" ref="BI33:BJ33" si="16">SUM(BI2:BI32)</f>
        <v>77868</v>
      </c>
      <c r="BJ33" s="39">
        <f t="shared" si="16"/>
        <v>79387</v>
      </c>
      <c r="BK33" s="39">
        <f t="shared" ref="BK33:BL33" si="17">SUM(BK2:BK32)</f>
        <v>80759</v>
      </c>
      <c r="BL33" s="39">
        <f t="shared" si="17"/>
        <v>82090.390578015358</v>
      </c>
      <c r="BM33" s="39">
        <f t="shared" ref="BM33:BN33" si="18">SUM(BM2:BM32)</f>
        <v>83353.888150328465</v>
      </c>
      <c r="BN33" s="39">
        <f t="shared" si="18"/>
        <v>84625.634932174537</v>
      </c>
      <c r="BO33" s="39">
        <f t="shared" ref="BO33:BP33" si="19">SUM(BO2:BO32)</f>
        <v>85898.384975838344</v>
      </c>
      <c r="BP33" s="39">
        <f t="shared" si="19"/>
        <v>87026</v>
      </c>
      <c r="BQ33" s="39">
        <f t="shared" ref="BQ33:BR33" si="20">SUM(BQ2:BQ32)</f>
        <v>88194</v>
      </c>
      <c r="BR33" s="39">
        <f t="shared" si="20"/>
        <v>89292</v>
      </c>
      <c r="BS33" s="39">
        <f t="shared" ref="BS33" si="21">SUM(BS2:BS32)</f>
        <v>90481.000000000015</v>
      </c>
      <c r="BU33" s="39">
        <f ca="1">SUM(BU2:BU32)</f>
        <v>27931.85108328706</v>
      </c>
      <c r="BV33" s="39">
        <f t="shared" ref="BV33:BW33" ca="1" si="22">SUM(BV2:BV32)</f>
        <v>37979.332750172165</v>
      </c>
      <c r="BW33" s="39">
        <f t="shared" si="22"/>
        <v>27931.85108328706</v>
      </c>
      <c r="BX33" s="39">
        <f>SUM(BX2:BX32)</f>
        <v>37979.332750172165</v>
      </c>
      <c r="BY33" s="39">
        <f ca="1">BU33-BW33</f>
        <v>0</v>
      </c>
      <c r="BZ33" s="39">
        <f ca="1">BV33-BX33</f>
        <v>0</v>
      </c>
      <c r="CA33" s="26"/>
      <c r="CB33" s="26">
        <f>SUM(CB2:CB32)</f>
        <v>441703.55692611658</v>
      </c>
      <c r="CC33" s="26">
        <f>(CB33*Daily!$G$68)/$CB$33</f>
        <v>421313</v>
      </c>
      <c r="CD33" s="26"/>
      <c r="CE33" s="26">
        <f>SUM(CE2:CE32)</f>
        <v>90481.000000000015</v>
      </c>
      <c r="CF33" s="41"/>
      <c r="CG33" s="41">
        <f t="shared" si="1"/>
        <v>0.21475957304901586</v>
      </c>
      <c r="CH33" s="26">
        <f>SUM(CH2:CH32)</f>
        <v>915309.13418625412</v>
      </c>
      <c r="CI33" s="26">
        <f>SUM(CI2:CI32)</f>
        <v>220726.01881896943</v>
      </c>
      <c r="CJ33" s="1" t="s">
        <v>799</v>
      </c>
      <c r="CK33" s="1">
        <f>Daily!$K$68</f>
        <v>0.21475957304901583</v>
      </c>
      <c r="CL33" s="1">
        <f>Daily!$K$68</f>
        <v>0.21475957304901583</v>
      </c>
      <c r="CM33" s="1">
        <f>Daily!$K$68</f>
        <v>0.21475957304901583</v>
      </c>
      <c r="CN33" s="1">
        <f>Daily!$K$68</f>
        <v>0.21475957304901583</v>
      </c>
      <c r="CO33" s="1">
        <f>Daily!$K$68</f>
        <v>0.21475957304901583</v>
      </c>
    </row>
    <row r="34" spans="1:93" x14ac:dyDescent="0.45">
      <c r="AK34" s="54">
        <v>23049</v>
      </c>
      <c r="AL34" s="54">
        <v>24811</v>
      </c>
      <c r="AM34" s="54">
        <v>27017</v>
      </c>
      <c r="AN34" s="54">
        <v>29406</v>
      </c>
      <c r="AO34" s="54">
        <v>32332</v>
      </c>
      <c r="AP34" s="54">
        <v>35408</v>
      </c>
      <c r="AQ34" s="54">
        <v>38901</v>
      </c>
      <c r="AR34" s="54">
        <v>41495</v>
      </c>
      <c r="AS34" s="54">
        <f>Daily!D42</f>
        <v>44606</v>
      </c>
      <c r="AT34" s="54">
        <f>Daily!D43</f>
        <v>47593</v>
      </c>
      <c r="AU34" s="54">
        <f>Daily!D44</f>
        <v>50468</v>
      </c>
      <c r="AV34" s="54">
        <f>Daily!D45</f>
        <v>53183</v>
      </c>
      <c r="AW34" s="54">
        <f>Daily!D46</f>
        <v>55743</v>
      </c>
      <c r="AX34" s="54">
        <f>Daily!D47</f>
        <v>58226</v>
      </c>
      <c r="AY34" s="54">
        <f>Daily!D48</f>
        <v>60500</v>
      </c>
      <c r="AZ34" s="54">
        <f>Daily!D49</f>
        <v>62589</v>
      </c>
      <c r="BA34" s="54">
        <f>Daily!D50</f>
        <v>64586</v>
      </c>
      <c r="BB34" s="54">
        <f>Daily!D51</f>
        <v>66220</v>
      </c>
      <c r="BC34" s="54">
        <f>Daily!D52</f>
        <v>68192</v>
      </c>
      <c r="BD34" s="54">
        <f>Daily!D53</f>
        <v>70029</v>
      </c>
      <c r="BE34" s="54">
        <f>Daily!D54</f>
        <v>71686</v>
      </c>
      <c r="BF34" s="54">
        <f>Daily!D55</f>
        <v>73303</v>
      </c>
      <c r="BG34" s="54">
        <f>Daily!D56</f>
        <v>74877</v>
      </c>
      <c r="BH34" s="54">
        <f>Daily!D57</f>
        <v>76389</v>
      </c>
      <c r="BI34" s="54">
        <f>Daily!D58</f>
        <v>77995</v>
      </c>
      <c r="BJ34" s="54">
        <f>Daily!D59</f>
        <v>79494</v>
      </c>
      <c r="BK34" s="54">
        <f>Daily!D60</f>
        <v>80868</v>
      </c>
      <c r="BL34" s="54">
        <f>Daily!D61</f>
        <v>82211</v>
      </c>
      <c r="BM34" s="54">
        <f>Daily!D62</f>
        <v>83505</v>
      </c>
      <c r="BN34" s="54">
        <f>Daily!D63</f>
        <v>84802</v>
      </c>
      <c r="BO34" s="54">
        <f>Daily!D64</f>
        <v>85996</v>
      </c>
      <c r="BP34" s="54">
        <f>Daily!D65</f>
        <v>87026</v>
      </c>
      <c r="BQ34" s="54">
        <f>Daily!D66</f>
        <v>88194</v>
      </c>
      <c r="BR34" s="54">
        <f>Daily!D67</f>
        <v>89328</v>
      </c>
      <c r="BS34" s="54">
        <f>Daily!D68</f>
        <v>90481</v>
      </c>
      <c r="CK34" s="1">
        <f>AVERAGE(CK2:CK33)</f>
        <v>0.28012231629739281</v>
      </c>
      <c r="CL34" s="1">
        <f t="shared" ref="CL34:CO34" si="23">AVERAGE(CL2:CL33)</f>
        <v>0.17596443458392433</v>
      </c>
      <c r="CM34" s="1">
        <f t="shared" si="23"/>
        <v>0.15680625711274321</v>
      </c>
      <c r="CN34" s="1">
        <f t="shared" si="23"/>
        <v>0.35037547617968035</v>
      </c>
      <c r="CO34" s="1">
        <f t="shared" si="23"/>
        <v>0.21475957304901583</v>
      </c>
    </row>
    <row r="35" spans="1:93" x14ac:dyDescent="0.45">
      <c r="AK35" s="59">
        <f t="shared" ref="AK35:AP35" si="24">AK34-AK33</f>
        <v>77.843555900624779</v>
      </c>
      <c r="AL35" s="59">
        <f t="shared" si="24"/>
        <v>166.10442180535028</v>
      </c>
      <c r="AM35" s="59">
        <f t="shared" si="24"/>
        <v>286.66294679903149</v>
      </c>
      <c r="AN35" s="59">
        <f t="shared" si="24"/>
        <v>873.30928517504435</v>
      </c>
      <c r="AO35" s="59">
        <f t="shared" si="24"/>
        <v>267.99999999999636</v>
      </c>
      <c r="AP35" s="59">
        <f t="shared" si="24"/>
        <v>0</v>
      </c>
      <c r="AQ35" s="59">
        <f t="shared" ref="AQ35" si="25">AQ34-AQ33</f>
        <v>65.999999999992724</v>
      </c>
      <c r="AR35" s="59">
        <f t="shared" ref="AR35:AX35" si="26">AR34-AR33</f>
        <v>45.999999999992724</v>
      </c>
      <c r="AS35" s="59">
        <f t="shared" si="26"/>
        <v>12.795800741041603</v>
      </c>
      <c r="AT35" s="59">
        <f t="shared" si="26"/>
        <v>0</v>
      </c>
      <c r="AU35" s="59">
        <f t="shared" si="26"/>
        <v>20.84411625584471</v>
      </c>
      <c r="AV35" s="59">
        <f t="shared" si="26"/>
        <v>37.031676198865171</v>
      </c>
      <c r="AW35" s="59">
        <f t="shared" si="26"/>
        <v>45.798689523435314</v>
      </c>
      <c r="AX35" s="59">
        <f t="shared" si="26"/>
        <v>57.757535094118793</v>
      </c>
      <c r="AY35" s="59">
        <f t="shared" ref="AY35:AZ35" si="27">AY34-AY33</f>
        <v>101.88447249485762</v>
      </c>
      <c r="AZ35" s="59">
        <f t="shared" si="27"/>
        <v>94.416706149328093</v>
      </c>
      <c r="BA35" s="59">
        <f t="shared" ref="BA35:BB35" si="28">BA34-BA33</f>
        <v>90.000000000007276</v>
      </c>
      <c r="BB35" s="59">
        <f t="shared" si="28"/>
        <v>284</v>
      </c>
      <c r="BC35" s="59">
        <f t="shared" ref="BC35:BD35" si="29">BC34-BC33</f>
        <v>104.70495763111103</v>
      </c>
      <c r="BD35" s="59">
        <f t="shared" si="29"/>
        <v>103.00000000001455</v>
      </c>
      <c r="BE35" s="59">
        <f t="shared" ref="BE35:BF35" si="30">BE34-BE33</f>
        <v>108.42736883321777</v>
      </c>
      <c r="BF35" s="59">
        <f t="shared" si="30"/>
        <v>107.78865329513792</v>
      </c>
      <c r="BG35" s="59">
        <f t="shared" ref="BG35:BH35" si="31">BG34-BG33</f>
        <v>106.12900555964734</v>
      </c>
      <c r="BH35" s="59">
        <f t="shared" si="31"/>
        <v>119.03804422469693</v>
      </c>
      <c r="BI35" s="59">
        <f t="shared" ref="BI35:BJ35" si="32">BI34-BI33</f>
        <v>127</v>
      </c>
      <c r="BJ35" s="59">
        <f t="shared" si="32"/>
        <v>107</v>
      </c>
      <c r="BK35" s="59">
        <f t="shared" ref="BK35:BL35" si="33">BK34-BK33</f>
        <v>109</v>
      </c>
      <c r="BL35" s="59">
        <f t="shared" si="33"/>
        <v>120.60942198464181</v>
      </c>
      <c r="BM35" s="59">
        <f t="shared" ref="BM35:BN35" si="34">BM34-BM33</f>
        <v>151.11184967153531</v>
      </c>
      <c r="BN35" s="59">
        <f t="shared" si="34"/>
        <v>176.36506782546348</v>
      </c>
      <c r="BO35" s="59">
        <f t="shared" ref="BO35:BP35" si="35">BO34-BO33</f>
        <v>97.615024161656038</v>
      </c>
      <c r="BP35" s="59">
        <f t="shared" si="35"/>
        <v>0</v>
      </c>
      <c r="BQ35" s="59">
        <f t="shared" ref="BQ35:BR35" si="36">BQ34-BQ33</f>
        <v>0</v>
      </c>
      <c r="BR35" s="59">
        <f t="shared" si="36"/>
        <v>36</v>
      </c>
      <c r="BS35" s="59">
        <f t="shared" ref="BS35" si="37">BS34-BS33</f>
        <v>0</v>
      </c>
    </row>
    <row r="36" spans="1:93" x14ac:dyDescent="0.3">
      <c r="A36" s="8" t="s">
        <v>49</v>
      </c>
      <c r="B36" s="8" t="s">
        <v>157</v>
      </c>
      <c r="C36" s="8" t="s">
        <v>22</v>
      </c>
      <c r="D36" s="8" t="s">
        <v>80</v>
      </c>
      <c r="E36" s="13">
        <v>0</v>
      </c>
      <c r="F36" s="13">
        <f>F2-E2</f>
        <v>0</v>
      </c>
      <c r="G36" s="13">
        <f>G2-F2</f>
        <v>0</v>
      </c>
      <c r="H36" s="13">
        <f t="shared" ref="H36:AF51" si="38">H2-G2</f>
        <v>0</v>
      </c>
      <c r="I36" s="13">
        <f t="shared" si="38"/>
        <v>0</v>
      </c>
      <c r="J36" s="13">
        <f t="shared" si="38"/>
        <v>0</v>
      </c>
      <c r="K36" s="13">
        <f t="shared" si="38"/>
        <v>0</v>
      </c>
      <c r="L36" s="13">
        <f t="shared" si="38"/>
        <v>2</v>
      </c>
      <c r="M36" s="13">
        <f t="shared" si="38"/>
        <v>4</v>
      </c>
      <c r="N36" s="13">
        <f t="shared" si="38"/>
        <v>6</v>
      </c>
      <c r="O36" s="13">
        <f t="shared" si="38"/>
        <v>0</v>
      </c>
      <c r="P36" s="13">
        <f t="shared" si="38"/>
        <v>0</v>
      </c>
      <c r="Q36" s="13">
        <f t="shared" si="38"/>
        <v>34</v>
      </c>
      <c r="R36" s="13">
        <f t="shared" si="38"/>
        <v>9</v>
      </c>
      <c r="S36" s="13">
        <f t="shared" si="38"/>
        <v>10</v>
      </c>
      <c r="T36" s="13">
        <f t="shared" si="38"/>
        <v>10</v>
      </c>
      <c r="U36" s="13">
        <f t="shared" si="38"/>
        <v>2</v>
      </c>
      <c r="V36" s="13">
        <f t="shared" si="38"/>
        <v>30</v>
      </c>
      <c r="W36" s="13">
        <f t="shared" si="38"/>
        <v>22</v>
      </c>
      <c r="X36" s="13">
        <f t="shared" si="38"/>
        <v>17</v>
      </c>
      <c r="Y36" s="13">
        <f t="shared" si="38"/>
        <v>29</v>
      </c>
      <c r="Z36" s="13">
        <f t="shared" si="38"/>
        <v>7</v>
      </c>
      <c r="AA36" s="13">
        <f t="shared" si="38"/>
        <v>97</v>
      </c>
      <c r="AB36" s="13">
        <f t="shared" si="38"/>
        <v>59</v>
      </c>
      <c r="AC36" s="13">
        <f t="shared" si="38"/>
        <v>36</v>
      </c>
      <c r="AD36" s="13">
        <f t="shared" si="38"/>
        <v>35</v>
      </c>
      <c r="AE36" s="13">
        <f t="shared" si="38"/>
        <v>78</v>
      </c>
      <c r="AF36" s="13">
        <f t="shared" si="38"/>
        <v>84</v>
      </c>
      <c r="AG36" s="13">
        <f t="shared" ref="AG36:AY51" si="39">AG2-AF2</f>
        <v>58</v>
      </c>
      <c r="AH36" s="13">
        <f t="shared" si="39"/>
        <v>55</v>
      </c>
      <c r="AI36" s="13">
        <f t="shared" si="39"/>
        <v>72</v>
      </c>
      <c r="AJ36" s="13">
        <f t="shared" si="39"/>
        <v>57</v>
      </c>
      <c r="AK36" s="13">
        <f t="shared" si="39"/>
        <v>90.209821428571445</v>
      </c>
      <c r="AL36" s="13">
        <f t="shared" si="39"/>
        <v>33.790178571428555</v>
      </c>
      <c r="AM36" s="13">
        <f t="shared" si="39"/>
        <v>68</v>
      </c>
      <c r="AN36" s="13">
        <f t="shared" si="39"/>
        <v>89</v>
      </c>
      <c r="AO36" s="13">
        <f t="shared" si="39"/>
        <v>96</v>
      </c>
      <c r="AP36" s="13">
        <f t="shared" si="39"/>
        <v>82</v>
      </c>
      <c r="AQ36" s="13">
        <f t="shared" si="39"/>
        <v>89</v>
      </c>
      <c r="AR36" s="13">
        <f t="shared" si="39"/>
        <v>82</v>
      </c>
      <c r="AS36" s="13">
        <f t="shared" si="39"/>
        <v>94</v>
      </c>
      <c r="AT36" s="13">
        <f t="shared" si="39"/>
        <v>81</v>
      </c>
      <c r="AU36" s="13">
        <f t="shared" si="39"/>
        <v>70</v>
      </c>
      <c r="AV36" s="13">
        <f t="shared" si="39"/>
        <v>74</v>
      </c>
      <c r="AW36" s="13">
        <f t="shared" si="39"/>
        <v>53</v>
      </c>
      <c r="AX36" s="13">
        <f t="shared" si="39"/>
        <v>82</v>
      </c>
      <c r="AY36" s="13">
        <f t="shared" si="39"/>
        <v>79</v>
      </c>
      <c r="AZ36" s="13">
        <f t="shared" ref="AZ36:BH66" si="40">AZ2-AY2</f>
        <v>93</v>
      </c>
      <c r="BA36" s="13">
        <f t="shared" si="40"/>
        <v>213</v>
      </c>
      <c r="BB36" s="13">
        <f t="shared" si="40"/>
        <v>62.576584727086356</v>
      </c>
      <c r="BC36" s="13">
        <f t="shared" si="40"/>
        <v>76.423415272913644</v>
      </c>
      <c r="BD36" s="13">
        <f t="shared" si="40"/>
        <v>170</v>
      </c>
      <c r="BE36" s="13">
        <f t="shared" si="40"/>
        <v>93.300998433829136</v>
      </c>
      <c r="BF36" s="13">
        <f t="shared" si="40"/>
        <v>174.69900156617086</v>
      </c>
      <c r="BG36" s="13">
        <f t="shared" si="40"/>
        <v>97.643606398100019</v>
      </c>
      <c r="BH36" s="13">
        <f t="shared" si="40"/>
        <v>233.35639360189998</v>
      </c>
      <c r="BI36" s="13">
        <f t="shared" ref="BI36:BS51" si="41">BI2-BH2</f>
        <v>45.547910142863202</v>
      </c>
      <c r="BJ36" s="13">
        <f t="shared" si="41"/>
        <v>201.4520898571368</v>
      </c>
      <c r="BK36" s="13">
        <f t="shared" si="41"/>
        <v>94.130640450038754</v>
      </c>
      <c r="BL36" s="13">
        <f t="shared" si="41"/>
        <v>158.86935954996125</v>
      </c>
      <c r="BM36" s="13">
        <f t="shared" si="41"/>
        <v>116.58451102317713</v>
      </c>
      <c r="BN36" s="13">
        <f t="shared" si="41"/>
        <v>128.94389966366907</v>
      </c>
      <c r="BO36" s="13">
        <f t="shared" si="41"/>
        <v>139.708190572489</v>
      </c>
      <c r="BP36" s="13">
        <f t="shared" si="41"/>
        <v>24.763398740664798</v>
      </c>
      <c r="BQ36" s="13">
        <f t="shared" si="41"/>
        <v>131.85494814714002</v>
      </c>
      <c r="BR36" s="13">
        <f t="shared" si="41"/>
        <v>63.331814294197102</v>
      </c>
      <c r="BS36" s="13">
        <f t="shared" si="41"/>
        <v>84.813237558662877</v>
      </c>
      <c r="BU36" s="26">
        <f t="array" aca="1" ref="BU36" ca="1">MEDIAN(IF(E36:(OFFSET(INDIRECT(ADDRESS(ROW(), COLUMN())),0,-2))&gt;0,E36:(OFFSET(INDIRECT(ADDRESS(ROW(), COLUMN())),0,-2))))</f>
        <v>75.211707636456822</v>
      </c>
      <c r="BV36" s="26">
        <f t="array" aca="1" ref="BV36" ca="1">AVERAGE(IF(E36:(OFFSET(INDIRECT(ADDRESS(ROW(), COLUMN())),0,-3))&gt;0,E36:(OFFSET(INDIRECT(ADDRESS(ROW(), COLUMN())),0,-3))))</f>
        <v>75.517241379310349</v>
      </c>
      <c r="BW36" s="41">
        <f t="array" ref="BW36">MEDIAN(IF(E36:BS36&gt;0,E36:BS36))</f>
        <v>75.211707636456822</v>
      </c>
      <c r="BX36" s="41">
        <f t="array" ref="BX36">AVERAGE(IF(E36:BS36&gt;0,E36:BS36))</f>
        <v>75.517241379310349</v>
      </c>
      <c r="BY36" s="26"/>
    </row>
    <row r="37" spans="1:93" x14ac:dyDescent="0.3">
      <c r="A37" s="8" t="s">
        <v>50</v>
      </c>
      <c r="B37" s="8" t="s">
        <v>158</v>
      </c>
      <c r="C37" s="8" t="s">
        <v>23</v>
      </c>
      <c r="D37" s="8" t="s">
        <v>81</v>
      </c>
      <c r="E37" s="13">
        <v>0</v>
      </c>
      <c r="F37" s="13">
        <f t="shared" ref="F37:N66" si="42">F3-E3</f>
        <v>0</v>
      </c>
      <c r="G37" s="13">
        <f t="shared" si="42"/>
        <v>0</v>
      </c>
      <c r="H37" s="13">
        <f t="shared" si="42"/>
        <v>0</v>
      </c>
      <c r="I37" s="13">
        <f t="shared" si="42"/>
        <v>0</v>
      </c>
      <c r="J37" s="13">
        <f t="shared" si="42"/>
        <v>0</v>
      </c>
      <c r="K37" s="13">
        <f t="shared" si="42"/>
        <v>0</v>
      </c>
      <c r="L37" s="13">
        <f t="shared" si="42"/>
        <v>1</v>
      </c>
      <c r="M37" s="13">
        <f t="shared" si="42"/>
        <v>0</v>
      </c>
      <c r="N37" s="13">
        <f t="shared" si="42"/>
        <v>0</v>
      </c>
      <c r="O37" s="13">
        <f t="shared" ref="O37:AE37" si="43">O3-N3</f>
        <v>0</v>
      </c>
      <c r="P37" s="13">
        <f t="shared" si="43"/>
        <v>4</v>
      </c>
      <c r="Q37" s="13">
        <f t="shared" si="43"/>
        <v>0</v>
      </c>
      <c r="R37" s="13">
        <f t="shared" si="43"/>
        <v>0</v>
      </c>
      <c r="S37" s="13">
        <f t="shared" si="43"/>
        <v>5</v>
      </c>
      <c r="T37" s="13">
        <f t="shared" si="43"/>
        <v>1</v>
      </c>
      <c r="U37" s="13">
        <f t="shared" si="43"/>
        <v>22</v>
      </c>
      <c r="V37" s="13">
        <f t="shared" si="43"/>
        <v>7</v>
      </c>
      <c r="W37" s="13">
        <f t="shared" si="43"/>
        <v>29</v>
      </c>
      <c r="X37" s="13">
        <f t="shared" si="43"/>
        <v>4</v>
      </c>
      <c r="Y37" s="13">
        <f t="shared" si="43"/>
        <v>27</v>
      </c>
      <c r="Z37" s="13">
        <f t="shared" si="43"/>
        <v>19</v>
      </c>
      <c r="AA37" s="13">
        <f t="shared" si="43"/>
        <v>25</v>
      </c>
      <c r="AB37" s="13">
        <f t="shared" si="43"/>
        <v>31</v>
      </c>
      <c r="AC37" s="13">
        <f t="shared" si="43"/>
        <v>18</v>
      </c>
      <c r="AD37" s="13">
        <f t="shared" si="43"/>
        <v>31</v>
      </c>
      <c r="AE37" s="13">
        <f t="shared" si="43"/>
        <v>34</v>
      </c>
      <c r="AF37" s="13">
        <f t="shared" si="38"/>
        <v>42</v>
      </c>
      <c r="AG37" s="13">
        <f t="shared" ref="AG37:AH66" si="44">AG3-AF3</f>
        <v>26</v>
      </c>
      <c r="AH37" s="13">
        <f t="shared" si="44"/>
        <v>27</v>
      </c>
      <c r="AI37" s="13">
        <f t="shared" ref="AI37:AJ66" si="45">AI3-AH3</f>
        <v>14</v>
      </c>
      <c r="AJ37" s="13">
        <f t="shared" si="39"/>
        <v>28</v>
      </c>
      <c r="AK37" s="13">
        <f t="shared" si="39"/>
        <v>36.472826086956502</v>
      </c>
      <c r="AL37" s="13">
        <f t="shared" si="39"/>
        <v>65.527173913043498</v>
      </c>
      <c r="AM37" s="13">
        <f t="shared" si="39"/>
        <v>49</v>
      </c>
      <c r="AN37" s="13">
        <f t="shared" si="39"/>
        <v>20</v>
      </c>
      <c r="AO37" s="13">
        <f t="shared" si="39"/>
        <v>31</v>
      </c>
      <c r="AP37" s="13">
        <f t="shared" si="39"/>
        <v>18</v>
      </c>
      <c r="AQ37" s="13">
        <f t="shared" si="39"/>
        <v>33</v>
      </c>
      <c r="AR37" s="13">
        <f t="shared" si="39"/>
        <v>48</v>
      </c>
      <c r="AS37" s="13">
        <f t="shared" si="39"/>
        <v>29</v>
      </c>
      <c r="AT37" s="13">
        <f t="shared" si="39"/>
        <v>25</v>
      </c>
      <c r="AU37" s="13">
        <f t="shared" si="39"/>
        <v>49</v>
      </c>
      <c r="AV37" s="13">
        <f t="shared" si="39"/>
        <v>71</v>
      </c>
      <c r="AW37" s="13">
        <f t="shared" si="39"/>
        <v>87</v>
      </c>
      <c r="AX37" s="13">
        <f t="shared" si="39"/>
        <v>75</v>
      </c>
      <c r="AY37" s="13">
        <f t="shared" si="39"/>
        <v>34.7478526093048</v>
      </c>
      <c r="AZ37" s="13">
        <f t="shared" si="40"/>
        <v>15.2521473906952</v>
      </c>
      <c r="BA37" s="13">
        <f t="shared" si="40"/>
        <v>113</v>
      </c>
      <c r="BB37" s="13">
        <f t="shared" si="40"/>
        <v>78</v>
      </c>
      <c r="BC37" s="13">
        <f t="shared" si="40"/>
        <v>123</v>
      </c>
      <c r="BD37" s="13">
        <f t="shared" si="40"/>
        <v>104</v>
      </c>
      <c r="BE37" s="13">
        <f t="shared" si="40"/>
        <v>63</v>
      </c>
      <c r="BF37" s="13">
        <f t="shared" si="40"/>
        <v>32</v>
      </c>
      <c r="BG37" s="13">
        <f t="shared" si="40"/>
        <v>34</v>
      </c>
      <c r="BH37" s="13">
        <f t="shared" si="40"/>
        <v>62</v>
      </c>
      <c r="BI37" s="13">
        <f t="shared" si="41"/>
        <v>49</v>
      </c>
      <c r="BJ37" s="13">
        <f t="shared" si="41"/>
        <v>53.262639489865705</v>
      </c>
      <c r="BK37" s="13">
        <f t="shared" si="41"/>
        <v>58.737360510134295</v>
      </c>
      <c r="BL37" s="13">
        <f t="shared" si="41"/>
        <v>52</v>
      </c>
      <c r="BM37" s="13">
        <f t="shared" si="41"/>
        <v>39</v>
      </c>
      <c r="BN37" s="13">
        <f t="shared" si="41"/>
        <v>81</v>
      </c>
      <c r="BO37" s="13">
        <f t="shared" si="41"/>
        <v>82</v>
      </c>
      <c r="BP37" s="13">
        <f t="shared" si="41"/>
        <v>92</v>
      </c>
      <c r="BQ37" s="13">
        <f t="shared" si="41"/>
        <v>80</v>
      </c>
      <c r="BR37" s="13">
        <f t="shared" si="41"/>
        <v>71</v>
      </c>
      <c r="BS37" s="13">
        <f t="shared" si="41"/>
        <v>58</v>
      </c>
      <c r="BU37" s="26">
        <f t="array" aca="1" ref="BU37" ca="1">MEDIAN(IF(E37:(OFFSET(INDIRECT(ADDRESS(ROW(), COLUMN())),0,-2))&gt;0,E37:(OFFSET(INDIRECT(ADDRESS(ROW(), COLUMN())),0,-2))))</f>
        <v>34</v>
      </c>
      <c r="BV37" s="26">
        <f t="array" aca="1" ref="BV37" ca="1">AVERAGE(IF(E37:(OFFSET(INDIRECT(ADDRESS(ROW(), COLUMN())),0,-3))&gt;0,E37:(OFFSET(INDIRECT(ADDRESS(ROW(), COLUMN())),0,-3))))</f>
        <v>43.763636363636365</v>
      </c>
      <c r="BW37" s="41">
        <f t="array" ref="BW37">MEDIAN(IF(E37:BS37&gt;0,E37:BS37))</f>
        <v>34</v>
      </c>
      <c r="BX37" s="41">
        <f t="array" ref="BX37">AVERAGE(IF(E37:BS37&gt;0,E37:BS37))</f>
        <v>43.763636363636365</v>
      </c>
      <c r="BY37" s="26"/>
    </row>
    <row r="38" spans="1:93" x14ac:dyDescent="0.3">
      <c r="A38" s="8" t="s">
        <v>51</v>
      </c>
      <c r="B38" s="8" t="s">
        <v>159</v>
      </c>
      <c r="C38" s="8" t="s">
        <v>18</v>
      </c>
      <c r="D38" s="8" t="s">
        <v>82</v>
      </c>
      <c r="E38" s="13">
        <v>0</v>
      </c>
      <c r="F38" s="13">
        <f t="shared" si="42"/>
        <v>0</v>
      </c>
      <c r="G38" s="13">
        <f t="shared" si="42"/>
        <v>0</v>
      </c>
      <c r="H38" s="13">
        <f t="shared" si="42"/>
        <v>0</v>
      </c>
      <c r="I38" s="13">
        <f t="shared" si="42"/>
        <v>0</v>
      </c>
      <c r="J38" s="13">
        <f t="shared" si="42"/>
        <v>0</v>
      </c>
      <c r="K38" s="13">
        <f t="shared" si="42"/>
        <v>1</v>
      </c>
      <c r="L38" s="13">
        <f t="shared" si="42"/>
        <v>5</v>
      </c>
      <c r="M38" s="13">
        <f t="shared" si="42"/>
        <v>1</v>
      </c>
      <c r="N38" s="13">
        <f t="shared" si="42"/>
        <v>3</v>
      </c>
      <c r="O38" s="13">
        <f t="shared" ref="O38:AE38" si="46">O4-N4</f>
        <v>0</v>
      </c>
      <c r="P38" s="13">
        <f t="shared" si="46"/>
        <v>0</v>
      </c>
      <c r="Q38" s="13">
        <f t="shared" si="46"/>
        <v>2</v>
      </c>
      <c r="R38" s="13">
        <f t="shared" si="46"/>
        <v>0</v>
      </c>
      <c r="S38" s="13">
        <f t="shared" si="46"/>
        <v>14</v>
      </c>
      <c r="T38" s="13">
        <f t="shared" si="46"/>
        <v>14</v>
      </c>
      <c r="U38" s="13">
        <f t="shared" si="46"/>
        <v>1</v>
      </c>
      <c r="V38" s="13">
        <f t="shared" si="46"/>
        <v>9</v>
      </c>
      <c r="W38" s="13">
        <f t="shared" si="46"/>
        <v>22</v>
      </c>
      <c r="X38" s="13">
        <f t="shared" si="46"/>
        <v>19</v>
      </c>
      <c r="Y38" s="13">
        <f t="shared" si="46"/>
        <v>1</v>
      </c>
      <c r="Z38" s="13">
        <f t="shared" si="46"/>
        <v>14</v>
      </c>
      <c r="AA38" s="13">
        <f t="shared" si="46"/>
        <v>15</v>
      </c>
      <c r="AB38" s="13">
        <f t="shared" si="46"/>
        <v>33</v>
      </c>
      <c r="AC38" s="13">
        <f t="shared" si="46"/>
        <v>0</v>
      </c>
      <c r="AD38" s="13">
        <f t="shared" si="46"/>
        <v>30</v>
      </c>
      <c r="AE38" s="13">
        <f t="shared" si="46"/>
        <v>19</v>
      </c>
      <c r="AF38" s="13">
        <f t="shared" si="38"/>
        <v>10</v>
      </c>
      <c r="AG38" s="13">
        <f t="shared" si="44"/>
        <v>16</v>
      </c>
      <c r="AH38" s="13">
        <f t="shared" si="44"/>
        <v>35</v>
      </c>
      <c r="AI38" s="13">
        <f t="shared" si="45"/>
        <v>6</v>
      </c>
      <c r="AJ38" s="13">
        <f t="shared" si="39"/>
        <v>19</v>
      </c>
      <c r="AK38" s="13">
        <f t="shared" si="39"/>
        <v>23.171583850931654</v>
      </c>
      <c r="AL38" s="13">
        <f t="shared" si="39"/>
        <v>14.828416149068346</v>
      </c>
      <c r="AM38" s="13">
        <f t="shared" si="39"/>
        <v>0</v>
      </c>
      <c r="AN38" s="13">
        <f t="shared" si="39"/>
        <v>28</v>
      </c>
      <c r="AO38" s="13">
        <f t="shared" si="39"/>
        <v>10</v>
      </c>
      <c r="AP38" s="13">
        <f t="shared" si="39"/>
        <v>25</v>
      </c>
      <c r="AQ38" s="13">
        <f t="shared" si="39"/>
        <v>8</v>
      </c>
      <c r="AR38" s="13">
        <f t="shared" si="39"/>
        <v>20</v>
      </c>
      <c r="AS38" s="13">
        <f t="shared" si="39"/>
        <v>24</v>
      </c>
      <c r="AT38" s="13">
        <f t="shared" si="39"/>
        <v>32</v>
      </c>
      <c r="AU38" s="13">
        <f t="shared" si="39"/>
        <v>23</v>
      </c>
      <c r="AV38" s="13">
        <f t="shared" si="39"/>
        <v>18</v>
      </c>
      <c r="AW38" s="13">
        <f t="shared" si="39"/>
        <v>35</v>
      </c>
      <c r="AX38" s="13">
        <f t="shared" si="39"/>
        <v>38</v>
      </c>
      <c r="AY38" s="13">
        <f t="shared" si="39"/>
        <v>34</v>
      </c>
      <c r="AZ38" s="13">
        <f t="shared" si="40"/>
        <v>26</v>
      </c>
      <c r="BA38" s="13">
        <f t="shared" si="40"/>
        <v>9</v>
      </c>
      <c r="BB38" s="13">
        <f t="shared" si="40"/>
        <v>45</v>
      </c>
      <c r="BC38" s="13">
        <f t="shared" si="40"/>
        <v>44</v>
      </c>
      <c r="BD38" s="13">
        <f t="shared" si="40"/>
        <v>50</v>
      </c>
      <c r="BE38" s="13">
        <f t="shared" si="40"/>
        <v>13</v>
      </c>
      <c r="BF38" s="13">
        <f t="shared" si="40"/>
        <v>38.996332378223542</v>
      </c>
      <c r="BG38" s="13">
        <f t="shared" si="40"/>
        <v>33.914551228894311</v>
      </c>
      <c r="BH38" s="13">
        <f t="shared" si="40"/>
        <v>31.424097851472993</v>
      </c>
      <c r="BI38" s="13">
        <f t="shared" si="41"/>
        <v>38.312201349504335</v>
      </c>
      <c r="BJ38" s="13">
        <f t="shared" si="41"/>
        <v>31.400414550137612</v>
      </c>
      <c r="BK38" s="13">
        <f t="shared" si="41"/>
        <v>30.730657377735383</v>
      </c>
      <c r="BL38" s="13">
        <f t="shared" si="41"/>
        <v>13.221745264031824</v>
      </c>
      <c r="BM38" s="13">
        <f t="shared" si="41"/>
        <v>32.041929007231829</v>
      </c>
      <c r="BN38" s="13">
        <f t="shared" si="41"/>
        <v>24.697608028275226</v>
      </c>
      <c r="BO38" s="13">
        <f t="shared" si="41"/>
        <v>27.870544967714522</v>
      </c>
      <c r="BP38" s="13">
        <f t="shared" si="41"/>
        <v>15.968083242217062</v>
      </c>
      <c r="BQ38" s="13">
        <f t="shared" si="41"/>
        <v>20.869312458966078</v>
      </c>
      <c r="BR38" s="13">
        <f t="shared" si="41"/>
        <v>15.101775834687714</v>
      </c>
      <c r="BS38" s="13">
        <f t="shared" si="41"/>
        <v>19.769518889374694</v>
      </c>
      <c r="BU38" s="26">
        <f t="array" aca="1" ref="BU38" ca="1">MEDIAN(IF(E38:(OFFSET(INDIRECT(ADDRESS(ROW(), COLUMN())),0,-2))&gt;0,E38:(OFFSET(INDIRECT(ADDRESS(ROW(), COLUMN())),0,-2))))</f>
        <v>19.884759444687347</v>
      </c>
      <c r="BV38" s="26">
        <f t="array" aca="1" ref="BV38" ca="1">AVERAGE(IF(E38:(OFFSET(INDIRECT(ADDRESS(ROW(), COLUMN())),0,-3))&gt;0,E38:(OFFSET(INDIRECT(ADDRESS(ROW(), COLUMN())),0,-3))))</f>
        <v>21.130692364794054</v>
      </c>
      <c r="BW38" s="41">
        <f t="array" ref="BW38">MEDIAN(IF(E38:BS38&gt;0,E38:BS38))</f>
        <v>19.884759444687347</v>
      </c>
      <c r="BX38" s="41">
        <f t="array" ref="BX38">AVERAGE(IF(E38:BS38&gt;0,E38:BS38))</f>
        <v>21.130692364794054</v>
      </c>
      <c r="BY38" s="26"/>
    </row>
    <row r="39" spans="1:93" x14ac:dyDescent="0.3">
      <c r="A39" s="8" t="s">
        <v>52</v>
      </c>
      <c r="B39" s="8" t="s">
        <v>160</v>
      </c>
      <c r="C39" s="8" t="s">
        <v>19</v>
      </c>
      <c r="D39" s="8" t="s">
        <v>83</v>
      </c>
      <c r="E39" s="13">
        <v>0</v>
      </c>
      <c r="F39" s="13">
        <f t="shared" si="42"/>
        <v>0</v>
      </c>
      <c r="G39" s="13">
        <f t="shared" si="42"/>
        <v>0</v>
      </c>
      <c r="H39" s="13">
        <f t="shared" si="42"/>
        <v>0</v>
      </c>
      <c r="I39" s="13">
        <f t="shared" si="42"/>
        <v>2</v>
      </c>
      <c r="J39" s="13">
        <f t="shared" si="42"/>
        <v>0</v>
      </c>
      <c r="K39" s="13">
        <f t="shared" si="42"/>
        <v>0</v>
      </c>
      <c r="L39" s="13">
        <f t="shared" si="42"/>
        <v>8</v>
      </c>
      <c r="M39" s="13">
        <f t="shared" si="42"/>
        <v>10</v>
      </c>
      <c r="N39" s="13">
        <f t="shared" si="42"/>
        <v>12</v>
      </c>
      <c r="O39" s="13">
        <f t="shared" ref="O39:AE39" si="47">O5-N5</f>
        <v>13</v>
      </c>
      <c r="P39" s="13">
        <f t="shared" si="47"/>
        <v>23</v>
      </c>
      <c r="Q39" s="13">
        <f t="shared" si="47"/>
        <v>52</v>
      </c>
      <c r="R39" s="13">
        <f t="shared" si="47"/>
        <v>0</v>
      </c>
      <c r="S39" s="13">
        <f t="shared" si="47"/>
        <v>118</v>
      </c>
      <c r="T39" s="13">
        <f t="shared" si="47"/>
        <v>150</v>
      </c>
      <c r="U39" s="13">
        <f t="shared" si="47"/>
        <v>96</v>
      </c>
      <c r="V39" s="13">
        <f t="shared" si="47"/>
        <v>80</v>
      </c>
      <c r="W39" s="13">
        <f t="shared" si="47"/>
        <v>37</v>
      </c>
      <c r="X39" s="13">
        <f t="shared" si="47"/>
        <v>17</v>
      </c>
      <c r="Y39" s="13">
        <f t="shared" si="47"/>
        <v>170</v>
      </c>
      <c r="Z39" s="13">
        <f t="shared" si="47"/>
        <v>4</v>
      </c>
      <c r="AA39" s="13">
        <f t="shared" si="47"/>
        <v>110</v>
      </c>
      <c r="AB39" s="13">
        <f t="shared" si="47"/>
        <v>155</v>
      </c>
      <c r="AC39" s="13">
        <f t="shared" si="47"/>
        <v>126</v>
      </c>
      <c r="AD39" s="13">
        <f t="shared" si="47"/>
        <v>118</v>
      </c>
      <c r="AE39" s="13">
        <f t="shared" si="47"/>
        <v>75</v>
      </c>
      <c r="AF39" s="13">
        <f t="shared" si="38"/>
        <v>162</v>
      </c>
      <c r="AG39" s="13">
        <f t="shared" si="44"/>
        <v>108</v>
      </c>
      <c r="AH39" s="13">
        <f t="shared" si="44"/>
        <v>145</v>
      </c>
      <c r="AI39" s="13">
        <f t="shared" si="45"/>
        <v>101</v>
      </c>
      <c r="AJ39" s="13">
        <f t="shared" si="39"/>
        <v>87</v>
      </c>
      <c r="AK39" s="13">
        <f t="shared" si="39"/>
        <v>171.40489130434798</v>
      </c>
      <c r="AL39" s="13">
        <f t="shared" si="39"/>
        <v>207.01845292516509</v>
      </c>
      <c r="AM39" s="13">
        <f t="shared" si="39"/>
        <v>163.57665577048692</v>
      </c>
      <c r="AN39" s="13">
        <f t="shared" si="39"/>
        <v>220.14817316734297</v>
      </c>
      <c r="AO39" s="13">
        <f t="shared" si="39"/>
        <v>557.69490010671734</v>
      </c>
      <c r="AP39" s="13">
        <f t="shared" si="39"/>
        <v>177.57767210882093</v>
      </c>
      <c r="AQ39" s="13">
        <f t="shared" si="39"/>
        <v>527.85878395921372</v>
      </c>
      <c r="AR39" s="13">
        <f t="shared" si="39"/>
        <v>367.27963817856562</v>
      </c>
      <c r="AS39" s="13">
        <f t="shared" si="39"/>
        <v>337.66591040676394</v>
      </c>
      <c r="AT39" s="13">
        <f t="shared" si="39"/>
        <v>361.06017168776998</v>
      </c>
      <c r="AU39" s="13">
        <f t="shared" si="39"/>
        <v>352.6517346702949</v>
      </c>
      <c r="AV39" s="13">
        <f t="shared" si="39"/>
        <v>325.37801791424681</v>
      </c>
      <c r="AW39" s="13">
        <f t="shared" si="39"/>
        <v>279.10118291112212</v>
      </c>
      <c r="AX39" s="13">
        <f t="shared" si="39"/>
        <v>295.07674265993501</v>
      </c>
      <c r="AY39" s="13">
        <f t="shared" si="39"/>
        <v>236.93872494204061</v>
      </c>
      <c r="AZ39" s="13">
        <f t="shared" si="40"/>
        <v>241.83450406998327</v>
      </c>
      <c r="BA39" s="13">
        <f t="shared" si="40"/>
        <v>168.30947190732331</v>
      </c>
      <c r="BB39" s="13">
        <f t="shared" si="40"/>
        <v>102.79652075834019</v>
      </c>
      <c r="BC39" s="13">
        <f t="shared" si="40"/>
        <v>206.58659646009892</v>
      </c>
      <c r="BD39" s="13">
        <f t="shared" si="40"/>
        <v>221.04125409142034</v>
      </c>
      <c r="BE39" s="13">
        <f t="shared" si="40"/>
        <v>120</v>
      </c>
      <c r="BF39" s="13">
        <f t="shared" si="40"/>
        <v>139.36550143266504</v>
      </c>
      <c r="BG39" s="13">
        <f t="shared" si="40"/>
        <v>140.9616005303069</v>
      </c>
      <c r="BH39" s="13">
        <f t="shared" si="40"/>
        <v>45.672898037028062</v>
      </c>
      <c r="BI39" s="13">
        <f t="shared" si="41"/>
        <v>113</v>
      </c>
      <c r="BJ39" s="13">
        <f t="shared" si="41"/>
        <v>122.07395809610534</v>
      </c>
      <c r="BK39" s="13">
        <f t="shared" si="41"/>
        <v>90.926041903894657</v>
      </c>
      <c r="BL39" s="13">
        <f t="shared" si="41"/>
        <v>139</v>
      </c>
      <c r="BM39" s="13">
        <f t="shared" si="41"/>
        <v>138</v>
      </c>
      <c r="BN39" s="13">
        <f t="shared" si="41"/>
        <v>58.162995885861164</v>
      </c>
      <c r="BO39" s="13">
        <f t="shared" si="41"/>
        <v>138.83700411413884</v>
      </c>
      <c r="BP39" s="13">
        <f t="shared" si="41"/>
        <v>117</v>
      </c>
      <c r="BQ39" s="13">
        <f t="shared" si="41"/>
        <v>59.094560555517091</v>
      </c>
      <c r="BR39" s="13">
        <f t="shared" si="41"/>
        <v>98.905439444482909</v>
      </c>
      <c r="BS39" s="13">
        <f t="shared" si="41"/>
        <v>88.147362513625922</v>
      </c>
      <c r="BU39" s="26">
        <f t="array" aca="1" ref="BU39" ca="1">MEDIAN(IF(E39:(OFFSET(INDIRECT(ADDRESS(ROW(), COLUMN())),0,-2))&gt;0,E39:(OFFSET(INDIRECT(ADDRESS(ROW(), COLUMN())),0,-2))))</f>
        <v>124.03697904805267</v>
      </c>
      <c r="BV39" s="26">
        <f t="array" aca="1" ref="BV39" ca="1">AVERAGE(IF(E39:(OFFSET(INDIRECT(ADDRESS(ROW(), COLUMN())),0,-3))&gt;0,E39:(OFFSET(INDIRECT(ADDRESS(ROW(), COLUMN())),0,-3))))</f>
        <v>151.81912270856043</v>
      </c>
      <c r="BW39" s="41">
        <f t="array" ref="BW39">MEDIAN(IF(E39:BS39&gt;0,E39:BS39))</f>
        <v>124.03697904805267</v>
      </c>
      <c r="BX39" s="41">
        <f t="array" ref="BX39">AVERAGE(IF(E39:BS39&gt;0,E39:BS39))</f>
        <v>151.81912270856043</v>
      </c>
      <c r="BY39" s="26"/>
    </row>
    <row r="40" spans="1:93" x14ac:dyDescent="0.3">
      <c r="A40" s="8" t="s">
        <v>53</v>
      </c>
      <c r="B40" s="8" t="s">
        <v>161</v>
      </c>
      <c r="C40" s="8" t="s">
        <v>0</v>
      </c>
      <c r="D40" s="8" t="s">
        <v>84</v>
      </c>
      <c r="E40" s="13">
        <v>0</v>
      </c>
      <c r="F40" s="13">
        <f t="shared" si="42"/>
        <v>0</v>
      </c>
      <c r="G40" s="13">
        <f t="shared" si="42"/>
        <v>0</v>
      </c>
      <c r="H40" s="13">
        <f t="shared" si="42"/>
        <v>0</v>
      </c>
      <c r="I40" s="13">
        <f t="shared" si="42"/>
        <v>0</v>
      </c>
      <c r="J40" s="13">
        <f t="shared" si="42"/>
        <v>2</v>
      </c>
      <c r="K40" s="13">
        <f t="shared" si="42"/>
        <v>1</v>
      </c>
      <c r="L40" s="13">
        <f t="shared" si="42"/>
        <v>2</v>
      </c>
      <c r="M40" s="13">
        <f t="shared" si="42"/>
        <v>3</v>
      </c>
      <c r="N40" s="13">
        <f t="shared" si="42"/>
        <v>8</v>
      </c>
      <c r="O40" s="13">
        <f t="shared" ref="O40:AE40" si="48">O6-N6</f>
        <v>31</v>
      </c>
      <c r="P40" s="13">
        <f t="shared" si="48"/>
        <v>10</v>
      </c>
      <c r="Q40" s="13">
        <f t="shared" si="48"/>
        <v>36</v>
      </c>
      <c r="R40" s="13">
        <f t="shared" si="48"/>
        <v>19</v>
      </c>
      <c r="S40" s="13">
        <f t="shared" si="48"/>
        <v>61</v>
      </c>
      <c r="T40" s="13">
        <f t="shared" si="48"/>
        <v>129</v>
      </c>
      <c r="U40" s="13">
        <f t="shared" si="48"/>
        <v>3</v>
      </c>
      <c r="V40" s="13">
        <f t="shared" si="48"/>
        <v>2</v>
      </c>
      <c r="W40" s="13">
        <f t="shared" si="48"/>
        <v>0</v>
      </c>
      <c r="X40" s="13">
        <f t="shared" si="48"/>
        <v>32</v>
      </c>
      <c r="Y40" s="13">
        <f t="shared" si="48"/>
        <v>45</v>
      </c>
      <c r="Z40" s="13">
        <f t="shared" si="48"/>
        <v>74</v>
      </c>
      <c r="AA40" s="13">
        <f t="shared" si="48"/>
        <v>6</v>
      </c>
      <c r="AB40" s="13">
        <f t="shared" si="48"/>
        <v>134</v>
      </c>
      <c r="AC40" s="13">
        <f t="shared" si="48"/>
        <v>67</v>
      </c>
      <c r="AD40" s="13">
        <f t="shared" si="48"/>
        <v>49</v>
      </c>
      <c r="AE40" s="13">
        <f t="shared" si="48"/>
        <v>116</v>
      </c>
      <c r="AF40" s="13">
        <f t="shared" si="38"/>
        <v>76</v>
      </c>
      <c r="AG40" s="13">
        <f t="shared" si="44"/>
        <v>61</v>
      </c>
      <c r="AH40" s="13">
        <f t="shared" si="44"/>
        <v>95</v>
      </c>
      <c r="AI40" s="13">
        <f t="shared" si="45"/>
        <v>55</v>
      </c>
      <c r="AJ40" s="13">
        <f t="shared" si="39"/>
        <v>60</v>
      </c>
      <c r="AK40" s="13">
        <f t="shared" si="39"/>
        <v>83.616459627329277</v>
      </c>
      <c r="AL40" s="13">
        <f t="shared" si="39"/>
        <v>113.49496479156642</v>
      </c>
      <c r="AM40" s="13">
        <f t="shared" si="39"/>
        <v>77.888575581104305</v>
      </c>
      <c r="AN40" s="13">
        <f t="shared" si="39"/>
        <v>48</v>
      </c>
      <c r="AO40" s="13">
        <f t="shared" si="39"/>
        <v>58</v>
      </c>
      <c r="AP40" s="13">
        <f t="shared" si="39"/>
        <v>158.74130364214056</v>
      </c>
      <c r="AQ40" s="13">
        <f t="shared" si="39"/>
        <v>255.36372224150318</v>
      </c>
      <c r="AR40" s="13">
        <f t="shared" si="39"/>
        <v>92.823065973577968</v>
      </c>
      <c r="AS40" s="13">
        <f t="shared" si="39"/>
        <v>100.1984740429134</v>
      </c>
      <c r="AT40" s="13">
        <f t="shared" si="39"/>
        <v>135.8581870984417</v>
      </c>
      <c r="AU40" s="13">
        <f t="shared" si="39"/>
        <v>122.49209569012874</v>
      </c>
      <c r="AV40" s="13">
        <f t="shared" si="39"/>
        <v>111.18219222638481</v>
      </c>
      <c r="AW40" s="13">
        <f t="shared" si="39"/>
        <v>90.689661906544643</v>
      </c>
      <c r="AX40" s="13">
        <f t="shared" si="39"/>
        <v>91.465315514806662</v>
      </c>
      <c r="AY40" s="13">
        <f t="shared" si="39"/>
        <v>204.76634079769337</v>
      </c>
      <c r="AZ40" s="13">
        <f t="shared" si="40"/>
        <v>144.6940552523406</v>
      </c>
      <c r="BA40" s="13">
        <f t="shared" si="40"/>
        <v>114.84051842081226</v>
      </c>
      <c r="BB40" s="13">
        <f t="shared" si="40"/>
        <v>62.596456698089696</v>
      </c>
      <c r="BC40" s="13">
        <f t="shared" si="40"/>
        <v>108.48702119066456</v>
      </c>
      <c r="BD40" s="13">
        <f t="shared" si="40"/>
        <v>132.3172375900981</v>
      </c>
      <c r="BE40" s="13">
        <f t="shared" si="40"/>
        <v>97.874915535316177</v>
      </c>
      <c r="BF40" s="13">
        <f t="shared" si="40"/>
        <v>94.250811536709534</v>
      </c>
      <c r="BG40" s="13">
        <f t="shared" si="40"/>
        <v>97.139998901896433</v>
      </c>
      <c r="BH40" s="13">
        <f t="shared" si="40"/>
        <v>85.50663562868931</v>
      </c>
      <c r="BI40" s="13">
        <f t="shared" si="41"/>
        <v>85.527341475243247</v>
      </c>
      <c r="BJ40" s="13">
        <f t="shared" si="41"/>
        <v>94.271473960532603</v>
      </c>
      <c r="BK40" s="13">
        <f t="shared" si="41"/>
        <v>85.979335750242626</v>
      </c>
      <c r="BL40" s="13">
        <f t="shared" si="41"/>
        <v>9.9338389252297929</v>
      </c>
      <c r="BM40" s="13">
        <f t="shared" si="41"/>
        <v>83.268415820354676</v>
      </c>
      <c r="BN40" s="13">
        <f t="shared" si="41"/>
        <v>56.924684323392285</v>
      </c>
      <c r="BO40" s="13">
        <f t="shared" si="41"/>
        <v>68.190667611414938</v>
      </c>
      <c r="BP40" s="13">
        <f t="shared" si="41"/>
        <v>6.6162322448381019</v>
      </c>
      <c r="BQ40" s="13">
        <f t="shared" si="41"/>
        <v>45.918873533482838</v>
      </c>
      <c r="BR40" s="13">
        <f t="shared" si="41"/>
        <v>39.585645132500758</v>
      </c>
      <c r="BS40" s="13">
        <f t="shared" si="41"/>
        <v>45.367050278624447</v>
      </c>
      <c r="BU40" s="26">
        <f t="array" aca="1" ref="BU40" ca="1">MEDIAN(IF(E40:(OFFSET(INDIRECT(ADDRESS(ROW(), COLUMN())),0,-2))&gt;0,E40:(OFFSET(INDIRECT(ADDRESS(ROW(), COLUMN())),0,-2))))</f>
        <v>74</v>
      </c>
      <c r="BV40" s="26">
        <f t="array" aca="1" ref="BV40" ca="1">AVERAGE(IF(E40:(OFFSET(INDIRECT(ADDRESS(ROW(), COLUMN())),0,-3))&gt;0,E40:(OFFSET(INDIRECT(ADDRESS(ROW(), COLUMN())),0,-3))))</f>
        <v>73.456910966305045</v>
      </c>
      <c r="BW40" s="41">
        <f t="array" ref="BW40">MEDIAN(IF(E40:BS40&gt;0,E40:BS40))</f>
        <v>74</v>
      </c>
      <c r="BX40" s="41">
        <f t="array" ref="BX40">AVERAGE(IF(E40:BS40&gt;0,E40:BS40))</f>
        <v>73.456910966305045</v>
      </c>
      <c r="BY40" s="26"/>
    </row>
    <row r="41" spans="1:93" x14ac:dyDescent="0.3">
      <c r="A41" s="8" t="s">
        <v>54</v>
      </c>
      <c r="B41" s="8" t="s">
        <v>162</v>
      </c>
      <c r="C41" s="8" t="s">
        <v>1</v>
      </c>
      <c r="D41" s="8" t="s">
        <v>85</v>
      </c>
      <c r="E41" s="13">
        <v>0</v>
      </c>
      <c r="F41" s="13">
        <f t="shared" si="42"/>
        <v>0</v>
      </c>
      <c r="G41" s="13">
        <f t="shared" si="42"/>
        <v>0</v>
      </c>
      <c r="H41" s="13">
        <f t="shared" si="42"/>
        <v>0</v>
      </c>
      <c r="I41" s="13">
        <f t="shared" si="42"/>
        <v>0</v>
      </c>
      <c r="J41" s="13">
        <f t="shared" si="42"/>
        <v>0</v>
      </c>
      <c r="K41" s="13">
        <f t="shared" si="42"/>
        <v>0</v>
      </c>
      <c r="L41" s="13">
        <f t="shared" si="42"/>
        <v>0</v>
      </c>
      <c r="M41" s="13">
        <f t="shared" si="42"/>
        <v>0</v>
      </c>
      <c r="N41" s="13">
        <f t="shared" si="42"/>
        <v>1</v>
      </c>
      <c r="O41" s="13">
        <f t="shared" ref="O41:AE41" si="49">O7-N7</f>
        <v>1</v>
      </c>
      <c r="P41" s="13">
        <f t="shared" si="49"/>
        <v>2</v>
      </c>
      <c r="Q41" s="13">
        <f t="shared" si="49"/>
        <v>0</v>
      </c>
      <c r="R41" s="13">
        <f t="shared" si="49"/>
        <v>7</v>
      </c>
      <c r="S41" s="13">
        <f t="shared" si="49"/>
        <v>0</v>
      </c>
      <c r="T41" s="13">
        <f t="shared" si="49"/>
        <v>2</v>
      </c>
      <c r="U41" s="13">
        <f t="shared" si="49"/>
        <v>2</v>
      </c>
      <c r="V41" s="13">
        <f t="shared" si="49"/>
        <v>0</v>
      </c>
      <c r="W41" s="13">
        <f t="shared" si="49"/>
        <v>16</v>
      </c>
      <c r="X41" s="13">
        <f t="shared" si="49"/>
        <v>25</v>
      </c>
      <c r="Y41" s="13">
        <f t="shared" si="49"/>
        <v>6</v>
      </c>
      <c r="Z41" s="13">
        <f t="shared" si="49"/>
        <v>7</v>
      </c>
      <c r="AA41" s="13">
        <f t="shared" si="49"/>
        <v>8</v>
      </c>
      <c r="AB41" s="13">
        <f t="shared" si="49"/>
        <v>6</v>
      </c>
      <c r="AC41" s="13">
        <f t="shared" si="49"/>
        <v>18</v>
      </c>
      <c r="AD41" s="13">
        <f t="shared" si="49"/>
        <v>2</v>
      </c>
      <c r="AE41" s="13">
        <f t="shared" si="49"/>
        <v>7</v>
      </c>
      <c r="AF41" s="13">
        <f t="shared" si="38"/>
        <v>10</v>
      </c>
      <c r="AG41" s="13">
        <f t="shared" si="44"/>
        <v>8</v>
      </c>
      <c r="AH41" s="13">
        <f t="shared" si="44"/>
        <v>20</v>
      </c>
      <c r="AI41" s="13">
        <f t="shared" si="45"/>
        <v>18</v>
      </c>
      <c r="AJ41" s="13">
        <f t="shared" si="39"/>
        <v>17</v>
      </c>
      <c r="AK41" s="13">
        <f t="shared" si="39"/>
        <v>15.83540372670808</v>
      </c>
      <c r="AL41" s="13">
        <f t="shared" si="39"/>
        <v>24.83938353753436</v>
      </c>
      <c r="AM41" s="13">
        <f t="shared" si="39"/>
        <v>8.3252127357575603</v>
      </c>
      <c r="AN41" s="13">
        <f t="shared" si="39"/>
        <v>5</v>
      </c>
      <c r="AO41" s="13">
        <f t="shared" si="39"/>
        <v>9</v>
      </c>
      <c r="AP41" s="13">
        <f t="shared" si="39"/>
        <v>14</v>
      </c>
      <c r="AQ41" s="13">
        <f t="shared" si="39"/>
        <v>14</v>
      </c>
      <c r="AR41" s="13">
        <f t="shared" si="39"/>
        <v>6</v>
      </c>
      <c r="AS41" s="13">
        <f t="shared" si="39"/>
        <v>8</v>
      </c>
      <c r="AT41" s="13">
        <f t="shared" si="39"/>
        <v>8</v>
      </c>
      <c r="AU41" s="13">
        <f t="shared" si="39"/>
        <v>6</v>
      </c>
      <c r="AV41" s="13">
        <f t="shared" si="39"/>
        <v>5</v>
      </c>
      <c r="AW41" s="13">
        <f t="shared" si="39"/>
        <v>2</v>
      </c>
      <c r="AX41" s="13">
        <f t="shared" si="39"/>
        <v>10</v>
      </c>
      <c r="AY41" s="13">
        <f t="shared" si="39"/>
        <v>5</v>
      </c>
      <c r="AZ41" s="13">
        <f t="shared" si="40"/>
        <v>7</v>
      </c>
      <c r="BA41" s="13">
        <f t="shared" si="40"/>
        <v>8</v>
      </c>
      <c r="BB41" s="13">
        <f t="shared" si="40"/>
        <v>14</v>
      </c>
      <c r="BC41" s="13">
        <f t="shared" si="40"/>
        <v>17</v>
      </c>
      <c r="BD41" s="13">
        <f t="shared" si="40"/>
        <v>14</v>
      </c>
      <c r="BE41" s="13">
        <f t="shared" si="40"/>
        <v>7</v>
      </c>
      <c r="BF41" s="13">
        <f t="shared" si="40"/>
        <v>12</v>
      </c>
      <c r="BG41" s="13">
        <f t="shared" si="40"/>
        <v>9</v>
      </c>
      <c r="BH41" s="13">
        <f t="shared" si="40"/>
        <v>3</v>
      </c>
      <c r="BI41" s="13">
        <f t="shared" si="41"/>
        <v>3</v>
      </c>
      <c r="BJ41" s="13">
        <f t="shared" si="41"/>
        <v>8</v>
      </c>
      <c r="BK41" s="13">
        <f t="shared" si="41"/>
        <v>1</v>
      </c>
      <c r="BL41" s="13">
        <f t="shared" si="41"/>
        <v>5</v>
      </c>
      <c r="BM41" s="13">
        <f t="shared" si="41"/>
        <v>6</v>
      </c>
      <c r="BN41" s="13">
        <f t="shared" si="41"/>
        <v>7</v>
      </c>
      <c r="BO41" s="13">
        <f t="shared" si="41"/>
        <v>4</v>
      </c>
      <c r="BP41" s="13">
        <f t="shared" si="41"/>
        <v>3</v>
      </c>
      <c r="BQ41" s="13">
        <f t="shared" si="41"/>
        <v>1</v>
      </c>
      <c r="BR41" s="13">
        <f t="shared" si="41"/>
        <v>10</v>
      </c>
      <c r="BS41" s="13">
        <f t="shared" si="41"/>
        <v>17</v>
      </c>
      <c r="BU41" s="26">
        <f t="array" aca="1" ref="BU41" ca="1">MEDIAN(IF(E41:(OFFSET(INDIRECT(ADDRESS(ROW(), COLUMN())),0,-2))&gt;0,E41:(OFFSET(INDIRECT(ADDRESS(ROW(), COLUMN())),0,-2))))</f>
        <v>7</v>
      </c>
      <c r="BV41" s="26">
        <f t="array" aca="1" ref="BV41" ca="1">AVERAGE(IF(E41:(OFFSET(INDIRECT(ADDRESS(ROW(), COLUMN())),0,-3))&gt;0,E41:(OFFSET(INDIRECT(ADDRESS(ROW(), COLUMN())),0,-3))))</f>
        <v>8.7272727272727266</v>
      </c>
      <c r="BW41" s="41">
        <f t="array" ref="BW41">MEDIAN(IF(E41:BS41&gt;0,E41:BS41))</f>
        <v>7</v>
      </c>
      <c r="BX41" s="41">
        <f t="array" ref="BX41">AVERAGE(IF(E41:BS41&gt;0,E41:BS41))</f>
        <v>8.7272727272727266</v>
      </c>
      <c r="BY41" s="26"/>
    </row>
    <row r="42" spans="1:93" x14ac:dyDescent="0.3">
      <c r="A42" s="8" t="s">
        <v>55</v>
      </c>
      <c r="B42" s="8" t="s">
        <v>163</v>
      </c>
      <c r="C42" s="8" t="s">
        <v>20</v>
      </c>
      <c r="D42" s="8" t="s">
        <v>86</v>
      </c>
      <c r="E42" s="13">
        <v>0</v>
      </c>
      <c r="F42" s="13">
        <f t="shared" si="42"/>
        <v>0</v>
      </c>
      <c r="G42" s="13">
        <f t="shared" si="42"/>
        <v>0</v>
      </c>
      <c r="H42" s="13">
        <f t="shared" si="42"/>
        <v>0</v>
      </c>
      <c r="I42" s="13">
        <f t="shared" si="42"/>
        <v>0</v>
      </c>
      <c r="J42" s="13">
        <f t="shared" si="42"/>
        <v>0</v>
      </c>
      <c r="K42" s="13">
        <f t="shared" si="42"/>
        <v>0</v>
      </c>
      <c r="L42" s="13">
        <f t="shared" si="42"/>
        <v>0</v>
      </c>
      <c r="M42" s="13">
        <f t="shared" si="42"/>
        <v>0</v>
      </c>
      <c r="N42" s="13">
        <f t="shared" si="42"/>
        <v>0</v>
      </c>
      <c r="O42" s="13">
        <f t="shared" ref="O42:AE42" si="50">O8-N8</f>
        <v>0</v>
      </c>
      <c r="P42" s="13">
        <f t="shared" si="50"/>
        <v>0</v>
      </c>
      <c r="Q42" s="13">
        <f t="shared" si="50"/>
        <v>0</v>
      </c>
      <c r="R42" s="13">
        <f t="shared" si="50"/>
        <v>0</v>
      </c>
      <c r="S42" s="13">
        <f t="shared" si="50"/>
        <v>3</v>
      </c>
      <c r="T42" s="13">
        <f t="shared" si="50"/>
        <v>2</v>
      </c>
      <c r="U42" s="13">
        <f t="shared" si="50"/>
        <v>3</v>
      </c>
      <c r="V42" s="13">
        <f t="shared" si="50"/>
        <v>2</v>
      </c>
      <c r="W42" s="13">
        <f t="shared" si="50"/>
        <v>1</v>
      </c>
      <c r="X42" s="13">
        <f t="shared" si="50"/>
        <v>7</v>
      </c>
      <c r="Y42" s="13">
        <f t="shared" si="50"/>
        <v>0</v>
      </c>
      <c r="Z42" s="13">
        <f t="shared" si="50"/>
        <v>3</v>
      </c>
      <c r="AA42" s="13">
        <f t="shared" si="50"/>
        <v>0</v>
      </c>
      <c r="AB42" s="13">
        <f t="shared" si="50"/>
        <v>7</v>
      </c>
      <c r="AC42" s="13">
        <f t="shared" si="50"/>
        <v>6</v>
      </c>
      <c r="AD42" s="13">
        <f t="shared" si="50"/>
        <v>4</v>
      </c>
      <c r="AE42" s="13">
        <f t="shared" si="50"/>
        <v>4</v>
      </c>
      <c r="AF42" s="13">
        <f t="shared" si="38"/>
        <v>4</v>
      </c>
      <c r="AG42" s="13">
        <f t="shared" si="44"/>
        <v>8</v>
      </c>
      <c r="AH42" s="13">
        <f t="shared" si="44"/>
        <v>1</v>
      </c>
      <c r="AI42" s="13">
        <f t="shared" si="45"/>
        <v>0</v>
      </c>
      <c r="AJ42" s="13">
        <f t="shared" si="39"/>
        <v>0</v>
      </c>
      <c r="AK42" s="13">
        <f t="shared" si="39"/>
        <v>3.1593555900621126</v>
      </c>
      <c r="AL42" s="13">
        <f t="shared" si="39"/>
        <v>8.8406444099378874</v>
      </c>
      <c r="AM42" s="13">
        <f t="shared" si="39"/>
        <v>0</v>
      </c>
      <c r="AN42" s="13">
        <f t="shared" si="39"/>
        <v>4</v>
      </c>
      <c r="AO42" s="13">
        <f t="shared" si="39"/>
        <v>1</v>
      </c>
      <c r="AP42" s="13">
        <f t="shared" si="39"/>
        <v>3</v>
      </c>
      <c r="AQ42" s="13">
        <f t="shared" si="39"/>
        <v>10</v>
      </c>
      <c r="AR42" s="13">
        <f t="shared" si="39"/>
        <v>8</v>
      </c>
      <c r="AS42" s="13">
        <f t="shared" si="39"/>
        <v>4</v>
      </c>
      <c r="AT42" s="13">
        <f t="shared" si="39"/>
        <v>2</v>
      </c>
      <c r="AU42" s="13">
        <f t="shared" si="39"/>
        <v>6</v>
      </c>
      <c r="AV42" s="13">
        <f t="shared" si="39"/>
        <v>0</v>
      </c>
      <c r="AW42" s="13">
        <f t="shared" si="39"/>
        <v>17</v>
      </c>
      <c r="AX42" s="13">
        <f t="shared" si="39"/>
        <v>3</v>
      </c>
      <c r="AY42" s="13">
        <f t="shared" si="39"/>
        <v>7</v>
      </c>
      <c r="AZ42" s="13">
        <f t="shared" si="40"/>
        <v>0</v>
      </c>
      <c r="BA42" s="13">
        <f t="shared" si="40"/>
        <v>9</v>
      </c>
      <c r="BB42" s="13">
        <f t="shared" si="40"/>
        <v>11</v>
      </c>
      <c r="BC42" s="13">
        <f t="shared" si="40"/>
        <v>5</v>
      </c>
      <c r="BD42" s="13">
        <f t="shared" si="40"/>
        <v>0</v>
      </c>
      <c r="BE42" s="13">
        <f t="shared" si="40"/>
        <v>0</v>
      </c>
      <c r="BF42" s="13">
        <f t="shared" si="40"/>
        <v>0</v>
      </c>
      <c r="BG42" s="13">
        <f t="shared" si="40"/>
        <v>0</v>
      </c>
      <c r="BH42" s="13">
        <f t="shared" si="40"/>
        <v>0</v>
      </c>
      <c r="BI42" s="13">
        <f t="shared" si="41"/>
        <v>0</v>
      </c>
      <c r="BJ42" s="13">
        <f t="shared" si="41"/>
        <v>3</v>
      </c>
      <c r="BK42" s="13">
        <f t="shared" si="41"/>
        <v>2</v>
      </c>
      <c r="BL42" s="13">
        <f t="shared" si="41"/>
        <v>1</v>
      </c>
      <c r="BM42" s="13">
        <f t="shared" si="41"/>
        <v>4</v>
      </c>
      <c r="BN42" s="13">
        <f t="shared" si="41"/>
        <v>2</v>
      </c>
      <c r="BO42" s="13">
        <f t="shared" si="41"/>
        <v>9</v>
      </c>
      <c r="BP42" s="13">
        <f t="shared" si="41"/>
        <v>3</v>
      </c>
      <c r="BQ42" s="13">
        <f t="shared" si="41"/>
        <v>5</v>
      </c>
      <c r="BR42" s="13">
        <f t="shared" si="41"/>
        <v>1</v>
      </c>
      <c r="BS42" s="13">
        <f t="shared" si="41"/>
        <v>36</v>
      </c>
      <c r="BU42" s="26">
        <f t="array" aca="1" ref="BU42" ca="1">MEDIAN(IF(E42:(OFFSET(INDIRECT(ADDRESS(ROW(), COLUMN())),0,-2))&gt;0,E42:(OFFSET(INDIRECT(ADDRESS(ROW(), COLUMN())),0,-2))))</f>
        <v>4</v>
      </c>
      <c r="BV42" s="26">
        <f t="array" aca="1" ref="BV42" ca="1">AVERAGE(IF(E42:(OFFSET(INDIRECT(ADDRESS(ROW(), COLUMN())),0,-3))&gt;0,E42:(OFFSET(INDIRECT(ADDRESS(ROW(), COLUMN())),0,-3))))</f>
        <v>5.5750000000000002</v>
      </c>
      <c r="BW42" s="41">
        <f t="array" ref="BW42">MEDIAN(IF(E42:BS42&gt;0,E42:BS42))</f>
        <v>4</v>
      </c>
      <c r="BX42" s="41">
        <f t="array" ref="BX42">AVERAGE(IF(E42:BS42&gt;0,E42:BS42))</f>
        <v>5.5750000000000002</v>
      </c>
      <c r="BY42" s="26"/>
    </row>
    <row r="43" spans="1:93" x14ac:dyDescent="0.3">
      <c r="A43" s="8" t="s">
        <v>56</v>
      </c>
      <c r="B43" s="8" t="s">
        <v>164</v>
      </c>
      <c r="C43" s="8" t="s">
        <v>2</v>
      </c>
      <c r="D43" s="8" t="s">
        <v>87</v>
      </c>
      <c r="E43" s="13">
        <v>0</v>
      </c>
      <c r="F43" s="13">
        <f t="shared" si="42"/>
        <v>4</v>
      </c>
      <c r="G43" s="13">
        <f t="shared" si="42"/>
        <v>2</v>
      </c>
      <c r="H43" s="13">
        <f t="shared" si="42"/>
        <v>4</v>
      </c>
      <c r="I43" s="13">
        <f t="shared" si="42"/>
        <v>3</v>
      </c>
      <c r="J43" s="13">
        <f t="shared" si="42"/>
        <v>9</v>
      </c>
      <c r="K43" s="13">
        <f t="shared" si="42"/>
        <v>4</v>
      </c>
      <c r="L43" s="13">
        <f t="shared" si="42"/>
        <v>38</v>
      </c>
      <c r="M43" s="13">
        <f t="shared" si="42"/>
        <v>64</v>
      </c>
      <c r="N43" s="13">
        <f t="shared" si="42"/>
        <v>52</v>
      </c>
      <c r="O43" s="13">
        <f t="shared" ref="O43:AE43" si="51">O9-N9</f>
        <v>170</v>
      </c>
      <c r="P43" s="13">
        <f t="shared" si="51"/>
        <v>225</v>
      </c>
      <c r="Q43" s="13">
        <f t="shared" si="51"/>
        <v>468</v>
      </c>
      <c r="R43" s="13">
        <f t="shared" si="51"/>
        <v>253</v>
      </c>
      <c r="S43" s="13">
        <f t="shared" si="51"/>
        <v>56</v>
      </c>
      <c r="T43" s="13">
        <f t="shared" si="51"/>
        <v>61</v>
      </c>
      <c r="U43" s="13">
        <f t="shared" si="51"/>
        <v>126</v>
      </c>
      <c r="V43" s="13">
        <f t="shared" si="51"/>
        <v>266</v>
      </c>
      <c r="W43" s="13">
        <f t="shared" si="51"/>
        <v>140</v>
      </c>
      <c r="X43" s="13">
        <f t="shared" si="51"/>
        <v>169</v>
      </c>
      <c r="Y43" s="13">
        <f t="shared" si="51"/>
        <v>256</v>
      </c>
      <c r="Z43" s="13">
        <f t="shared" si="51"/>
        <v>303</v>
      </c>
      <c r="AA43" s="13">
        <f t="shared" si="51"/>
        <v>303</v>
      </c>
      <c r="AB43" s="13">
        <f t="shared" si="51"/>
        <v>347</v>
      </c>
      <c r="AC43" s="13">
        <f t="shared" si="51"/>
        <v>251</v>
      </c>
      <c r="AD43" s="13">
        <f t="shared" si="51"/>
        <v>200</v>
      </c>
      <c r="AE43" s="13">
        <f t="shared" si="51"/>
        <v>273</v>
      </c>
      <c r="AF43" s="13">
        <f t="shared" si="38"/>
        <v>213</v>
      </c>
      <c r="AG43" s="13">
        <f t="shared" si="44"/>
        <v>137</v>
      </c>
      <c r="AH43" s="13">
        <f t="shared" si="44"/>
        <v>220</v>
      </c>
      <c r="AI43" s="13">
        <f t="shared" si="45"/>
        <v>232</v>
      </c>
      <c r="AJ43" s="13">
        <f t="shared" si="39"/>
        <v>249</v>
      </c>
      <c r="AK43" s="13">
        <f t="shared" si="39"/>
        <v>222.83540372670814</v>
      </c>
      <c r="AL43" s="13">
        <f t="shared" si="39"/>
        <v>356.77221181245477</v>
      </c>
      <c r="AM43" s="13">
        <f t="shared" si="39"/>
        <v>674.24958572225933</v>
      </c>
      <c r="AN43" s="13">
        <f t="shared" si="39"/>
        <v>550.45927463264252</v>
      </c>
      <c r="AO43" s="13">
        <f t="shared" si="39"/>
        <v>1315.6243763628327</v>
      </c>
      <c r="AP43" s="13">
        <f t="shared" si="39"/>
        <v>1714.3719819480957</v>
      </c>
      <c r="AQ43" s="13">
        <f t="shared" si="39"/>
        <v>890.06417093707205</v>
      </c>
      <c r="AR43" s="13">
        <f t="shared" si="39"/>
        <v>687.12045219887295</v>
      </c>
      <c r="AS43" s="13">
        <f t="shared" si="39"/>
        <v>1286.7894920209401</v>
      </c>
      <c r="AT43" s="13">
        <f t="shared" si="39"/>
        <v>1041.3046633352442</v>
      </c>
      <c r="AU43" s="13">
        <f t="shared" si="39"/>
        <v>1016.4542169134311</v>
      </c>
      <c r="AV43" s="13">
        <f t="shared" si="39"/>
        <v>940.27005248359455</v>
      </c>
      <c r="AW43" s="13">
        <f t="shared" si="39"/>
        <v>813.93226220334509</v>
      </c>
      <c r="AX43" s="13">
        <f t="shared" si="39"/>
        <v>763.61012049897545</v>
      </c>
      <c r="AY43" s="13">
        <f t="shared" si="39"/>
        <v>614.49746368839988</v>
      </c>
      <c r="AZ43" s="13">
        <f t="shared" si="40"/>
        <v>559.59987568152792</v>
      </c>
      <c r="BA43" s="13">
        <f t="shared" si="40"/>
        <v>529.5972944450732</v>
      </c>
      <c r="BB43" s="13">
        <f t="shared" si="40"/>
        <v>286.08950703186565</v>
      </c>
      <c r="BC43" s="13">
        <f t="shared" si="40"/>
        <v>888.35759435666478</v>
      </c>
      <c r="BD43" s="13">
        <f t="shared" si="40"/>
        <v>400.2033212688948</v>
      </c>
      <c r="BE43" s="13">
        <f t="shared" si="40"/>
        <v>445.43215249774585</v>
      </c>
      <c r="BF43" s="13">
        <f t="shared" si="40"/>
        <v>499.36452623335936</v>
      </c>
      <c r="BG43" s="13">
        <f t="shared" si="40"/>
        <v>421.88029651487159</v>
      </c>
      <c r="BH43" s="13">
        <f t="shared" ref="BH43:BR66" si="52">BH9-BG9</f>
        <v>327.11970348512841</v>
      </c>
      <c r="BI43" s="13">
        <f t="shared" si="52"/>
        <v>535.57394910155926</v>
      </c>
      <c r="BJ43" s="13">
        <f t="shared" si="52"/>
        <v>355.42605089844074</v>
      </c>
      <c r="BK43" s="13">
        <f t="shared" si="52"/>
        <v>328</v>
      </c>
      <c r="BL43" s="13">
        <f t="shared" si="52"/>
        <v>479</v>
      </c>
      <c r="BM43" s="13">
        <f t="shared" si="52"/>
        <v>238.40073292918169</v>
      </c>
      <c r="BN43" s="13">
        <f t="shared" si="52"/>
        <v>330.84603276319831</v>
      </c>
      <c r="BO43" s="13">
        <f t="shared" si="52"/>
        <v>80.753234307620005</v>
      </c>
      <c r="BP43" s="13">
        <f t="shared" si="52"/>
        <v>313</v>
      </c>
      <c r="BQ43" s="13">
        <f t="shared" si="52"/>
        <v>274</v>
      </c>
      <c r="BR43" s="13">
        <f t="shared" si="52"/>
        <v>27.651464320628293</v>
      </c>
      <c r="BS43" s="13">
        <f t="shared" si="41"/>
        <v>294.34853567937171</v>
      </c>
      <c r="BU43" s="26">
        <f t="array" aca="1" ref="BU43" ca="1">MEDIAN(IF(E43:(OFFSET(INDIRECT(ADDRESS(ROW(), COLUMN())),0,-2))&gt;0,E43:(OFFSET(INDIRECT(ADDRESS(ROW(), COLUMN())),0,-2))))</f>
        <v>290.21902135561868</v>
      </c>
      <c r="BV43" s="26">
        <f t="array" aca="1" ref="BV43" ca="1">AVERAGE(IF(E43:(OFFSET(INDIRECT(ADDRESS(ROW(), COLUMN())),0,-3))&gt;0,E43:(OFFSET(INDIRECT(ADDRESS(ROW(), COLUMN())),0,-3))))</f>
        <v>387.89393939393938</v>
      </c>
      <c r="BW43" s="41">
        <f t="array" ref="BW43">MEDIAN(IF(E43:BS43&gt;0,E43:BS43))</f>
        <v>290.21902135561868</v>
      </c>
      <c r="BX43" s="41">
        <f t="array" ref="BX43">AVERAGE(IF(E43:BS43&gt;0,E43:BS43))</f>
        <v>387.89393939393938</v>
      </c>
      <c r="BY43" s="26"/>
    </row>
    <row r="44" spans="1:93" x14ac:dyDescent="0.3">
      <c r="A44" s="8" t="s">
        <v>57</v>
      </c>
      <c r="B44" s="8" t="s">
        <v>165</v>
      </c>
      <c r="C44" s="8" t="s">
        <v>24</v>
      </c>
      <c r="D44" s="8" t="s">
        <v>88</v>
      </c>
      <c r="E44" s="13">
        <v>0</v>
      </c>
      <c r="F44" s="13">
        <f t="shared" si="42"/>
        <v>0</v>
      </c>
      <c r="G44" s="13">
        <f t="shared" si="42"/>
        <v>0</v>
      </c>
      <c r="H44" s="13">
        <f t="shared" si="42"/>
        <v>0</v>
      </c>
      <c r="I44" s="13">
        <f t="shared" si="42"/>
        <v>0</v>
      </c>
      <c r="J44" s="13">
        <f t="shared" si="42"/>
        <v>0</v>
      </c>
      <c r="K44" s="13">
        <f t="shared" si="42"/>
        <v>0</v>
      </c>
      <c r="L44" s="13">
        <f t="shared" si="42"/>
        <v>0</v>
      </c>
      <c r="M44" s="13">
        <f t="shared" si="42"/>
        <v>0</v>
      </c>
      <c r="N44" s="13">
        <f t="shared" si="42"/>
        <v>0</v>
      </c>
      <c r="O44" s="13">
        <f t="shared" ref="O44:AE44" si="53">O10-N10</f>
        <v>0</v>
      </c>
      <c r="P44" s="13">
        <f t="shared" si="53"/>
        <v>0</v>
      </c>
      <c r="Q44" s="13">
        <f t="shared" si="53"/>
        <v>0</v>
      </c>
      <c r="R44" s="13">
        <f t="shared" si="53"/>
        <v>1</v>
      </c>
      <c r="S44" s="13">
        <f t="shared" si="53"/>
        <v>8</v>
      </c>
      <c r="T44" s="13">
        <f t="shared" si="53"/>
        <v>5</v>
      </c>
      <c r="U44" s="13">
        <f t="shared" si="53"/>
        <v>2</v>
      </c>
      <c r="V44" s="13">
        <f t="shared" si="53"/>
        <v>5</v>
      </c>
      <c r="W44" s="13">
        <f t="shared" si="53"/>
        <v>5</v>
      </c>
      <c r="X44" s="13">
        <f t="shared" si="53"/>
        <v>11</v>
      </c>
      <c r="Y44" s="13">
        <f t="shared" si="53"/>
        <v>1</v>
      </c>
      <c r="Z44" s="13">
        <f t="shared" si="53"/>
        <v>11</v>
      </c>
      <c r="AA44" s="13">
        <f t="shared" si="53"/>
        <v>0</v>
      </c>
      <c r="AB44" s="13">
        <f t="shared" si="53"/>
        <v>0</v>
      </c>
      <c r="AC44" s="13">
        <f t="shared" si="53"/>
        <v>0</v>
      </c>
      <c r="AD44" s="13">
        <f t="shared" si="53"/>
        <v>3</v>
      </c>
      <c r="AE44" s="13">
        <f t="shared" si="53"/>
        <v>2</v>
      </c>
      <c r="AF44" s="13">
        <f t="shared" si="38"/>
        <v>4</v>
      </c>
      <c r="AG44" s="13">
        <f t="shared" si="44"/>
        <v>3</v>
      </c>
      <c r="AH44" s="13">
        <f t="shared" si="44"/>
        <v>3</v>
      </c>
      <c r="AI44" s="13">
        <f t="shared" si="45"/>
        <v>2</v>
      </c>
      <c r="AJ44" s="13">
        <f t="shared" si="39"/>
        <v>2</v>
      </c>
      <c r="AK44" s="13">
        <f t="shared" si="39"/>
        <v>4.0778338509316825</v>
      </c>
      <c r="AL44" s="13">
        <f t="shared" si="39"/>
        <v>2.9221661490683175</v>
      </c>
      <c r="AM44" s="13">
        <f t="shared" si="39"/>
        <v>8</v>
      </c>
      <c r="AN44" s="13">
        <f t="shared" si="39"/>
        <v>4</v>
      </c>
      <c r="AO44" s="13">
        <f t="shared" si="39"/>
        <v>8</v>
      </c>
      <c r="AP44" s="13">
        <f t="shared" si="39"/>
        <v>6</v>
      </c>
      <c r="AQ44" s="13">
        <f t="shared" si="39"/>
        <v>7</v>
      </c>
      <c r="AR44" s="13">
        <f t="shared" si="39"/>
        <v>6</v>
      </c>
      <c r="AS44" s="13">
        <f t="shared" si="39"/>
        <v>8</v>
      </c>
      <c r="AT44" s="13">
        <f t="shared" si="39"/>
        <v>4</v>
      </c>
      <c r="AU44" s="13">
        <f t="shared" si="39"/>
        <v>5</v>
      </c>
      <c r="AV44" s="13">
        <f t="shared" si="39"/>
        <v>5</v>
      </c>
      <c r="AW44" s="13">
        <f t="shared" si="39"/>
        <v>2</v>
      </c>
      <c r="AX44" s="13">
        <f t="shared" si="39"/>
        <v>10</v>
      </c>
      <c r="AY44" s="13">
        <f t="shared" si="39"/>
        <v>6</v>
      </c>
      <c r="AZ44" s="13">
        <f t="shared" si="40"/>
        <v>7</v>
      </c>
      <c r="BA44" s="13">
        <f t="shared" si="40"/>
        <v>17</v>
      </c>
      <c r="BB44" s="13">
        <f t="shared" si="40"/>
        <v>11</v>
      </c>
      <c r="BC44" s="13">
        <f t="shared" si="40"/>
        <v>7</v>
      </c>
      <c r="BD44" s="13">
        <f t="shared" si="40"/>
        <v>12</v>
      </c>
      <c r="BE44" s="13">
        <f t="shared" si="40"/>
        <v>4</v>
      </c>
      <c r="BF44" s="13">
        <f t="shared" si="40"/>
        <v>9</v>
      </c>
      <c r="BG44" s="13">
        <f t="shared" si="40"/>
        <v>6</v>
      </c>
      <c r="BH44" s="13">
        <f t="shared" si="52"/>
        <v>18</v>
      </c>
      <c r="BI44" s="13">
        <f t="shared" si="52"/>
        <v>10</v>
      </c>
      <c r="BJ44" s="13">
        <f t="shared" si="52"/>
        <v>13</v>
      </c>
      <c r="BK44" s="13">
        <f t="shared" si="52"/>
        <v>12</v>
      </c>
      <c r="BL44" s="13">
        <f t="shared" si="52"/>
        <v>10</v>
      </c>
      <c r="BM44" s="13">
        <f t="shared" si="52"/>
        <v>10</v>
      </c>
      <c r="BN44" s="13">
        <f t="shared" si="52"/>
        <v>12</v>
      </c>
      <c r="BO44" s="13">
        <f t="shared" si="52"/>
        <v>10</v>
      </c>
      <c r="BP44" s="13">
        <f t="shared" si="52"/>
        <v>10</v>
      </c>
      <c r="BQ44" s="13">
        <f t="shared" si="52"/>
        <v>7</v>
      </c>
      <c r="BR44" s="13">
        <f t="shared" si="52"/>
        <v>4</v>
      </c>
      <c r="BS44" s="13">
        <f t="shared" si="41"/>
        <v>3</v>
      </c>
      <c r="BU44" s="26">
        <f t="array" aca="1" ref="BU44" ca="1">MEDIAN(IF(E44:(OFFSET(INDIRECT(ADDRESS(ROW(), COLUMN())),0,-2))&gt;0,E44:(OFFSET(INDIRECT(ADDRESS(ROW(), COLUMN())),0,-2))))</f>
        <v>6</v>
      </c>
      <c r="BV44" s="26">
        <f t="array" aca="1" ref="BV44" ca="1">AVERAGE(IF(E44:(OFFSET(INDIRECT(ADDRESS(ROW(), COLUMN())),0,-3))&gt;0,E44:(OFFSET(INDIRECT(ADDRESS(ROW(), COLUMN())),0,-3))))</f>
        <v>6.784313725490196</v>
      </c>
      <c r="BW44" s="41">
        <f t="array" ref="BW44">MEDIAN(IF(E44:BS44&gt;0,E44:BS44))</f>
        <v>6</v>
      </c>
      <c r="BX44" s="41">
        <f t="array" ref="BX44">AVERAGE(IF(E44:BS44&gt;0,E44:BS44))</f>
        <v>6.784313725490196</v>
      </c>
      <c r="BY44" s="26"/>
    </row>
    <row r="45" spans="1:93" x14ac:dyDescent="0.3">
      <c r="A45" s="8" t="s">
        <v>58</v>
      </c>
      <c r="B45" s="8" t="s">
        <v>166</v>
      </c>
      <c r="C45" s="8" t="s">
        <v>25</v>
      </c>
      <c r="D45" s="8" t="s">
        <v>89</v>
      </c>
      <c r="E45" s="13">
        <v>0</v>
      </c>
      <c r="F45" s="13">
        <f t="shared" si="42"/>
        <v>0</v>
      </c>
      <c r="G45" s="13">
        <f t="shared" si="42"/>
        <v>0</v>
      </c>
      <c r="H45" s="13">
        <f t="shared" si="42"/>
        <v>0</v>
      </c>
      <c r="I45" s="13">
        <f t="shared" si="42"/>
        <v>0</v>
      </c>
      <c r="J45" s="13">
        <f t="shared" si="42"/>
        <v>0</v>
      </c>
      <c r="K45" s="13">
        <f t="shared" si="42"/>
        <v>0</v>
      </c>
      <c r="L45" s="13">
        <f t="shared" si="42"/>
        <v>0</v>
      </c>
      <c r="M45" s="13">
        <f t="shared" si="42"/>
        <v>0</v>
      </c>
      <c r="N45" s="13">
        <f t="shared" si="42"/>
        <v>1</v>
      </c>
      <c r="O45" s="13">
        <f t="shared" ref="O45:AE45" si="54">O11-N11</f>
        <v>2</v>
      </c>
      <c r="P45" s="13">
        <f t="shared" si="54"/>
        <v>3</v>
      </c>
      <c r="Q45" s="13">
        <f t="shared" si="54"/>
        <v>0</v>
      </c>
      <c r="R45" s="13">
        <f t="shared" si="54"/>
        <v>0</v>
      </c>
      <c r="S45" s="13">
        <f t="shared" si="54"/>
        <v>9</v>
      </c>
      <c r="T45" s="13">
        <f t="shared" si="54"/>
        <v>3</v>
      </c>
      <c r="U45" s="13">
        <f t="shared" si="54"/>
        <v>0</v>
      </c>
      <c r="V45" s="13">
        <f t="shared" si="54"/>
        <v>19</v>
      </c>
      <c r="W45" s="13">
        <f t="shared" si="54"/>
        <v>7</v>
      </c>
      <c r="X45" s="13">
        <f t="shared" si="54"/>
        <v>7</v>
      </c>
      <c r="Y45" s="13">
        <f t="shared" si="54"/>
        <v>15</v>
      </c>
      <c r="Z45" s="13">
        <f t="shared" si="54"/>
        <v>12</v>
      </c>
      <c r="AA45" s="13">
        <f t="shared" si="54"/>
        <v>0</v>
      </c>
      <c r="AB45" s="13">
        <f t="shared" si="54"/>
        <v>4</v>
      </c>
      <c r="AC45" s="13">
        <f t="shared" si="54"/>
        <v>18</v>
      </c>
      <c r="AD45" s="13">
        <f t="shared" si="54"/>
        <v>7</v>
      </c>
      <c r="AE45" s="13">
        <f t="shared" si="54"/>
        <v>12</v>
      </c>
      <c r="AF45" s="13">
        <f t="shared" si="38"/>
        <v>21</v>
      </c>
      <c r="AG45" s="13">
        <f t="shared" si="44"/>
        <v>5</v>
      </c>
      <c r="AH45" s="13">
        <f t="shared" si="44"/>
        <v>18</v>
      </c>
      <c r="AI45" s="13">
        <f t="shared" si="45"/>
        <v>0</v>
      </c>
      <c r="AJ45" s="13">
        <f t="shared" si="39"/>
        <v>15</v>
      </c>
      <c r="AK45" s="13">
        <f t="shared" si="39"/>
        <v>12.881987577639762</v>
      </c>
      <c r="AL45" s="13">
        <f t="shared" si="39"/>
        <v>26.118012422360238</v>
      </c>
      <c r="AM45" s="13">
        <f t="shared" si="39"/>
        <v>8</v>
      </c>
      <c r="AN45" s="13">
        <f t="shared" si="39"/>
        <v>14</v>
      </c>
      <c r="AO45" s="13">
        <f t="shared" si="39"/>
        <v>13</v>
      </c>
      <c r="AP45" s="13">
        <f t="shared" si="39"/>
        <v>14</v>
      </c>
      <c r="AQ45" s="13">
        <f t="shared" si="39"/>
        <v>16</v>
      </c>
      <c r="AR45" s="13">
        <f t="shared" si="39"/>
        <v>3</v>
      </c>
      <c r="AS45" s="13">
        <f t="shared" si="39"/>
        <v>7</v>
      </c>
      <c r="AT45" s="13">
        <f t="shared" si="39"/>
        <v>3</v>
      </c>
      <c r="AU45" s="13">
        <f t="shared" si="39"/>
        <v>10</v>
      </c>
      <c r="AV45" s="13">
        <f t="shared" si="39"/>
        <v>15</v>
      </c>
      <c r="AW45" s="13">
        <f t="shared" si="39"/>
        <v>10</v>
      </c>
      <c r="AX45" s="13">
        <f t="shared" si="39"/>
        <v>9</v>
      </c>
      <c r="AY45" s="13">
        <f t="shared" si="39"/>
        <v>12</v>
      </c>
      <c r="AZ45" s="13">
        <f t="shared" si="40"/>
        <v>6</v>
      </c>
      <c r="BA45" s="13">
        <f t="shared" si="40"/>
        <v>15</v>
      </c>
      <c r="BB45" s="13">
        <f t="shared" si="40"/>
        <v>25</v>
      </c>
      <c r="BC45" s="13">
        <f t="shared" si="40"/>
        <v>11</v>
      </c>
      <c r="BD45" s="13">
        <f t="shared" si="40"/>
        <v>7</v>
      </c>
      <c r="BE45" s="13">
        <f t="shared" si="40"/>
        <v>3</v>
      </c>
      <c r="BF45" s="13">
        <f t="shared" si="40"/>
        <v>9</v>
      </c>
      <c r="BG45" s="13">
        <f t="shared" si="40"/>
        <v>5</v>
      </c>
      <c r="BH45" s="13">
        <f t="shared" si="52"/>
        <v>6</v>
      </c>
      <c r="BI45" s="13">
        <f t="shared" si="52"/>
        <v>2</v>
      </c>
      <c r="BJ45" s="13">
        <f t="shared" si="52"/>
        <v>2</v>
      </c>
      <c r="BK45" s="13">
        <f t="shared" si="52"/>
        <v>3</v>
      </c>
      <c r="BL45" s="13">
        <f t="shared" si="52"/>
        <v>5</v>
      </c>
      <c r="BM45" s="13">
        <f t="shared" si="52"/>
        <v>3</v>
      </c>
      <c r="BN45" s="13">
        <f t="shared" si="52"/>
        <v>8</v>
      </c>
      <c r="BO45" s="13">
        <f t="shared" si="52"/>
        <v>3</v>
      </c>
      <c r="BP45" s="13">
        <f t="shared" si="52"/>
        <v>14</v>
      </c>
      <c r="BQ45" s="13">
        <f t="shared" si="52"/>
        <v>2</v>
      </c>
      <c r="BR45" s="13">
        <f t="shared" si="52"/>
        <v>15</v>
      </c>
      <c r="BS45" s="13">
        <f t="shared" si="41"/>
        <v>19</v>
      </c>
      <c r="BU45" s="26">
        <f t="array" aca="1" ref="BU45" ca="1">MEDIAN(IF(E45:(OFFSET(INDIRECT(ADDRESS(ROW(), COLUMN())),0,-2))&gt;0,E45:(OFFSET(INDIRECT(ADDRESS(ROW(), COLUMN())),0,-2))))</f>
        <v>9</v>
      </c>
      <c r="BV45" s="26">
        <f t="array" aca="1" ref="BV45" ca="1">AVERAGE(IF(E45:(OFFSET(INDIRECT(ADDRESS(ROW(), COLUMN())),0,-3))&gt;0,E45:(OFFSET(INDIRECT(ADDRESS(ROW(), COLUMN())),0,-3))))</f>
        <v>9.6981132075471699</v>
      </c>
      <c r="BW45" s="41">
        <f t="array" ref="BW45">MEDIAN(IF(E45:BS45&gt;0,E45:BS45))</f>
        <v>9</v>
      </c>
      <c r="BX45" s="41">
        <f t="array" ref="BX45">AVERAGE(IF(E45:BS45&gt;0,E45:BS45))</f>
        <v>9.6981132075471699</v>
      </c>
      <c r="BY45" s="26"/>
    </row>
    <row r="46" spans="1:93" x14ac:dyDescent="0.3">
      <c r="A46" s="8" t="s">
        <v>59</v>
      </c>
      <c r="B46" s="8" t="s">
        <v>167</v>
      </c>
      <c r="C46" s="8" t="s">
        <v>26</v>
      </c>
      <c r="D46" s="8" t="s">
        <v>90</v>
      </c>
      <c r="E46" s="13">
        <v>0</v>
      </c>
      <c r="F46" s="13">
        <f t="shared" si="42"/>
        <v>0</v>
      </c>
      <c r="G46" s="13">
        <f t="shared" si="42"/>
        <v>0</v>
      </c>
      <c r="H46" s="13">
        <f t="shared" si="42"/>
        <v>0</v>
      </c>
      <c r="I46" s="13">
        <f t="shared" si="42"/>
        <v>0</v>
      </c>
      <c r="J46" s="13">
        <f t="shared" si="42"/>
        <v>1</v>
      </c>
      <c r="K46" s="13">
        <f t="shared" si="42"/>
        <v>0</v>
      </c>
      <c r="L46" s="13">
        <f t="shared" si="42"/>
        <v>1</v>
      </c>
      <c r="M46" s="13">
        <f t="shared" si="42"/>
        <v>0</v>
      </c>
      <c r="N46" s="13">
        <f t="shared" si="42"/>
        <v>0</v>
      </c>
      <c r="O46" s="13">
        <f t="shared" ref="O46:AE46" si="55">O12-N12</f>
        <v>17</v>
      </c>
      <c r="P46" s="13">
        <f t="shared" si="55"/>
        <v>6</v>
      </c>
      <c r="Q46" s="13">
        <f t="shared" si="55"/>
        <v>3</v>
      </c>
      <c r="R46" s="13">
        <f t="shared" si="55"/>
        <v>8</v>
      </c>
      <c r="S46" s="13">
        <f t="shared" si="55"/>
        <v>53</v>
      </c>
      <c r="T46" s="13">
        <f t="shared" si="55"/>
        <v>0</v>
      </c>
      <c r="U46" s="13">
        <f t="shared" si="55"/>
        <v>46</v>
      </c>
      <c r="V46" s="13">
        <f t="shared" si="55"/>
        <v>19</v>
      </c>
      <c r="W46" s="13">
        <f t="shared" si="55"/>
        <v>29</v>
      </c>
      <c r="X46" s="13">
        <f t="shared" si="55"/>
        <v>39</v>
      </c>
      <c r="Y46" s="13">
        <f t="shared" si="55"/>
        <v>34</v>
      </c>
      <c r="Z46" s="13">
        <f t="shared" si="55"/>
        <v>29</v>
      </c>
      <c r="AA46" s="13">
        <f t="shared" si="55"/>
        <v>110</v>
      </c>
      <c r="AB46" s="13">
        <f t="shared" si="55"/>
        <v>30</v>
      </c>
      <c r="AC46" s="13">
        <f t="shared" si="55"/>
        <v>143</v>
      </c>
      <c r="AD46" s="13">
        <f t="shared" si="55"/>
        <v>0</v>
      </c>
      <c r="AE46" s="13">
        <f t="shared" si="55"/>
        <v>63</v>
      </c>
      <c r="AF46" s="13">
        <f t="shared" si="38"/>
        <v>30</v>
      </c>
      <c r="AG46" s="13">
        <f t="shared" si="44"/>
        <v>50</v>
      </c>
      <c r="AH46" s="13">
        <f t="shared" si="44"/>
        <v>48</v>
      </c>
      <c r="AI46" s="13">
        <f t="shared" si="45"/>
        <v>57</v>
      </c>
      <c r="AJ46" s="13">
        <f t="shared" si="39"/>
        <v>42</v>
      </c>
      <c r="AK46" s="13">
        <f t="shared" si="39"/>
        <v>100.38664596273293</v>
      </c>
      <c r="AL46" s="13">
        <f t="shared" si="39"/>
        <v>84.650404179273892</v>
      </c>
      <c r="AM46" s="13">
        <f t="shared" si="39"/>
        <v>139.96294985799318</v>
      </c>
      <c r="AN46" s="13">
        <f t="shared" si="39"/>
        <v>106</v>
      </c>
      <c r="AO46" s="13">
        <f t="shared" si="39"/>
        <v>44</v>
      </c>
      <c r="AP46" s="13">
        <f t="shared" si="39"/>
        <v>28</v>
      </c>
      <c r="AQ46" s="13">
        <f t="shared" si="39"/>
        <v>77</v>
      </c>
      <c r="AR46" s="13">
        <f t="shared" si="39"/>
        <v>37</v>
      </c>
      <c r="AS46" s="13">
        <f t="shared" si="39"/>
        <v>62</v>
      </c>
      <c r="AT46" s="13">
        <f t="shared" si="39"/>
        <v>53</v>
      </c>
      <c r="AU46" s="13">
        <f t="shared" si="39"/>
        <v>32</v>
      </c>
      <c r="AV46" s="13">
        <f t="shared" si="39"/>
        <v>27.696436427628669</v>
      </c>
      <c r="AW46" s="13">
        <f t="shared" si="39"/>
        <v>90.303563572371331</v>
      </c>
      <c r="AX46" s="13">
        <f t="shared" si="39"/>
        <v>49.844121285050505</v>
      </c>
      <c r="AY46" s="13">
        <f t="shared" si="39"/>
        <v>67.155878714949495</v>
      </c>
      <c r="AZ46" s="13">
        <f t="shared" si="40"/>
        <v>93</v>
      </c>
      <c r="BA46" s="13">
        <f t="shared" si="40"/>
        <v>53.302025374682898</v>
      </c>
      <c r="BB46" s="13">
        <f t="shared" si="40"/>
        <v>84.697974625317102</v>
      </c>
      <c r="BC46" s="13">
        <f t="shared" si="40"/>
        <v>65.785312761440764</v>
      </c>
      <c r="BD46" s="13">
        <f t="shared" si="40"/>
        <v>76.264719173836966</v>
      </c>
      <c r="BE46" s="13">
        <f t="shared" si="40"/>
        <v>24.94996806472227</v>
      </c>
      <c r="BF46" s="13">
        <f t="shared" si="40"/>
        <v>76.9899140401144</v>
      </c>
      <c r="BG46" s="13">
        <f t="shared" si="40"/>
        <v>56.643292746621682</v>
      </c>
      <c r="BH46" s="13">
        <f t="shared" si="52"/>
        <v>49.911498610874332</v>
      </c>
      <c r="BI46" s="13">
        <f t="shared" si="52"/>
        <v>58.379940164536492</v>
      </c>
      <c r="BJ46" s="13">
        <f t="shared" si="52"/>
        <v>52.605302057985227</v>
      </c>
      <c r="BK46" s="13">
        <f t="shared" si="52"/>
        <v>45.986959165977169</v>
      </c>
      <c r="BL46" s="13">
        <f t="shared" si="52"/>
        <v>29.796825255320528</v>
      </c>
      <c r="BM46" s="13">
        <f t="shared" si="52"/>
        <v>42.676404603079845</v>
      </c>
      <c r="BN46" s="13">
        <f t="shared" si="52"/>
        <v>38.370453544343945</v>
      </c>
      <c r="BO46" s="13">
        <f t="shared" si="52"/>
        <v>45.149513779516383</v>
      </c>
      <c r="BP46" s="13">
        <f t="shared" si="52"/>
        <v>24.292508125012318</v>
      </c>
      <c r="BQ46" s="13">
        <f t="shared" si="52"/>
        <v>26.21036814126046</v>
      </c>
      <c r="BR46" s="13">
        <f t="shared" si="52"/>
        <v>25.647808610342508</v>
      </c>
      <c r="BS46" s="13">
        <f t="shared" si="41"/>
        <v>33.130636320016947</v>
      </c>
      <c r="BU46" s="26">
        <f t="array" aca="1" ref="BU46" ca="1">MEDIAN(IF(E46:(OFFSET(INDIRECT(ADDRESS(ROW(), COLUMN())),0,-2))&gt;0,E46:(OFFSET(INDIRECT(ADDRESS(ROW(), COLUMN())),0,-2))))</f>
        <v>45.986959165977169</v>
      </c>
      <c r="BV46" s="26">
        <f t="array" aca="1" ref="BV46" ca="1">AVERAGE(IF(E46:(OFFSET(INDIRECT(ADDRESS(ROW(), COLUMN())),0,-3))&gt;0,E46:(OFFSET(INDIRECT(ADDRESS(ROW(), COLUMN())),0,-3))))</f>
        <v>50.189323248508813</v>
      </c>
      <c r="BW46" s="41">
        <f t="array" ref="BW46">MEDIAN(IF(E46:BS46&gt;0,E46:BS46))</f>
        <v>45.986959165977169</v>
      </c>
      <c r="BX46" s="41">
        <f t="array" ref="BX46">AVERAGE(IF(E46:BS46&gt;0,E46:BS46))</f>
        <v>50.189323248508813</v>
      </c>
      <c r="BY46" s="26"/>
    </row>
    <row r="47" spans="1:93" x14ac:dyDescent="0.3">
      <c r="A47" s="8" t="s">
        <v>60</v>
      </c>
      <c r="B47" s="8" t="s">
        <v>168</v>
      </c>
      <c r="C47" s="8" t="s">
        <v>27</v>
      </c>
      <c r="D47" s="8" t="s">
        <v>91</v>
      </c>
      <c r="E47" s="13">
        <v>0</v>
      </c>
      <c r="F47" s="13">
        <f t="shared" si="42"/>
        <v>0</v>
      </c>
      <c r="G47" s="13">
        <f t="shared" si="42"/>
        <v>0</v>
      </c>
      <c r="H47" s="13">
        <f t="shared" si="42"/>
        <v>0</v>
      </c>
      <c r="I47" s="13">
        <f t="shared" si="42"/>
        <v>0</v>
      </c>
      <c r="J47" s="13">
        <f t="shared" si="42"/>
        <v>0</v>
      </c>
      <c r="K47" s="13">
        <f t="shared" si="42"/>
        <v>0</v>
      </c>
      <c r="L47" s="13">
        <f t="shared" si="42"/>
        <v>0</v>
      </c>
      <c r="M47" s="13">
        <f t="shared" si="42"/>
        <v>0</v>
      </c>
      <c r="N47" s="13">
        <f t="shared" si="42"/>
        <v>0</v>
      </c>
      <c r="O47" s="13">
        <f t="shared" ref="O47:AE47" si="56">O13-N13</f>
        <v>0</v>
      </c>
      <c r="P47" s="13">
        <f t="shared" si="56"/>
        <v>0</v>
      </c>
      <c r="Q47" s="13">
        <f t="shared" si="56"/>
        <v>0</v>
      </c>
      <c r="R47" s="13">
        <f t="shared" si="56"/>
        <v>1</v>
      </c>
      <c r="S47" s="13">
        <f t="shared" si="56"/>
        <v>2</v>
      </c>
      <c r="T47" s="13">
        <f t="shared" si="56"/>
        <v>12</v>
      </c>
      <c r="U47" s="13">
        <f t="shared" si="56"/>
        <v>8</v>
      </c>
      <c r="V47" s="13">
        <f t="shared" si="56"/>
        <v>1</v>
      </c>
      <c r="W47" s="13">
        <f t="shared" si="56"/>
        <v>10</v>
      </c>
      <c r="X47" s="13">
        <f t="shared" si="56"/>
        <v>0</v>
      </c>
      <c r="Y47" s="13">
        <f t="shared" si="56"/>
        <v>11</v>
      </c>
      <c r="Z47" s="13">
        <f t="shared" si="56"/>
        <v>0</v>
      </c>
      <c r="AA47" s="13">
        <f t="shared" si="56"/>
        <v>0</v>
      </c>
      <c r="AB47" s="13">
        <f t="shared" si="56"/>
        <v>1</v>
      </c>
      <c r="AC47" s="13">
        <f t="shared" si="56"/>
        <v>6</v>
      </c>
      <c r="AD47" s="13">
        <f t="shared" si="56"/>
        <v>45</v>
      </c>
      <c r="AE47" s="13">
        <f t="shared" si="56"/>
        <v>3</v>
      </c>
      <c r="AF47" s="13">
        <f t="shared" si="38"/>
        <v>0</v>
      </c>
      <c r="AG47" s="13">
        <f t="shared" si="44"/>
        <v>21</v>
      </c>
      <c r="AH47" s="13">
        <f t="shared" si="44"/>
        <v>17</v>
      </c>
      <c r="AI47" s="13">
        <f t="shared" si="45"/>
        <v>1</v>
      </c>
      <c r="AJ47" s="13">
        <f t="shared" si="39"/>
        <v>26</v>
      </c>
      <c r="AK47" s="13">
        <f t="shared" si="39"/>
        <v>12.957686335403736</v>
      </c>
      <c r="AL47" s="13">
        <f t="shared" si="39"/>
        <v>25.042313664596264</v>
      </c>
      <c r="AM47" s="13">
        <f t="shared" si="39"/>
        <v>29</v>
      </c>
      <c r="AN47" s="13">
        <f t="shared" si="39"/>
        <v>27</v>
      </c>
      <c r="AO47" s="13">
        <f t="shared" si="39"/>
        <v>21</v>
      </c>
      <c r="AP47" s="13">
        <f t="shared" si="39"/>
        <v>13</v>
      </c>
      <c r="AQ47" s="13">
        <f t="shared" si="39"/>
        <v>8</v>
      </c>
      <c r="AR47" s="13">
        <f t="shared" si="39"/>
        <v>36</v>
      </c>
      <c r="AS47" s="13">
        <f t="shared" si="39"/>
        <v>30</v>
      </c>
      <c r="AT47" s="13">
        <f t="shared" si="39"/>
        <v>27</v>
      </c>
      <c r="AU47" s="13">
        <f t="shared" si="39"/>
        <v>0</v>
      </c>
      <c r="AV47" s="13">
        <f t="shared" si="39"/>
        <v>35</v>
      </c>
      <c r="AW47" s="13">
        <f t="shared" si="39"/>
        <v>12</v>
      </c>
      <c r="AX47" s="13">
        <f t="shared" si="39"/>
        <v>14</v>
      </c>
      <c r="AY47" s="13">
        <f t="shared" si="39"/>
        <v>14</v>
      </c>
      <c r="AZ47" s="13">
        <f t="shared" si="40"/>
        <v>10</v>
      </c>
      <c r="BA47" s="13">
        <f t="shared" si="40"/>
        <v>7</v>
      </c>
      <c r="BB47" s="13">
        <f t="shared" si="40"/>
        <v>3</v>
      </c>
      <c r="BC47" s="13">
        <f t="shared" si="40"/>
        <v>3</v>
      </c>
      <c r="BD47" s="13">
        <f t="shared" si="40"/>
        <v>8</v>
      </c>
      <c r="BE47" s="13">
        <f t="shared" si="40"/>
        <v>18</v>
      </c>
      <c r="BF47" s="13">
        <f t="shared" si="40"/>
        <v>7</v>
      </c>
      <c r="BG47" s="13">
        <f t="shared" si="40"/>
        <v>8</v>
      </c>
      <c r="BH47" s="13">
        <f t="shared" si="52"/>
        <v>3</v>
      </c>
      <c r="BI47" s="13">
        <f t="shared" si="52"/>
        <v>3</v>
      </c>
      <c r="BJ47" s="13">
        <f t="shared" si="52"/>
        <v>8</v>
      </c>
      <c r="BK47" s="13">
        <f t="shared" si="52"/>
        <v>22</v>
      </c>
      <c r="BL47" s="13">
        <f t="shared" si="52"/>
        <v>7</v>
      </c>
      <c r="BM47" s="13">
        <f t="shared" si="52"/>
        <v>14</v>
      </c>
      <c r="BN47" s="13">
        <f t="shared" si="52"/>
        <v>4</v>
      </c>
      <c r="BO47" s="13">
        <f t="shared" si="52"/>
        <v>5</v>
      </c>
      <c r="BP47" s="13">
        <f t="shared" si="52"/>
        <v>7</v>
      </c>
      <c r="BQ47" s="13">
        <f t="shared" si="52"/>
        <v>3</v>
      </c>
      <c r="BR47" s="13">
        <f t="shared" si="52"/>
        <v>0.64987563856868746</v>
      </c>
      <c r="BS47" s="13">
        <f t="shared" si="41"/>
        <v>3.8335052494650199</v>
      </c>
      <c r="BU47" s="26">
        <f t="array" aca="1" ref="BU47" ca="1">MEDIAN(IF(E47:(OFFSET(INDIRECT(ADDRESS(ROW(), COLUMN())),0,-2))&gt;0,E47:(OFFSET(INDIRECT(ADDRESS(ROW(), COLUMN())),0,-2))))</f>
        <v>8</v>
      </c>
      <c r="BV47" s="26">
        <f t="array" aca="1" ref="BV47" ca="1">AVERAGE(IF(E47:(OFFSET(INDIRECT(ADDRESS(ROW(), COLUMN())),0,-3))&gt;0,E47:(OFFSET(INDIRECT(ADDRESS(ROW(), COLUMN())),0,-3))))</f>
        <v>12.520068997714974</v>
      </c>
      <c r="BW47" s="41">
        <f t="array" ref="BW47">MEDIAN(IF(E47:BS47&gt;0,E47:BS47))</f>
        <v>8</v>
      </c>
      <c r="BX47" s="41">
        <f t="array" ref="BX47">AVERAGE(IF(E47:BS47&gt;0,E47:BS47))</f>
        <v>12.520068997714974</v>
      </c>
      <c r="BY47" s="26"/>
    </row>
    <row r="48" spans="1:93" x14ac:dyDescent="0.3">
      <c r="A48" s="8" t="s">
        <v>61</v>
      </c>
      <c r="B48" s="8" t="s">
        <v>169</v>
      </c>
      <c r="C48" s="8" t="s">
        <v>28</v>
      </c>
      <c r="D48" s="8" t="s">
        <v>92</v>
      </c>
      <c r="E48" s="13">
        <v>0</v>
      </c>
      <c r="F48" s="13">
        <f t="shared" si="42"/>
        <v>0</v>
      </c>
      <c r="G48" s="13">
        <f t="shared" si="42"/>
        <v>0</v>
      </c>
      <c r="H48" s="13">
        <f t="shared" si="42"/>
        <v>0</v>
      </c>
      <c r="I48" s="13">
        <f t="shared" si="42"/>
        <v>0</v>
      </c>
      <c r="J48" s="13">
        <f t="shared" si="42"/>
        <v>0</v>
      </c>
      <c r="K48" s="13">
        <f t="shared" si="42"/>
        <v>3</v>
      </c>
      <c r="L48" s="13">
        <f t="shared" si="42"/>
        <v>0</v>
      </c>
      <c r="M48" s="13">
        <f t="shared" si="42"/>
        <v>3</v>
      </c>
      <c r="N48" s="13">
        <f t="shared" si="42"/>
        <v>4</v>
      </c>
      <c r="O48" s="13">
        <f t="shared" ref="O48:AE48" si="57">O14-N14</f>
        <v>9</v>
      </c>
      <c r="P48" s="13">
        <f t="shared" si="57"/>
        <v>12</v>
      </c>
      <c r="Q48" s="13">
        <f t="shared" si="57"/>
        <v>4</v>
      </c>
      <c r="R48" s="13">
        <f t="shared" si="57"/>
        <v>27</v>
      </c>
      <c r="S48" s="13">
        <f t="shared" si="57"/>
        <v>1</v>
      </c>
      <c r="T48" s="13">
        <f t="shared" si="57"/>
        <v>0</v>
      </c>
      <c r="U48" s="13">
        <f t="shared" si="57"/>
        <v>1</v>
      </c>
      <c r="V48" s="13">
        <f t="shared" si="57"/>
        <v>5</v>
      </c>
      <c r="W48" s="13">
        <f t="shared" si="57"/>
        <v>4</v>
      </c>
      <c r="X48" s="13">
        <f t="shared" si="57"/>
        <v>37</v>
      </c>
      <c r="Y48" s="13">
        <f t="shared" si="57"/>
        <v>17</v>
      </c>
      <c r="Z48" s="13">
        <f t="shared" si="57"/>
        <v>31</v>
      </c>
      <c r="AA48" s="13">
        <f t="shared" si="57"/>
        <v>15</v>
      </c>
      <c r="AB48" s="13">
        <f t="shared" si="57"/>
        <v>48</v>
      </c>
      <c r="AC48" s="13">
        <f t="shared" si="57"/>
        <v>32</v>
      </c>
      <c r="AD48" s="13">
        <f t="shared" si="57"/>
        <v>53</v>
      </c>
      <c r="AE48" s="13">
        <f t="shared" si="57"/>
        <v>25</v>
      </c>
      <c r="AF48" s="13">
        <f t="shared" si="38"/>
        <v>28</v>
      </c>
      <c r="AG48" s="13">
        <f t="shared" si="44"/>
        <v>22</v>
      </c>
      <c r="AH48" s="13">
        <f t="shared" si="44"/>
        <v>10</v>
      </c>
      <c r="AI48" s="13">
        <f t="shared" si="45"/>
        <v>31</v>
      </c>
      <c r="AJ48" s="13">
        <f t="shared" si="39"/>
        <v>22</v>
      </c>
      <c r="AK48" s="13">
        <f t="shared" si="39"/>
        <v>26.245729813664582</v>
      </c>
      <c r="AL48" s="13">
        <f t="shared" si="39"/>
        <v>36.709199853872633</v>
      </c>
      <c r="AM48" s="13">
        <f t="shared" si="39"/>
        <v>17.045070332462785</v>
      </c>
      <c r="AN48" s="13">
        <f t="shared" si="39"/>
        <v>46</v>
      </c>
      <c r="AO48" s="13">
        <f t="shared" si="39"/>
        <v>40</v>
      </c>
      <c r="AP48" s="13">
        <f t="shared" si="39"/>
        <v>21</v>
      </c>
      <c r="AQ48" s="13">
        <f t="shared" si="39"/>
        <v>40</v>
      </c>
      <c r="AR48" s="13">
        <f t="shared" si="39"/>
        <v>22</v>
      </c>
      <c r="AS48" s="13">
        <f t="shared" si="39"/>
        <v>25</v>
      </c>
      <c r="AT48" s="13">
        <f t="shared" si="39"/>
        <v>44</v>
      </c>
      <c r="AU48" s="13">
        <f t="shared" si="39"/>
        <v>20</v>
      </c>
      <c r="AV48" s="13">
        <f t="shared" si="39"/>
        <v>30</v>
      </c>
      <c r="AW48" s="13">
        <f t="shared" si="39"/>
        <v>41</v>
      </c>
      <c r="AX48" s="13">
        <f t="shared" si="39"/>
        <v>36</v>
      </c>
      <c r="AY48" s="13">
        <f t="shared" si="39"/>
        <v>39</v>
      </c>
      <c r="AZ48" s="13">
        <f t="shared" si="40"/>
        <v>37</v>
      </c>
      <c r="BA48" s="13">
        <f t="shared" si="40"/>
        <v>35</v>
      </c>
      <c r="BB48" s="13">
        <f t="shared" si="40"/>
        <v>39</v>
      </c>
      <c r="BC48" s="13">
        <f t="shared" si="40"/>
        <v>39</v>
      </c>
      <c r="BD48" s="13">
        <f t="shared" si="40"/>
        <v>31</v>
      </c>
      <c r="BE48" s="13">
        <f t="shared" si="40"/>
        <v>37</v>
      </c>
      <c r="BF48" s="13">
        <f t="shared" si="40"/>
        <v>45</v>
      </c>
      <c r="BG48" s="13">
        <f t="shared" si="40"/>
        <v>77</v>
      </c>
      <c r="BH48" s="13">
        <f t="shared" si="52"/>
        <v>65</v>
      </c>
      <c r="BI48" s="13">
        <f t="shared" si="52"/>
        <v>63</v>
      </c>
      <c r="BJ48" s="13">
        <f t="shared" si="52"/>
        <v>64</v>
      </c>
      <c r="BK48" s="13">
        <f t="shared" si="52"/>
        <v>88</v>
      </c>
      <c r="BL48" s="13">
        <f t="shared" si="52"/>
        <v>32</v>
      </c>
      <c r="BM48" s="13">
        <f t="shared" si="52"/>
        <v>111</v>
      </c>
      <c r="BN48" s="13">
        <f t="shared" si="52"/>
        <v>72</v>
      </c>
      <c r="BO48" s="13">
        <f t="shared" si="52"/>
        <v>72</v>
      </c>
      <c r="BP48" s="13">
        <f t="shared" si="52"/>
        <v>77</v>
      </c>
      <c r="BQ48" s="13">
        <f t="shared" si="52"/>
        <v>90</v>
      </c>
      <c r="BR48" s="13">
        <f t="shared" si="52"/>
        <v>109</v>
      </c>
      <c r="BS48" s="13">
        <f t="shared" si="41"/>
        <v>116</v>
      </c>
      <c r="BU48" s="26">
        <f t="array" aca="1" ref="BU48" ca="1">MEDIAN(IF(E48:(OFFSET(INDIRECT(ADDRESS(ROW(), COLUMN())),0,-2))&gt;0,E48:(OFFSET(INDIRECT(ADDRESS(ROW(), COLUMN())),0,-2))))</f>
        <v>32</v>
      </c>
      <c r="BV48" s="26">
        <f t="array" aca="1" ref="BV48" ca="1">AVERAGE(IF(E48:(OFFSET(INDIRECT(ADDRESS(ROW(), COLUMN())),0,-3))&gt;0,E48:(OFFSET(INDIRECT(ADDRESS(ROW(), COLUMN())),0,-3))))</f>
        <v>37.745762711864408</v>
      </c>
      <c r="BW48" s="41">
        <f t="array" ref="BW48">MEDIAN(IF(E48:BS48&gt;0,E48:BS48))</f>
        <v>32</v>
      </c>
      <c r="BX48" s="41">
        <f t="array" ref="BX48">AVERAGE(IF(E48:BS48&gt;0,E48:BS48))</f>
        <v>37.745762711864408</v>
      </c>
      <c r="BY48" s="26"/>
    </row>
    <row r="49" spans="1:77" x14ac:dyDescent="0.3">
      <c r="A49" s="8" t="s">
        <v>62</v>
      </c>
      <c r="B49" s="8" t="s">
        <v>170</v>
      </c>
      <c r="C49" s="8" t="s">
        <v>3</v>
      </c>
      <c r="D49" s="8" t="s">
        <v>93</v>
      </c>
      <c r="E49" s="13">
        <v>0</v>
      </c>
      <c r="F49" s="13">
        <f t="shared" si="42"/>
        <v>0</v>
      </c>
      <c r="G49" s="13">
        <f t="shared" si="42"/>
        <v>0</v>
      </c>
      <c r="H49" s="13">
        <f t="shared" si="42"/>
        <v>0</v>
      </c>
      <c r="I49" s="13">
        <f t="shared" si="42"/>
        <v>0</v>
      </c>
      <c r="J49" s="13">
        <f t="shared" si="42"/>
        <v>0</v>
      </c>
      <c r="K49" s="13">
        <f t="shared" si="42"/>
        <v>0</v>
      </c>
      <c r="L49" s="13">
        <f t="shared" si="42"/>
        <v>0</v>
      </c>
      <c r="M49" s="13">
        <f t="shared" si="42"/>
        <v>0</v>
      </c>
      <c r="N49" s="13">
        <f t="shared" si="42"/>
        <v>0</v>
      </c>
      <c r="O49" s="13">
        <f t="shared" ref="O49:AE49" si="58">O15-N15</f>
        <v>0</v>
      </c>
      <c r="P49" s="13">
        <f t="shared" si="58"/>
        <v>0</v>
      </c>
      <c r="Q49" s="13">
        <f t="shared" si="58"/>
        <v>2</v>
      </c>
      <c r="R49" s="13">
        <f t="shared" si="58"/>
        <v>6</v>
      </c>
      <c r="S49" s="13">
        <f t="shared" si="58"/>
        <v>7</v>
      </c>
      <c r="T49" s="13">
        <f t="shared" si="58"/>
        <v>35</v>
      </c>
      <c r="U49" s="13">
        <f t="shared" si="58"/>
        <v>2</v>
      </c>
      <c r="V49" s="13">
        <f t="shared" si="58"/>
        <v>1</v>
      </c>
      <c r="W49" s="13">
        <f t="shared" si="58"/>
        <v>15</v>
      </c>
      <c r="X49" s="13">
        <f t="shared" si="58"/>
        <v>11</v>
      </c>
      <c r="Y49" s="13">
        <f t="shared" si="58"/>
        <v>22</v>
      </c>
      <c r="Z49" s="13">
        <f t="shared" si="58"/>
        <v>17</v>
      </c>
      <c r="AA49" s="13">
        <f t="shared" si="58"/>
        <v>20</v>
      </c>
      <c r="AB49" s="13">
        <f t="shared" si="58"/>
        <v>31</v>
      </c>
      <c r="AC49" s="13">
        <f t="shared" si="58"/>
        <v>32</v>
      </c>
      <c r="AD49" s="13">
        <f t="shared" si="58"/>
        <v>15</v>
      </c>
      <c r="AE49" s="13">
        <f t="shared" si="58"/>
        <v>25</v>
      </c>
      <c r="AF49" s="13">
        <f t="shared" si="38"/>
        <v>20</v>
      </c>
      <c r="AG49" s="13">
        <f t="shared" si="44"/>
        <v>26</v>
      </c>
      <c r="AH49" s="13">
        <f t="shared" si="44"/>
        <v>44</v>
      </c>
      <c r="AI49" s="13">
        <f t="shared" si="45"/>
        <v>35</v>
      </c>
      <c r="AJ49" s="13">
        <f t="shared" si="39"/>
        <v>28</v>
      </c>
      <c r="AK49" s="13">
        <f t="shared" si="39"/>
        <v>0</v>
      </c>
      <c r="AL49" s="13">
        <f t="shared" si="39"/>
        <v>20</v>
      </c>
      <c r="AM49" s="13">
        <f t="shared" si="39"/>
        <v>18</v>
      </c>
      <c r="AN49" s="13">
        <f t="shared" si="39"/>
        <v>18</v>
      </c>
      <c r="AO49" s="13">
        <f t="shared" si="39"/>
        <v>20</v>
      </c>
      <c r="AP49" s="13">
        <f t="shared" si="39"/>
        <v>24</v>
      </c>
      <c r="AQ49" s="13">
        <f t="shared" si="39"/>
        <v>24</v>
      </c>
      <c r="AR49" s="13">
        <f t="shared" si="39"/>
        <v>22</v>
      </c>
      <c r="AS49" s="13">
        <f t="shared" si="39"/>
        <v>42</v>
      </c>
      <c r="AT49" s="13">
        <f t="shared" si="39"/>
        <v>19</v>
      </c>
      <c r="AU49" s="13">
        <f t="shared" si="39"/>
        <v>19</v>
      </c>
      <c r="AV49" s="13">
        <f t="shared" si="39"/>
        <v>17</v>
      </c>
      <c r="AW49" s="13">
        <f t="shared" si="39"/>
        <v>17</v>
      </c>
      <c r="AX49" s="13">
        <f t="shared" ref="AX49:AY66" si="59">AX15-AW15</f>
        <v>16</v>
      </c>
      <c r="AY49" s="13">
        <f t="shared" si="39"/>
        <v>18</v>
      </c>
      <c r="AZ49" s="13">
        <f t="shared" si="40"/>
        <v>20</v>
      </c>
      <c r="BA49" s="13">
        <f t="shared" si="40"/>
        <v>23</v>
      </c>
      <c r="BB49" s="13">
        <f t="shared" si="40"/>
        <v>22</v>
      </c>
      <c r="BC49" s="13">
        <f t="shared" si="40"/>
        <v>17</v>
      </c>
      <c r="BD49" s="13">
        <f t="shared" si="40"/>
        <v>19</v>
      </c>
      <c r="BE49" s="13">
        <f t="shared" si="40"/>
        <v>16</v>
      </c>
      <c r="BF49" s="13">
        <f t="shared" si="40"/>
        <v>15</v>
      </c>
      <c r="BG49" s="13">
        <f t="shared" si="40"/>
        <v>13</v>
      </c>
      <c r="BH49" s="13">
        <f t="shared" si="52"/>
        <v>13</v>
      </c>
      <c r="BI49" s="13">
        <f t="shared" si="52"/>
        <v>10</v>
      </c>
      <c r="BJ49" s="13">
        <f t="shared" si="52"/>
        <v>9</v>
      </c>
      <c r="BK49" s="13">
        <f t="shared" si="52"/>
        <v>10</v>
      </c>
      <c r="BL49" s="13">
        <f t="shared" si="52"/>
        <v>8</v>
      </c>
      <c r="BM49" s="13">
        <f t="shared" si="52"/>
        <v>10</v>
      </c>
      <c r="BN49" s="13">
        <f t="shared" si="52"/>
        <v>10</v>
      </c>
      <c r="BO49" s="13">
        <f t="shared" si="52"/>
        <v>11</v>
      </c>
      <c r="BP49" s="13">
        <f t="shared" si="52"/>
        <v>12</v>
      </c>
      <c r="BQ49" s="13">
        <f t="shared" si="52"/>
        <v>9</v>
      </c>
      <c r="BR49" s="13">
        <f t="shared" si="52"/>
        <v>9</v>
      </c>
      <c r="BS49" s="13">
        <f t="shared" si="41"/>
        <v>8</v>
      </c>
      <c r="BU49" s="26">
        <f t="array" aca="1" ref="BU49" ca="1">MEDIAN(IF(E49:(OFFSET(INDIRECT(ADDRESS(ROW(), COLUMN())),0,-2))&gt;0,E49:(OFFSET(INDIRECT(ADDRESS(ROW(), COLUMN())),0,-2))))</f>
        <v>17</v>
      </c>
      <c r="BV49" s="26">
        <f t="array" aca="1" ref="BV49" ca="1">AVERAGE(IF(E49:(OFFSET(INDIRECT(ADDRESS(ROW(), COLUMN())),0,-3))&gt;0,E49:(OFFSET(INDIRECT(ADDRESS(ROW(), COLUMN())),0,-3))))</f>
        <v>17.62962962962963</v>
      </c>
      <c r="BW49" s="41">
        <f t="array" ref="BW49">MEDIAN(IF(E49:BS49&gt;0,E49:BS49))</f>
        <v>17</v>
      </c>
      <c r="BX49" s="41">
        <f t="array" ref="BX49">AVERAGE(IF(E49:BS49&gt;0,E49:BS49))</f>
        <v>17.62962962962963</v>
      </c>
      <c r="BY49" s="26"/>
    </row>
    <row r="50" spans="1:77" x14ac:dyDescent="0.3">
      <c r="A50" s="8" t="s">
        <v>63</v>
      </c>
      <c r="B50" s="8" t="s">
        <v>171</v>
      </c>
      <c r="C50" s="8" t="s">
        <v>4</v>
      </c>
      <c r="D50" s="8" t="s">
        <v>94</v>
      </c>
      <c r="E50" s="13">
        <v>0</v>
      </c>
      <c r="F50" s="13">
        <f t="shared" si="42"/>
        <v>0</v>
      </c>
      <c r="G50" s="13">
        <f t="shared" si="42"/>
        <v>0</v>
      </c>
      <c r="H50" s="13">
        <f t="shared" si="42"/>
        <v>0</v>
      </c>
      <c r="I50" s="13">
        <f t="shared" si="42"/>
        <v>0</v>
      </c>
      <c r="J50" s="13">
        <f t="shared" si="42"/>
        <v>1</v>
      </c>
      <c r="K50" s="13">
        <f t="shared" si="42"/>
        <v>1</v>
      </c>
      <c r="L50" s="13">
        <f t="shared" si="42"/>
        <v>2</v>
      </c>
      <c r="M50" s="13">
        <f t="shared" si="42"/>
        <v>2</v>
      </c>
      <c r="N50" s="13">
        <f t="shared" si="42"/>
        <v>4</v>
      </c>
      <c r="O50" s="13">
        <f t="shared" ref="O50:AE50" si="60">O16-N16</f>
        <v>3</v>
      </c>
      <c r="P50" s="13">
        <f t="shared" si="60"/>
        <v>0</v>
      </c>
      <c r="Q50" s="13">
        <f t="shared" si="60"/>
        <v>17</v>
      </c>
      <c r="R50" s="13">
        <f t="shared" si="60"/>
        <v>8</v>
      </c>
      <c r="S50" s="13">
        <f t="shared" si="60"/>
        <v>22</v>
      </c>
      <c r="T50" s="13">
        <f t="shared" si="60"/>
        <v>54</v>
      </c>
      <c r="U50" s="13">
        <f t="shared" si="60"/>
        <v>24</v>
      </c>
      <c r="V50" s="13">
        <f t="shared" si="60"/>
        <v>37</v>
      </c>
      <c r="W50" s="13">
        <f t="shared" si="60"/>
        <v>45</v>
      </c>
      <c r="X50" s="13">
        <f t="shared" si="60"/>
        <v>1</v>
      </c>
      <c r="Y50" s="13">
        <f t="shared" si="60"/>
        <v>63</v>
      </c>
      <c r="Z50" s="13">
        <f t="shared" si="60"/>
        <v>40</v>
      </c>
      <c r="AA50" s="13">
        <f t="shared" si="60"/>
        <v>38</v>
      </c>
      <c r="AB50" s="13">
        <f t="shared" si="60"/>
        <v>47</v>
      </c>
      <c r="AC50" s="13">
        <f t="shared" si="60"/>
        <v>41</v>
      </c>
      <c r="AD50" s="13">
        <f t="shared" si="60"/>
        <v>34</v>
      </c>
      <c r="AE50" s="13">
        <f t="shared" si="60"/>
        <v>33</v>
      </c>
      <c r="AF50" s="13">
        <f t="shared" si="38"/>
        <v>60</v>
      </c>
      <c r="AG50" s="13">
        <f t="shared" si="44"/>
        <v>16</v>
      </c>
      <c r="AH50" s="13">
        <f t="shared" si="44"/>
        <v>52</v>
      </c>
      <c r="AI50" s="13">
        <f t="shared" si="45"/>
        <v>0</v>
      </c>
      <c r="AJ50" s="13">
        <f t="shared" si="39"/>
        <v>0</v>
      </c>
      <c r="AK50" s="13">
        <f t="shared" si="39"/>
        <v>37.502523291925513</v>
      </c>
      <c r="AL50" s="13">
        <f t="shared" si="39"/>
        <v>45.834219710435832</v>
      </c>
      <c r="AM50" s="13">
        <f t="shared" si="39"/>
        <v>12.663256997638655</v>
      </c>
      <c r="AN50" s="13">
        <f t="shared" si="39"/>
        <v>51.651522331684873</v>
      </c>
      <c r="AO50" s="13">
        <f t="shared" si="39"/>
        <v>30.348477668315127</v>
      </c>
      <c r="AP50" s="13">
        <f t="shared" si="39"/>
        <v>38</v>
      </c>
      <c r="AQ50" s="13">
        <f t="shared" si="39"/>
        <v>25</v>
      </c>
      <c r="AR50" s="13">
        <f t="shared" si="39"/>
        <v>30</v>
      </c>
      <c r="AS50" s="13">
        <f t="shared" si="39"/>
        <v>35.419043698170867</v>
      </c>
      <c r="AT50" s="13">
        <f t="shared" si="39"/>
        <v>23.82621521043427</v>
      </c>
      <c r="AU50" s="13">
        <f t="shared" si="39"/>
        <v>1.7547410913948625</v>
      </c>
      <c r="AV50" s="13">
        <f t="shared" si="39"/>
        <v>2</v>
      </c>
      <c r="AW50" s="13">
        <f t="shared" si="39"/>
        <v>2</v>
      </c>
      <c r="AX50" s="13">
        <f t="shared" si="59"/>
        <v>2</v>
      </c>
      <c r="AY50" s="13">
        <f t="shared" si="39"/>
        <v>2</v>
      </c>
      <c r="AZ50" s="13">
        <f t="shared" si="40"/>
        <v>2</v>
      </c>
      <c r="BA50" s="13">
        <f t="shared" si="40"/>
        <v>3</v>
      </c>
      <c r="BB50" s="13">
        <f t="shared" si="40"/>
        <v>0</v>
      </c>
      <c r="BC50" s="13">
        <f t="shared" si="40"/>
        <v>1</v>
      </c>
      <c r="BD50" s="13">
        <f t="shared" si="40"/>
        <v>2</v>
      </c>
      <c r="BE50" s="13">
        <f t="shared" si="40"/>
        <v>1</v>
      </c>
      <c r="BF50" s="13">
        <f t="shared" si="40"/>
        <v>2</v>
      </c>
      <c r="BG50" s="13">
        <f t="shared" si="40"/>
        <v>3</v>
      </c>
      <c r="BH50" s="13">
        <f t="shared" si="52"/>
        <v>2</v>
      </c>
      <c r="BI50" s="13">
        <f t="shared" si="52"/>
        <v>3</v>
      </c>
      <c r="BJ50" s="13">
        <f t="shared" si="52"/>
        <v>0</v>
      </c>
      <c r="BK50" s="13">
        <f t="shared" si="52"/>
        <v>1</v>
      </c>
      <c r="BL50" s="13">
        <f t="shared" si="52"/>
        <v>8</v>
      </c>
      <c r="BM50" s="13">
        <f t="shared" si="52"/>
        <v>0</v>
      </c>
      <c r="BN50" s="13">
        <f t="shared" si="52"/>
        <v>3</v>
      </c>
      <c r="BO50" s="13">
        <f t="shared" si="52"/>
        <v>7</v>
      </c>
      <c r="BP50" s="13">
        <f t="shared" si="52"/>
        <v>23</v>
      </c>
      <c r="BQ50" s="13">
        <f t="shared" si="52"/>
        <v>5</v>
      </c>
      <c r="BR50" s="13">
        <f t="shared" si="52"/>
        <v>2</v>
      </c>
      <c r="BS50" s="13">
        <f t="shared" si="41"/>
        <v>16</v>
      </c>
      <c r="BU50" s="26">
        <f t="array" aca="1" ref="BU50" ca="1">MEDIAN(IF(E50:(OFFSET(INDIRECT(ADDRESS(ROW(), COLUMN())),0,-2))&gt;0,E50:(OFFSET(INDIRECT(ADDRESS(ROW(), COLUMN())),0,-2))))</f>
        <v>10.331628498819327</v>
      </c>
      <c r="BV50" s="26">
        <f t="array" aca="1" ref="BV50" ca="1">AVERAGE(IF(E50:(OFFSET(INDIRECT(ADDRESS(ROW(), COLUMN())),0,-3))&gt;0,E50:(OFFSET(INDIRECT(ADDRESS(ROW(), COLUMN())),0,-3))))</f>
        <v>19.089285714285715</v>
      </c>
      <c r="BW50" s="41">
        <f t="array" ref="BW50">MEDIAN(IF(E50:BS50&gt;0,E50:BS50))</f>
        <v>10.331628498819327</v>
      </c>
      <c r="BX50" s="41">
        <f t="array" ref="BX50">AVERAGE(IF(E50:BS50&gt;0,E50:BS50))</f>
        <v>19.089285714285715</v>
      </c>
      <c r="BY50" s="26"/>
    </row>
    <row r="51" spans="1:77" x14ac:dyDescent="0.3">
      <c r="A51" s="8" t="s">
        <v>64</v>
      </c>
      <c r="B51" s="8" t="s">
        <v>172</v>
      </c>
      <c r="C51" s="8" t="s">
        <v>29</v>
      </c>
      <c r="D51" s="8" t="s">
        <v>95</v>
      </c>
      <c r="E51" s="13">
        <v>0</v>
      </c>
      <c r="F51" s="13">
        <f t="shared" si="42"/>
        <v>0</v>
      </c>
      <c r="G51" s="13">
        <f t="shared" si="42"/>
        <v>0</v>
      </c>
      <c r="H51" s="13">
        <f t="shared" si="42"/>
        <v>0</v>
      </c>
      <c r="I51" s="13">
        <f t="shared" si="42"/>
        <v>0</v>
      </c>
      <c r="J51" s="13">
        <f t="shared" si="42"/>
        <v>0</v>
      </c>
      <c r="K51" s="13">
        <f t="shared" si="42"/>
        <v>2</v>
      </c>
      <c r="L51" s="13">
        <f t="shared" si="42"/>
        <v>0</v>
      </c>
      <c r="M51" s="13">
        <f t="shared" si="42"/>
        <v>0</v>
      </c>
      <c r="N51" s="13">
        <f t="shared" si="42"/>
        <v>1</v>
      </c>
      <c r="O51" s="13">
        <f t="shared" ref="O51:AE51" si="61">O17-N17</f>
        <v>1</v>
      </c>
      <c r="P51" s="13">
        <f t="shared" si="61"/>
        <v>1</v>
      </c>
      <c r="Q51" s="13">
        <f t="shared" si="61"/>
        <v>1</v>
      </c>
      <c r="R51" s="13">
        <f t="shared" si="61"/>
        <v>8</v>
      </c>
      <c r="S51" s="13">
        <f t="shared" si="61"/>
        <v>5</v>
      </c>
      <c r="T51" s="13">
        <f t="shared" si="61"/>
        <v>2</v>
      </c>
      <c r="U51" s="13">
        <f t="shared" si="61"/>
        <v>13</v>
      </c>
      <c r="V51" s="13">
        <f t="shared" si="61"/>
        <v>0</v>
      </c>
      <c r="W51" s="13">
        <f t="shared" si="61"/>
        <v>0</v>
      </c>
      <c r="X51" s="13">
        <f t="shared" si="61"/>
        <v>6</v>
      </c>
      <c r="Y51" s="13">
        <f t="shared" si="61"/>
        <v>4</v>
      </c>
      <c r="Z51" s="13">
        <f t="shared" si="61"/>
        <v>6</v>
      </c>
      <c r="AA51" s="13">
        <f t="shared" si="61"/>
        <v>2</v>
      </c>
      <c r="AB51" s="13">
        <f t="shared" si="61"/>
        <v>2</v>
      </c>
      <c r="AC51" s="13">
        <f t="shared" si="61"/>
        <v>6</v>
      </c>
      <c r="AD51" s="13">
        <f t="shared" si="61"/>
        <v>11</v>
      </c>
      <c r="AE51" s="13">
        <f t="shared" si="61"/>
        <v>11</v>
      </c>
      <c r="AF51" s="13">
        <f t="shared" si="38"/>
        <v>6</v>
      </c>
      <c r="AG51" s="13">
        <f t="shared" si="44"/>
        <v>18</v>
      </c>
      <c r="AH51" s="13">
        <f t="shared" si="44"/>
        <v>8</v>
      </c>
      <c r="AI51" s="13">
        <f t="shared" si="45"/>
        <v>5</v>
      </c>
      <c r="AJ51" s="13">
        <f t="shared" si="39"/>
        <v>15</v>
      </c>
      <c r="AK51" s="13">
        <f t="shared" si="39"/>
        <v>11.149844720496901</v>
      </c>
      <c r="AL51" s="13">
        <f t="shared" si="39"/>
        <v>4.8501552795030989</v>
      </c>
      <c r="AM51" s="13">
        <f t="shared" si="39"/>
        <v>13</v>
      </c>
      <c r="AN51" s="13">
        <f t="shared" si="39"/>
        <v>5</v>
      </c>
      <c r="AO51" s="13">
        <f t="shared" si="39"/>
        <v>5</v>
      </c>
      <c r="AP51" s="13">
        <f t="shared" si="39"/>
        <v>12</v>
      </c>
      <c r="AQ51" s="13">
        <f t="shared" si="39"/>
        <v>12</v>
      </c>
      <c r="AR51" s="13">
        <f t="shared" si="39"/>
        <v>12</v>
      </c>
      <c r="AS51" s="13">
        <f t="shared" si="39"/>
        <v>10</v>
      </c>
      <c r="AT51" s="13">
        <f t="shared" si="39"/>
        <v>14</v>
      </c>
      <c r="AU51" s="13">
        <f t="shared" si="39"/>
        <v>13</v>
      </c>
      <c r="AV51" s="13">
        <f t="shared" si="39"/>
        <v>3</v>
      </c>
      <c r="AW51" s="13">
        <f t="shared" si="39"/>
        <v>22</v>
      </c>
      <c r="AX51" s="13">
        <f t="shared" si="59"/>
        <v>12</v>
      </c>
      <c r="AY51" s="13">
        <f t="shared" si="59"/>
        <v>11</v>
      </c>
      <c r="AZ51" s="13">
        <f t="shared" si="40"/>
        <v>19</v>
      </c>
      <c r="BA51" s="13">
        <f t="shared" si="40"/>
        <v>29</v>
      </c>
      <c r="BB51" s="13">
        <f t="shared" si="40"/>
        <v>29</v>
      </c>
      <c r="BC51" s="13">
        <f t="shared" si="40"/>
        <v>5</v>
      </c>
      <c r="BD51" s="13">
        <f t="shared" si="40"/>
        <v>8</v>
      </c>
      <c r="BE51" s="13">
        <f t="shared" si="40"/>
        <v>12</v>
      </c>
      <c r="BF51" s="13">
        <f t="shared" si="40"/>
        <v>14</v>
      </c>
      <c r="BG51" s="13">
        <f t="shared" si="40"/>
        <v>18</v>
      </c>
      <c r="BH51" s="13">
        <f t="shared" si="52"/>
        <v>10</v>
      </c>
      <c r="BI51" s="13">
        <f t="shared" si="52"/>
        <v>12</v>
      </c>
      <c r="BJ51" s="13">
        <f t="shared" si="52"/>
        <v>7</v>
      </c>
      <c r="BK51" s="13">
        <f t="shared" si="52"/>
        <v>14</v>
      </c>
      <c r="BL51" s="13">
        <f t="shared" si="52"/>
        <v>7</v>
      </c>
      <c r="BM51" s="13">
        <f t="shared" si="52"/>
        <v>22</v>
      </c>
      <c r="BN51" s="13">
        <f t="shared" si="52"/>
        <v>5.0146555854798862</v>
      </c>
      <c r="BO51" s="13">
        <f t="shared" si="52"/>
        <v>14.985344414520114</v>
      </c>
      <c r="BP51" s="13">
        <f t="shared" si="52"/>
        <v>3.2263899862429071</v>
      </c>
      <c r="BQ51" s="13">
        <f t="shared" si="52"/>
        <v>11.721439455289328</v>
      </c>
      <c r="BR51" s="13">
        <f t="shared" si="52"/>
        <v>47.052170558467765</v>
      </c>
      <c r="BS51" s="13">
        <f t="shared" si="41"/>
        <v>19</v>
      </c>
      <c r="BU51" s="26">
        <f t="array" aca="1" ref="BU51" ca="1">MEDIAN(IF(E51:(OFFSET(INDIRECT(ADDRESS(ROW(), COLUMN())),0,-2))&gt;0,E51:(OFFSET(INDIRECT(ADDRESS(ROW(), COLUMN())),0,-2))))</f>
        <v>10</v>
      </c>
      <c r="BV51" s="26">
        <f t="array" aca="1" ref="BV51" ca="1">AVERAGE(IF(E51:(OFFSET(INDIRECT(ADDRESS(ROW(), COLUMN())),0,-3))&gt;0,E51:(OFFSET(INDIRECT(ADDRESS(ROW(), COLUMN())),0,-3))))</f>
        <v>10.543859649122806</v>
      </c>
      <c r="BW51" s="41">
        <f t="array" ref="BW51">MEDIAN(IF(E51:BS51&gt;0,E51:BS51))</f>
        <v>10</v>
      </c>
      <c r="BX51" s="41">
        <f t="array" ref="BX51">AVERAGE(IF(E51:BS51&gt;0,E51:BS51))</f>
        <v>10.543859649122806</v>
      </c>
      <c r="BY51" s="26"/>
    </row>
    <row r="52" spans="1:77" x14ac:dyDescent="0.3">
      <c r="A52" s="8" t="s">
        <v>65</v>
      </c>
      <c r="B52" s="8" t="s">
        <v>173</v>
      </c>
      <c r="C52" s="8" t="s">
        <v>5</v>
      </c>
      <c r="D52" s="8" t="s">
        <v>96</v>
      </c>
      <c r="E52" s="13">
        <v>0</v>
      </c>
      <c r="F52" s="13">
        <f t="shared" si="42"/>
        <v>0</v>
      </c>
      <c r="G52" s="13">
        <f t="shared" si="42"/>
        <v>0</v>
      </c>
      <c r="H52" s="13">
        <f t="shared" si="42"/>
        <v>0</v>
      </c>
      <c r="I52" s="13">
        <f t="shared" si="42"/>
        <v>0</v>
      </c>
      <c r="J52" s="13">
        <f t="shared" si="42"/>
        <v>1</v>
      </c>
      <c r="K52" s="13">
        <f t="shared" si="42"/>
        <v>2</v>
      </c>
      <c r="L52" s="13">
        <f t="shared" si="42"/>
        <v>0</v>
      </c>
      <c r="M52" s="13">
        <f t="shared" si="42"/>
        <v>0</v>
      </c>
      <c r="N52" s="13">
        <f t="shared" ref="N52:AF66" si="62">N18-M18</f>
        <v>8</v>
      </c>
      <c r="O52" s="13">
        <f t="shared" si="62"/>
        <v>8</v>
      </c>
      <c r="P52" s="13">
        <f t="shared" si="62"/>
        <v>8</v>
      </c>
      <c r="Q52" s="13">
        <f t="shared" si="62"/>
        <v>8</v>
      </c>
      <c r="R52" s="13">
        <f t="shared" si="62"/>
        <v>14</v>
      </c>
      <c r="S52" s="13">
        <f t="shared" si="62"/>
        <v>19</v>
      </c>
      <c r="T52" s="13">
        <f t="shared" si="62"/>
        <v>13</v>
      </c>
      <c r="U52" s="13">
        <f t="shared" si="62"/>
        <v>14</v>
      </c>
      <c r="V52" s="13">
        <f t="shared" si="62"/>
        <v>9</v>
      </c>
      <c r="W52" s="13">
        <f t="shared" si="62"/>
        <v>29</v>
      </c>
      <c r="X52" s="13">
        <f t="shared" si="62"/>
        <v>18</v>
      </c>
      <c r="Y52" s="13">
        <f t="shared" si="62"/>
        <v>19</v>
      </c>
      <c r="Z52" s="13">
        <f t="shared" si="62"/>
        <v>29</v>
      </c>
      <c r="AA52" s="13">
        <f t="shared" si="62"/>
        <v>33</v>
      </c>
      <c r="AB52" s="13">
        <f t="shared" si="62"/>
        <v>11</v>
      </c>
      <c r="AC52" s="13">
        <f t="shared" si="62"/>
        <v>9</v>
      </c>
      <c r="AD52" s="13">
        <f t="shared" si="62"/>
        <v>43</v>
      </c>
      <c r="AE52" s="13">
        <f t="shared" si="62"/>
        <v>31</v>
      </c>
      <c r="AF52" s="13">
        <f t="shared" si="62"/>
        <v>60</v>
      </c>
      <c r="AG52" s="13">
        <f t="shared" si="44"/>
        <v>21</v>
      </c>
      <c r="AH52" s="13">
        <f t="shared" si="44"/>
        <v>50</v>
      </c>
      <c r="AI52" s="13">
        <f t="shared" si="45"/>
        <v>22</v>
      </c>
      <c r="AJ52" s="13">
        <f t="shared" si="45"/>
        <v>26</v>
      </c>
      <c r="AK52" s="13">
        <f t="shared" ref="AK52:AK66" si="63">AK18-AJ18</f>
        <v>37.820652173913004</v>
      </c>
      <c r="AL52" s="13">
        <f t="shared" ref="AL52:AL66" si="64">AL18-AK18</f>
        <v>23.179347826086996</v>
      </c>
      <c r="AM52" s="13">
        <f t="shared" ref="AM52:AW66" si="65">AM18-AL18</f>
        <v>23</v>
      </c>
      <c r="AN52" s="13">
        <f t="shared" si="65"/>
        <v>44</v>
      </c>
      <c r="AO52" s="13">
        <f t="shared" si="65"/>
        <v>7</v>
      </c>
      <c r="AP52" s="13">
        <f t="shared" si="65"/>
        <v>29</v>
      </c>
      <c r="AQ52" s="13">
        <f t="shared" si="65"/>
        <v>43</v>
      </c>
      <c r="AR52" s="13">
        <f t="shared" si="65"/>
        <v>68</v>
      </c>
      <c r="AS52" s="13">
        <f t="shared" si="65"/>
        <v>26</v>
      </c>
      <c r="AT52" s="13">
        <f t="shared" si="65"/>
        <v>46</v>
      </c>
      <c r="AU52" s="13">
        <f t="shared" si="65"/>
        <v>65</v>
      </c>
      <c r="AV52" s="13">
        <f t="shared" si="65"/>
        <v>72</v>
      </c>
      <c r="AW52" s="13">
        <f t="shared" si="65"/>
        <v>111</v>
      </c>
      <c r="AX52" s="13">
        <f t="shared" si="59"/>
        <v>106</v>
      </c>
      <c r="AY52" s="13">
        <f t="shared" si="59"/>
        <v>77</v>
      </c>
      <c r="AZ52" s="13">
        <f t="shared" si="40"/>
        <v>125</v>
      </c>
      <c r="BA52" s="13">
        <f t="shared" si="40"/>
        <v>119</v>
      </c>
      <c r="BB52" s="13">
        <f t="shared" si="40"/>
        <v>129</v>
      </c>
      <c r="BC52" s="13">
        <f t="shared" si="40"/>
        <v>106</v>
      </c>
      <c r="BD52" s="13">
        <f t="shared" si="40"/>
        <v>90</v>
      </c>
      <c r="BE52" s="13">
        <f t="shared" si="40"/>
        <v>104</v>
      </c>
      <c r="BF52" s="13">
        <f t="shared" si="40"/>
        <v>55</v>
      </c>
      <c r="BG52" s="13">
        <f t="shared" si="40"/>
        <v>95</v>
      </c>
      <c r="BH52" s="13">
        <f t="shared" si="52"/>
        <v>120</v>
      </c>
      <c r="BI52" s="13">
        <f t="shared" si="52"/>
        <v>101</v>
      </c>
      <c r="BJ52" s="13">
        <f t="shared" si="52"/>
        <v>130</v>
      </c>
      <c r="BK52" s="13">
        <f t="shared" si="52"/>
        <v>57</v>
      </c>
      <c r="BL52" s="13">
        <f t="shared" si="52"/>
        <v>123</v>
      </c>
      <c r="BM52" s="13">
        <f t="shared" si="52"/>
        <v>92</v>
      </c>
      <c r="BN52" s="13">
        <f t="shared" si="52"/>
        <v>95</v>
      </c>
      <c r="BO52" s="13">
        <f t="shared" si="52"/>
        <v>135</v>
      </c>
      <c r="BP52" s="13">
        <f t="shared" si="52"/>
        <v>95</v>
      </c>
      <c r="BQ52" s="13">
        <f t="shared" si="52"/>
        <v>122</v>
      </c>
      <c r="BR52" s="13">
        <f t="shared" si="52"/>
        <v>105</v>
      </c>
      <c r="BS52" s="13">
        <f t="shared" ref="BS52:BS57" si="66">BS18-BR18</f>
        <v>80</v>
      </c>
      <c r="BU52" s="26">
        <f t="array" aca="1" ref="BU52" ca="1">MEDIAN(IF(E52:(OFFSET(INDIRECT(ADDRESS(ROW(), COLUMN())),0,-2))&gt;0,E52:(OFFSET(INDIRECT(ADDRESS(ROW(), COLUMN())),0,-2))))</f>
        <v>43.5</v>
      </c>
      <c r="BV52" s="26">
        <f t="array" aca="1" ref="BV52" ca="1">AVERAGE(IF(E52:(OFFSET(INDIRECT(ADDRESS(ROW(), COLUMN())),0,-3))&gt;0,E52:(OFFSET(INDIRECT(ADDRESS(ROW(), COLUMN())),0,-3))))</f>
        <v>56.016666666666666</v>
      </c>
      <c r="BW52" s="41">
        <f t="array" ref="BW52">MEDIAN(IF(E52:BS52&gt;0,E52:BS52))</f>
        <v>43.5</v>
      </c>
      <c r="BX52" s="41">
        <f t="array" ref="BX52">AVERAGE(IF(E52:BS52&gt;0,E52:BS52))</f>
        <v>56.016666666666666</v>
      </c>
      <c r="BY52" s="26"/>
    </row>
    <row r="53" spans="1:77" x14ac:dyDescent="0.3">
      <c r="A53" s="8" t="s">
        <v>66</v>
      </c>
      <c r="B53" s="8" t="s">
        <v>174</v>
      </c>
      <c r="C53" s="8" t="s">
        <v>6</v>
      </c>
      <c r="D53" s="8" t="s">
        <v>97</v>
      </c>
      <c r="E53" s="13">
        <v>0</v>
      </c>
      <c r="F53" s="13">
        <f t="shared" si="42"/>
        <v>0</v>
      </c>
      <c r="G53" s="13">
        <f t="shared" si="42"/>
        <v>0</v>
      </c>
      <c r="H53" s="13">
        <f t="shared" si="42"/>
        <v>0</v>
      </c>
      <c r="I53" s="13">
        <f t="shared" si="42"/>
        <v>0</v>
      </c>
      <c r="J53" s="13">
        <f t="shared" si="42"/>
        <v>0</v>
      </c>
      <c r="K53" s="13">
        <f t="shared" si="42"/>
        <v>0</v>
      </c>
      <c r="L53" s="13">
        <f t="shared" si="42"/>
        <v>0</v>
      </c>
      <c r="M53" s="13">
        <f t="shared" si="42"/>
        <v>2</v>
      </c>
      <c r="N53" s="13">
        <f t="shared" ref="N53:AE53" si="67">N19-M19</f>
        <v>6</v>
      </c>
      <c r="O53" s="13">
        <f t="shared" si="67"/>
        <v>0</v>
      </c>
      <c r="P53" s="13">
        <f t="shared" si="67"/>
        <v>18</v>
      </c>
      <c r="Q53" s="13">
        <f t="shared" si="67"/>
        <v>29</v>
      </c>
      <c r="R53" s="13">
        <f t="shared" si="67"/>
        <v>25</v>
      </c>
      <c r="S53" s="13">
        <f t="shared" si="67"/>
        <v>31</v>
      </c>
      <c r="T53" s="13">
        <f t="shared" si="67"/>
        <v>65</v>
      </c>
      <c r="U53" s="13">
        <f t="shared" si="67"/>
        <v>2</v>
      </c>
      <c r="V53" s="13">
        <f t="shared" si="67"/>
        <v>29</v>
      </c>
      <c r="W53" s="13">
        <f t="shared" si="67"/>
        <v>40</v>
      </c>
      <c r="X53" s="13">
        <f t="shared" si="67"/>
        <v>10</v>
      </c>
      <c r="Y53" s="13">
        <f t="shared" si="67"/>
        <v>27</v>
      </c>
      <c r="Z53" s="13">
        <f t="shared" si="67"/>
        <v>42</v>
      </c>
      <c r="AA53" s="13">
        <f t="shared" si="67"/>
        <v>12</v>
      </c>
      <c r="AB53" s="13">
        <f t="shared" si="67"/>
        <v>47</v>
      </c>
      <c r="AC53" s="13">
        <f t="shared" si="67"/>
        <v>22</v>
      </c>
      <c r="AD53" s="13">
        <f t="shared" si="67"/>
        <v>40</v>
      </c>
      <c r="AE53" s="13">
        <f t="shared" si="67"/>
        <v>26</v>
      </c>
      <c r="AF53" s="13">
        <f t="shared" si="62"/>
        <v>53</v>
      </c>
      <c r="AG53" s="13">
        <f t="shared" si="44"/>
        <v>47</v>
      </c>
      <c r="AH53" s="13">
        <f t="shared" si="44"/>
        <v>8</v>
      </c>
      <c r="AI53" s="13">
        <f t="shared" si="45"/>
        <v>59</v>
      </c>
      <c r="AJ53" s="13">
        <f t="shared" si="45"/>
        <v>29</v>
      </c>
      <c r="AK53" s="13">
        <f t="shared" si="63"/>
        <v>42.830745341614943</v>
      </c>
      <c r="AL53" s="13">
        <f t="shared" si="64"/>
        <v>53.169254658385057</v>
      </c>
      <c r="AM53" s="13">
        <f t="shared" si="65"/>
        <v>0</v>
      </c>
      <c r="AN53" s="13">
        <f t="shared" si="65"/>
        <v>29</v>
      </c>
      <c r="AO53" s="13">
        <f t="shared" si="65"/>
        <v>16</v>
      </c>
      <c r="AP53" s="13">
        <f t="shared" si="65"/>
        <v>63</v>
      </c>
      <c r="AQ53" s="13">
        <f t="shared" si="65"/>
        <v>23</v>
      </c>
      <c r="AR53" s="13">
        <f t="shared" si="65"/>
        <v>37</v>
      </c>
      <c r="AS53" s="13">
        <f t="shared" si="65"/>
        <v>24</v>
      </c>
      <c r="AT53" s="13">
        <f t="shared" si="65"/>
        <v>30</v>
      </c>
      <c r="AU53" s="13">
        <f t="shared" si="65"/>
        <v>31</v>
      </c>
      <c r="AV53" s="13">
        <f t="shared" si="65"/>
        <v>21</v>
      </c>
      <c r="AW53" s="13">
        <f t="shared" si="65"/>
        <v>18</v>
      </c>
      <c r="AX53" s="13">
        <f t="shared" si="59"/>
        <v>18</v>
      </c>
      <c r="AY53" s="13">
        <f t="shared" si="59"/>
        <v>30</v>
      </c>
      <c r="AZ53" s="13">
        <f t="shared" si="40"/>
        <v>20</v>
      </c>
      <c r="BA53" s="13">
        <f t="shared" si="40"/>
        <v>7.6337750862810481</v>
      </c>
      <c r="BB53" s="13">
        <f t="shared" si="40"/>
        <v>5.1032600578096208</v>
      </c>
      <c r="BC53" s="13">
        <f t="shared" si="40"/>
        <v>28.168360052647358</v>
      </c>
      <c r="BD53" s="13">
        <f t="shared" si="40"/>
        <v>11.593008039370034</v>
      </c>
      <c r="BE53" s="13">
        <f t="shared" si="40"/>
        <v>10.651166066945962</v>
      </c>
      <c r="BF53" s="13">
        <f t="shared" si="40"/>
        <v>9.197364794367104</v>
      </c>
      <c r="BG53" s="13">
        <f t="shared" si="40"/>
        <v>10.422547181479104</v>
      </c>
      <c r="BH53" s="13">
        <f t="shared" si="52"/>
        <v>7.0257391578529678</v>
      </c>
      <c r="BI53" s="13">
        <f t="shared" si="52"/>
        <v>5.668060376573294</v>
      </c>
      <c r="BJ53" s="13">
        <f t="shared" si="52"/>
        <v>9.3452479956008574</v>
      </c>
      <c r="BK53" s="13">
        <f t="shared" si="52"/>
        <v>1.5893631515325524</v>
      </c>
      <c r="BL53" s="13">
        <f t="shared" si="52"/>
        <v>0.60210803954009862</v>
      </c>
      <c r="BM53" s="13">
        <f t="shared" si="52"/>
        <v>1.0629032572464894</v>
      </c>
      <c r="BN53" s="13">
        <f t="shared" si="52"/>
        <v>8.9253773964856009E-2</v>
      </c>
      <c r="BO53" s="13">
        <f t="shared" si="52"/>
        <v>3.526566061481617</v>
      </c>
      <c r="BP53" s="13">
        <f t="shared" si="52"/>
        <v>1.3212769073070376</v>
      </c>
      <c r="BQ53" s="13">
        <f t="shared" si="52"/>
        <v>1</v>
      </c>
      <c r="BR53" s="13">
        <f t="shared" si="52"/>
        <v>0</v>
      </c>
      <c r="BS53" s="13">
        <f t="shared" si="66"/>
        <v>1</v>
      </c>
      <c r="BU53" s="26">
        <f t="array" aca="1" ref="BU53" ca="1">MEDIAN(IF(E53:(OFFSET(INDIRECT(ADDRESS(ROW(), COLUMN())),0,-2))&gt;0,E53:(OFFSET(INDIRECT(ADDRESS(ROW(), COLUMN())),0,-2))))</f>
        <v>20.5</v>
      </c>
      <c r="BV53" s="26">
        <f t="array" aca="1" ref="BV53" ca="1">AVERAGE(IF(E53:(OFFSET(INDIRECT(ADDRESS(ROW(), COLUMN())),0,-3))&gt;0,E53:(OFFSET(INDIRECT(ADDRESS(ROW(), COLUMN())),0,-3))))</f>
        <v>22.142857142857142</v>
      </c>
      <c r="BW53" s="41">
        <f t="array" ref="BW53">MEDIAN(IF(E53:BS53&gt;0,E53:BS53))</f>
        <v>20.5</v>
      </c>
      <c r="BX53" s="41">
        <f t="array" ref="BX53">AVERAGE(IF(E53:BS53&gt;0,E53:BS53))</f>
        <v>22.142857142857142</v>
      </c>
      <c r="BY53" s="26"/>
    </row>
    <row r="54" spans="1:77" x14ac:dyDescent="0.3">
      <c r="A54" s="8" t="s">
        <v>67</v>
      </c>
      <c r="B54" s="8" t="s">
        <v>175</v>
      </c>
      <c r="C54" s="8" t="s">
        <v>7</v>
      </c>
      <c r="D54" s="8" t="s">
        <v>98</v>
      </c>
      <c r="E54" s="28">
        <v>4</v>
      </c>
      <c r="F54" s="13">
        <f t="shared" si="42"/>
        <v>7</v>
      </c>
      <c r="G54" s="13">
        <f t="shared" si="42"/>
        <v>8</v>
      </c>
      <c r="H54" s="13">
        <f t="shared" si="42"/>
        <v>7</v>
      </c>
      <c r="I54" s="13">
        <f t="shared" si="42"/>
        <v>8</v>
      </c>
      <c r="J54" s="13">
        <f t="shared" si="42"/>
        <v>14</v>
      </c>
      <c r="K54" s="13">
        <f t="shared" si="42"/>
        <v>15</v>
      </c>
      <c r="L54" s="13">
        <f t="shared" si="42"/>
        <v>9</v>
      </c>
      <c r="M54" s="13">
        <f t="shared" si="42"/>
        <v>16</v>
      </c>
      <c r="N54" s="13">
        <f t="shared" ref="N54:AE54" si="68">N20-M20</f>
        <v>21</v>
      </c>
      <c r="O54" s="13">
        <f t="shared" si="68"/>
        <v>30</v>
      </c>
      <c r="P54" s="13">
        <f t="shared" si="68"/>
        <v>62</v>
      </c>
      <c r="Q54" s="13">
        <f t="shared" si="68"/>
        <v>52</v>
      </c>
      <c r="R54" s="13">
        <f t="shared" si="68"/>
        <v>101</v>
      </c>
      <c r="S54" s="13">
        <f t="shared" si="68"/>
        <v>32</v>
      </c>
      <c r="T54" s="13">
        <f t="shared" si="68"/>
        <v>137</v>
      </c>
      <c r="U54" s="13">
        <f t="shared" si="68"/>
        <v>145</v>
      </c>
      <c r="V54" s="13">
        <f t="shared" si="68"/>
        <v>17</v>
      </c>
      <c r="W54" s="13">
        <f t="shared" si="68"/>
        <v>27</v>
      </c>
      <c r="X54" s="13">
        <f t="shared" si="68"/>
        <v>39</v>
      </c>
      <c r="Y54" s="13">
        <f t="shared" si="68"/>
        <v>53</v>
      </c>
      <c r="Z54" s="13">
        <f t="shared" si="68"/>
        <v>42</v>
      </c>
      <c r="AA54" s="13">
        <f t="shared" si="68"/>
        <v>42</v>
      </c>
      <c r="AB54" s="13">
        <f t="shared" si="68"/>
        <v>32</v>
      </c>
      <c r="AC54" s="13">
        <f t="shared" si="68"/>
        <v>84</v>
      </c>
      <c r="AD54" s="13">
        <f t="shared" si="68"/>
        <v>19</v>
      </c>
      <c r="AE54" s="13">
        <f t="shared" si="68"/>
        <v>29</v>
      </c>
      <c r="AF54" s="13">
        <f t="shared" si="62"/>
        <v>22</v>
      </c>
      <c r="AG54" s="13">
        <f t="shared" si="44"/>
        <v>31</v>
      </c>
      <c r="AH54" s="13">
        <f t="shared" si="44"/>
        <v>36</v>
      </c>
      <c r="AI54" s="13">
        <f t="shared" si="45"/>
        <v>20</v>
      </c>
      <c r="AJ54" s="13">
        <f t="shared" si="45"/>
        <v>17</v>
      </c>
      <c r="AK54" s="13">
        <f t="shared" si="63"/>
        <v>37.381405279503042</v>
      </c>
      <c r="AL54" s="13">
        <f t="shared" si="64"/>
        <v>72.088253331990018</v>
      </c>
      <c r="AM54" s="13">
        <f t="shared" si="65"/>
        <v>145.26220693190407</v>
      </c>
      <c r="AN54" s="13">
        <f t="shared" si="65"/>
        <v>62.334671043280878</v>
      </c>
      <c r="AO54" s="13">
        <f t="shared" si="65"/>
        <v>294.27825660975759</v>
      </c>
      <c r="AP54" s="13">
        <f t="shared" si="65"/>
        <v>192.05912292897028</v>
      </c>
      <c r="AQ54" s="13">
        <f t="shared" si="65"/>
        <v>222.39014970980179</v>
      </c>
      <c r="AR54" s="13">
        <f t="shared" si="65"/>
        <v>172.30385488778984</v>
      </c>
      <c r="AS54" s="13">
        <f t="shared" si="65"/>
        <v>204.90049132193553</v>
      </c>
      <c r="AT54" s="13">
        <f t="shared" si="65"/>
        <v>194.24266482899611</v>
      </c>
      <c r="AU54" s="13">
        <f t="shared" si="65"/>
        <v>188.65233774739863</v>
      </c>
      <c r="AV54" s="13">
        <f t="shared" si="65"/>
        <v>173.88045251461608</v>
      </c>
      <c r="AW54" s="13">
        <f t="shared" si="65"/>
        <v>149.5510681864771</v>
      </c>
      <c r="AX54" s="13">
        <f t="shared" si="59"/>
        <v>139.8051113474412</v>
      </c>
      <c r="AY54" s="13">
        <f t="shared" si="59"/>
        <v>129.77675763550769</v>
      </c>
      <c r="AZ54" s="13">
        <f t="shared" si="40"/>
        <v>122.01700321630506</v>
      </c>
      <c r="BA54" s="13">
        <f t="shared" si="40"/>
        <v>88.076192478325083</v>
      </c>
      <c r="BB54" s="13">
        <f t="shared" si="40"/>
        <v>50.685133274685086</v>
      </c>
      <c r="BC54" s="13">
        <f t="shared" si="40"/>
        <v>106.72332512294452</v>
      </c>
      <c r="BD54" s="13">
        <f t="shared" si="40"/>
        <v>94.879384906607356</v>
      </c>
      <c r="BE54" s="13">
        <f t="shared" si="40"/>
        <v>68.464995380179516</v>
      </c>
      <c r="BF54" s="13">
        <f t="shared" si="40"/>
        <v>64.64234756200176</v>
      </c>
      <c r="BG54" s="13">
        <f t="shared" si="40"/>
        <v>67.822431918715665</v>
      </c>
      <c r="BH54" s="13">
        <f t="shared" si="52"/>
        <v>54.946232954217521</v>
      </c>
      <c r="BI54" s="13">
        <f t="shared" si="52"/>
        <v>78.88596994947693</v>
      </c>
      <c r="BJ54" s="13">
        <f t="shared" si="52"/>
        <v>81.950178931171649</v>
      </c>
      <c r="BK54" s="13">
        <f t="shared" si="52"/>
        <v>70.808200789943839</v>
      </c>
      <c r="BL54" s="13">
        <f t="shared" si="52"/>
        <v>22.873055474673492</v>
      </c>
      <c r="BM54" s="13">
        <f t="shared" si="52"/>
        <v>57.511624965767624</v>
      </c>
      <c r="BN54" s="13">
        <f t="shared" si="52"/>
        <v>49.578759302966319</v>
      </c>
      <c r="BO54" s="13">
        <f t="shared" si="52"/>
        <v>61.807067915909101</v>
      </c>
      <c r="BP54" s="13">
        <f t="shared" si="52"/>
        <v>2.488205150451904</v>
      </c>
      <c r="BQ54" s="13">
        <f t="shared" si="52"/>
        <v>35.906059373261087</v>
      </c>
      <c r="BR54" s="13">
        <f t="shared" si="52"/>
        <v>31.027027027026634</v>
      </c>
      <c r="BS54" s="13">
        <f t="shared" si="66"/>
        <v>16.44026700230188</v>
      </c>
      <c r="BU54" s="26">
        <f t="array" aca="1" ref="BU54" ca="1">MEDIAN(IF(E54:(OFFSET(INDIRECT(ADDRESS(ROW(), COLUMN())),0,-2))&gt;0,E54:(OFFSET(INDIRECT(ADDRESS(ROW(), COLUMN())),0,-2))))</f>
        <v>52</v>
      </c>
      <c r="BV54" s="26">
        <f t="array" aca="1" ref="BV54" ca="1">AVERAGE(IF(E54:(OFFSET(INDIRECT(ADDRESS(ROW(), COLUMN())),0,-3))&gt;0,E54:(OFFSET(INDIRECT(ADDRESS(ROW(), COLUMN())),0,-3))))</f>
        <v>71.409556223914947</v>
      </c>
      <c r="BW54" s="41">
        <f t="array" ref="BW54">MEDIAN(IF(E54:BS54&gt;0,E54:BS54))</f>
        <v>52</v>
      </c>
      <c r="BX54" s="41">
        <f t="array" ref="BX54">AVERAGE(IF(E54:BS54&gt;0,E54:BS54))</f>
        <v>71.409556223914947</v>
      </c>
      <c r="BY54" s="26"/>
    </row>
    <row r="55" spans="1:77" x14ac:dyDescent="0.3">
      <c r="A55" s="8" t="s">
        <v>68</v>
      </c>
      <c r="B55" s="8" t="s">
        <v>176</v>
      </c>
      <c r="C55" s="8" t="s">
        <v>30</v>
      </c>
      <c r="D55" s="8" t="s">
        <v>99</v>
      </c>
      <c r="E55" s="13">
        <v>0</v>
      </c>
      <c r="F55" s="13">
        <f t="shared" si="42"/>
        <v>0</v>
      </c>
      <c r="G55" s="13">
        <f t="shared" si="42"/>
        <v>0</v>
      </c>
      <c r="H55" s="13">
        <f t="shared" si="42"/>
        <v>0</v>
      </c>
      <c r="I55" s="13">
        <f t="shared" si="42"/>
        <v>0</v>
      </c>
      <c r="J55" s="13">
        <f t="shared" si="42"/>
        <v>0</v>
      </c>
      <c r="K55" s="13">
        <f t="shared" si="42"/>
        <v>0</v>
      </c>
      <c r="L55" s="13">
        <f t="shared" si="42"/>
        <v>1</v>
      </c>
      <c r="M55" s="13">
        <f t="shared" si="42"/>
        <v>2</v>
      </c>
      <c r="N55" s="13">
        <f t="shared" ref="N55:AE55" si="69">N21-M21</f>
        <v>5</v>
      </c>
      <c r="O55" s="13">
        <f t="shared" si="69"/>
        <v>0</v>
      </c>
      <c r="P55" s="13">
        <f t="shared" si="69"/>
        <v>0</v>
      </c>
      <c r="Q55" s="13">
        <f t="shared" si="69"/>
        <v>0</v>
      </c>
      <c r="R55" s="13">
        <f t="shared" si="69"/>
        <v>4</v>
      </c>
      <c r="S55" s="13">
        <f t="shared" si="69"/>
        <v>6</v>
      </c>
      <c r="T55" s="13">
        <f t="shared" si="69"/>
        <v>24</v>
      </c>
      <c r="U55" s="13">
        <f t="shared" si="69"/>
        <v>2</v>
      </c>
      <c r="V55" s="13">
        <f t="shared" si="69"/>
        <v>19</v>
      </c>
      <c r="W55" s="13">
        <f t="shared" si="69"/>
        <v>3</v>
      </c>
      <c r="X55" s="13">
        <f t="shared" si="69"/>
        <v>12</v>
      </c>
      <c r="Y55" s="13">
        <f t="shared" si="69"/>
        <v>6</v>
      </c>
      <c r="Z55" s="13">
        <f t="shared" si="69"/>
        <v>9</v>
      </c>
      <c r="AA55" s="13">
        <f t="shared" si="69"/>
        <v>9</v>
      </c>
      <c r="AB55" s="13">
        <f t="shared" si="69"/>
        <v>5</v>
      </c>
      <c r="AC55" s="13">
        <f t="shared" si="69"/>
        <v>27</v>
      </c>
      <c r="AD55" s="13">
        <f t="shared" si="69"/>
        <v>31</v>
      </c>
      <c r="AE55" s="13">
        <f t="shared" si="69"/>
        <v>2</v>
      </c>
      <c r="AF55" s="13">
        <f t="shared" si="62"/>
        <v>22</v>
      </c>
      <c r="AG55" s="13">
        <f t="shared" si="44"/>
        <v>11</v>
      </c>
      <c r="AH55" s="13">
        <f t="shared" si="44"/>
        <v>15</v>
      </c>
      <c r="AI55" s="13">
        <f t="shared" si="45"/>
        <v>7</v>
      </c>
      <c r="AJ55" s="13">
        <f t="shared" si="45"/>
        <v>16</v>
      </c>
      <c r="AK55" s="13">
        <f t="shared" si="63"/>
        <v>21.97729037267078</v>
      </c>
      <c r="AL55" s="13">
        <f t="shared" si="64"/>
        <v>18.02270962732922</v>
      </c>
      <c r="AM55" s="13">
        <f t="shared" si="65"/>
        <v>19</v>
      </c>
      <c r="AN55" s="13">
        <f t="shared" si="65"/>
        <v>21</v>
      </c>
      <c r="AO55" s="13">
        <f t="shared" si="65"/>
        <v>30</v>
      </c>
      <c r="AP55" s="13">
        <f t="shared" si="65"/>
        <v>15</v>
      </c>
      <c r="AQ55" s="13">
        <f t="shared" si="65"/>
        <v>41</v>
      </c>
      <c r="AR55" s="13">
        <f t="shared" si="65"/>
        <v>21</v>
      </c>
      <c r="AS55" s="13">
        <f t="shared" si="65"/>
        <v>45</v>
      </c>
      <c r="AT55" s="13">
        <f t="shared" si="65"/>
        <v>41</v>
      </c>
      <c r="AU55" s="13">
        <f t="shared" si="65"/>
        <v>47</v>
      </c>
      <c r="AV55" s="13">
        <f t="shared" si="65"/>
        <v>29</v>
      </c>
      <c r="AW55" s="13">
        <f t="shared" si="65"/>
        <v>24</v>
      </c>
      <c r="AX55" s="13">
        <f t="shared" si="59"/>
        <v>19</v>
      </c>
      <c r="AY55" s="13">
        <f t="shared" si="59"/>
        <v>17</v>
      </c>
      <c r="AZ55" s="13">
        <f t="shared" si="40"/>
        <v>12</v>
      </c>
      <c r="BA55" s="13">
        <f t="shared" si="40"/>
        <v>23</v>
      </c>
      <c r="BB55" s="13">
        <f t="shared" si="40"/>
        <v>4.9281709517766785</v>
      </c>
      <c r="BC55" s="13">
        <f t="shared" si="40"/>
        <v>25.071829048223321</v>
      </c>
      <c r="BD55" s="13">
        <f t="shared" si="40"/>
        <v>61</v>
      </c>
      <c r="BE55" s="13">
        <f t="shared" si="40"/>
        <v>36</v>
      </c>
      <c r="BF55" s="13">
        <f t="shared" si="40"/>
        <v>27</v>
      </c>
      <c r="BG55" s="13">
        <f t="shared" si="40"/>
        <v>20</v>
      </c>
      <c r="BH55" s="13">
        <f t="shared" si="52"/>
        <v>33</v>
      </c>
      <c r="BI55" s="13">
        <f t="shared" si="52"/>
        <v>17</v>
      </c>
      <c r="BJ55" s="13">
        <f t="shared" si="52"/>
        <v>25</v>
      </c>
      <c r="BK55" s="13">
        <f t="shared" si="52"/>
        <v>22</v>
      </c>
      <c r="BL55" s="13">
        <f t="shared" si="52"/>
        <v>3</v>
      </c>
      <c r="BM55" s="13">
        <f t="shared" si="52"/>
        <v>20</v>
      </c>
      <c r="BN55" s="13">
        <f t="shared" si="52"/>
        <v>39</v>
      </c>
      <c r="BO55" s="13">
        <f t="shared" si="52"/>
        <v>18</v>
      </c>
      <c r="BP55" s="13">
        <f t="shared" si="52"/>
        <v>21</v>
      </c>
      <c r="BQ55" s="13">
        <f t="shared" si="52"/>
        <v>29</v>
      </c>
      <c r="BR55" s="13">
        <f t="shared" si="52"/>
        <v>10</v>
      </c>
      <c r="BS55" s="13">
        <f t="shared" si="66"/>
        <v>20</v>
      </c>
      <c r="BU55" s="26">
        <f t="array" aca="1" ref="BU55" ca="1">MEDIAN(IF(E55:(OFFSET(INDIRECT(ADDRESS(ROW(), COLUMN())),0,-2))&gt;0,E55:(OFFSET(INDIRECT(ADDRESS(ROW(), COLUMN())),0,-2))))</f>
        <v>19</v>
      </c>
      <c r="BV55" s="26">
        <f t="array" aca="1" ref="BV55" ca="1">AVERAGE(IF(E55:(OFFSET(INDIRECT(ADDRESS(ROW(), COLUMN())),0,-3))&gt;0,E55:(OFFSET(INDIRECT(ADDRESS(ROW(), COLUMN())),0,-3))))</f>
        <v>19.526315789473685</v>
      </c>
      <c r="BW55" s="41">
        <f t="array" ref="BW55">MEDIAN(IF(E55:BS55&gt;0,E55:BS55))</f>
        <v>19</v>
      </c>
      <c r="BX55" s="41">
        <f t="array" ref="BX55">AVERAGE(IF(E55:BS55&gt;0,E55:BS55))</f>
        <v>19.526315789473685</v>
      </c>
      <c r="BY55" s="26"/>
    </row>
    <row r="56" spans="1:77" x14ac:dyDescent="0.3">
      <c r="A56" s="8" t="s">
        <v>69</v>
      </c>
      <c r="B56" s="8" t="s">
        <v>177</v>
      </c>
      <c r="C56" s="8" t="s">
        <v>8</v>
      </c>
      <c r="D56" s="8" t="s">
        <v>100</v>
      </c>
      <c r="E56" s="13">
        <v>0</v>
      </c>
      <c r="F56" s="13">
        <f t="shared" si="42"/>
        <v>0</v>
      </c>
      <c r="G56" s="13">
        <f t="shared" si="42"/>
        <v>0</v>
      </c>
      <c r="H56" s="13">
        <f t="shared" si="42"/>
        <v>0</v>
      </c>
      <c r="I56" s="13">
        <f t="shared" si="42"/>
        <v>0</v>
      </c>
      <c r="J56" s="13">
        <f t="shared" si="42"/>
        <v>0</v>
      </c>
      <c r="K56" s="13">
        <f t="shared" si="42"/>
        <v>0</v>
      </c>
      <c r="L56" s="13">
        <f t="shared" si="42"/>
        <v>0</v>
      </c>
      <c r="M56" s="13">
        <f t="shared" si="42"/>
        <v>0</v>
      </c>
      <c r="N56" s="13">
        <f t="shared" ref="N56:AE56" si="70">N22-M22</f>
        <v>0</v>
      </c>
      <c r="O56" s="13">
        <f t="shared" si="70"/>
        <v>2</v>
      </c>
      <c r="P56" s="13">
        <f t="shared" si="70"/>
        <v>2</v>
      </c>
      <c r="Q56" s="13">
        <f t="shared" si="70"/>
        <v>0</v>
      </c>
      <c r="R56" s="13">
        <f t="shared" si="70"/>
        <v>14</v>
      </c>
      <c r="S56" s="13">
        <f t="shared" si="70"/>
        <v>0</v>
      </c>
      <c r="T56" s="13">
        <f t="shared" si="70"/>
        <v>7</v>
      </c>
      <c r="U56" s="13">
        <f t="shared" si="70"/>
        <v>15</v>
      </c>
      <c r="V56" s="13">
        <f t="shared" si="70"/>
        <v>1</v>
      </c>
      <c r="W56" s="13">
        <f t="shared" si="70"/>
        <v>5</v>
      </c>
      <c r="X56" s="13">
        <f t="shared" si="70"/>
        <v>4</v>
      </c>
      <c r="Y56" s="13">
        <f t="shared" si="70"/>
        <v>8</v>
      </c>
      <c r="Z56" s="13">
        <f t="shared" si="70"/>
        <v>7</v>
      </c>
      <c r="AA56" s="13">
        <f t="shared" si="70"/>
        <v>12</v>
      </c>
      <c r="AB56" s="13">
        <f t="shared" si="70"/>
        <v>0</v>
      </c>
      <c r="AC56" s="13">
        <f t="shared" si="70"/>
        <v>7</v>
      </c>
      <c r="AD56" s="13">
        <f t="shared" si="70"/>
        <v>13</v>
      </c>
      <c r="AE56" s="13">
        <f t="shared" si="70"/>
        <v>19</v>
      </c>
      <c r="AF56" s="13">
        <f t="shared" si="62"/>
        <v>11</v>
      </c>
      <c r="AG56" s="13">
        <f t="shared" si="44"/>
        <v>14</v>
      </c>
      <c r="AH56" s="13">
        <f t="shared" si="44"/>
        <v>12</v>
      </c>
      <c r="AI56" s="13">
        <f t="shared" si="45"/>
        <v>8</v>
      </c>
      <c r="AJ56" s="13">
        <f t="shared" si="45"/>
        <v>8</v>
      </c>
      <c r="AK56" s="13">
        <f t="shared" si="63"/>
        <v>10</v>
      </c>
      <c r="AL56" s="13">
        <f t="shared" si="64"/>
        <v>0</v>
      </c>
      <c r="AM56" s="13">
        <f t="shared" si="65"/>
        <v>13</v>
      </c>
      <c r="AN56" s="13">
        <f t="shared" si="65"/>
        <v>10</v>
      </c>
      <c r="AO56" s="13">
        <f t="shared" si="65"/>
        <v>10</v>
      </c>
      <c r="AP56" s="13">
        <f t="shared" si="65"/>
        <v>16</v>
      </c>
      <c r="AQ56" s="13">
        <f t="shared" si="65"/>
        <v>6</v>
      </c>
      <c r="AR56" s="13">
        <f t="shared" si="65"/>
        <v>17</v>
      </c>
      <c r="AS56" s="13">
        <f t="shared" si="65"/>
        <v>9</v>
      </c>
      <c r="AT56" s="13">
        <f t="shared" si="65"/>
        <v>22</v>
      </c>
      <c r="AU56" s="13">
        <f t="shared" si="65"/>
        <v>3</v>
      </c>
      <c r="AV56" s="13">
        <f t="shared" si="65"/>
        <v>13</v>
      </c>
      <c r="AW56" s="13">
        <f t="shared" si="65"/>
        <v>13</v>
      </c>
      <c r="AX56" s="13">
        <f t="shared" si="59"/>
        <v>16</v>
      </c>
      <c r="AY56" s="13">
        <f t="shared" si="59"/>
        <v>39</v>
      </c>
      <c r="AZ56" s="13">
        <f t="shared" si="40"/>
        <v>13</v>
      </c>
      <c r="BA56" s="13">
        <f t="shared" si="40"/>
        <v>15</v>
      </c>
      <c r="BB56" s="13">
        <f t="shared" si="40"/>
        <v>18</v>
      </c>
      <c r="BC56" s="13">
        <f t="shared" si="40"/>
        <v>15</v>
      </c>
      <c r="BD56" s="13">
        <f t="shared" si="40"/>
        <v>15</v>
      </c>
      <c r="BE56" s="13">
        <f t="shared" si="40"/>
        <v>16</v>
      </c>
      <c r="BF56" s="13">
        <f t="shared" si="40"/>
        <v>21</v>
      </c>
      <c r="BG56" s="13">
        <f t="shared" si="40"/>
        <v>22</v>
      </c>
      <c r="BH56" s="13">
        <f t="shared" si="52"/>
        <v>10</v>
      </c>
      <c r="BI56" s="13">
        <f t="shared" si="52"/>
        <v>15</v>
      </c>
      <c r="BJ56" s="13">
        <f t="shared" si="52"/>
        <v>15</v>
      </c>
      <c r="BK56" s="13">
        <f t="shared" si="52"/>
        <v>11</v>
      </c>
      <c r="BL56" s="13">
        <f t="shared" si="52"/>
        <v>7</v>
      </c>
      <c r="BM56" s="13">
        <f t="shared" si="52"/>
        <v>12.783201107190848</v>
      </c>
      <c r="BN56" s="13">
        <f t="shared" si="52"/>
        <v>1.2167988928091518</v>
      </c>
      <c r="BO56" s="13">
        <f t="shared" si="52"/>
        <v>20</v>
      </c>
      <c r="BP56" s="13">
        <f t="shared" si="52"/>
        <v>9</v>
      </c>
      <c r="BQ56" s="13">
        <f t="shared" si="52"/>
        <v>7</v>
      </c>
      <c r="BR56" s="13">
        <f t="shared" si="52"/>
        <v>15</v>
      </c>
      <c r="BS56" s="13">
        <f t="shared" si="66"/>
        <v>7</v>
      </c>
      <c r="BU56" s="26">
        <f t="array" aca="1" ref="BU56" ca="1">MEDIAN(IF(E56:(OFFSET(INDIRECT(ADDRESS(ROW(), COLUMN())),0,-2))&gt;0,E56:(OFFSET(INDIRECT(ADDRESS(ROW(), COLUMN())),0,-2))))</f>
        <v>12</v>
      </c>
      <c r="BV56" s="26">
        <f t="array" aca="1" ref="BV56" ca="1">AVERAGE(IF(E56:(OFFSET(INDIRECT(ADDRESS(ROW(), COLUMN())),0,-3))&gt;0,E56:(OFFSET(INDIRECT(ADDRESS(ROW(), COLUMN())),0,-3))))</f>
        <v>11.90566037735849</v>
      </c>
      <c r="BW56" s="41">
        <f t="array" ref="BW56">MEDIAN(IF(E56:BS56&gt;0,E56:BS56))</f>
        <v>12</v>
      </c>
      <c r="BX56" s="41">
        <f t="array" ref="BX56">AVERAGE(IF(E56:BS56&gt;0,E56:BS56))</f>
        <v>11.90566037735849</v>
      </c>
      <c r="BY56" s="26"/>
    </row>
    <row r="57" spans="1:77" x14ac:dyDescent="0.3">
      <c r="A57" s="8" t="s">
        <v>70</v>
      </c>
      <c r="B57" s="8" t="s">
        <v>178</v>
      </c>
      <c r="C57" s="8" t="s">
        <v>9</v>
      </c>
      <c r="D57" s="8" t="s">
        <v>101</v>
      </c>
      <c r="E57" s="13">
        <v>0</v>
      </c>
      <c r="F57" s="13">
        <f t="shared" si="42"/>
        <v>0</v>
      </c>
      <c r="G57" s="13">
        <f t="shared" si="42"/>
        <v>0</v>
      </c>
      <c r="H57" s="13">
        <f t="shared" si="42"/>
        <v>0</v>
      </c>
      <c r="I57" s="13">
        <f t="shared" si="42"/>
        <v>0</v>
      </c>
      <c r="J57" s="13">
        <f t="shared" si="42"/>
        <v>1</v>
      </c>
      <c r="K57" s="13">
        <f t="shared" si="42"/>
        <v>1</v>
      </c>
      <c r="L57" s="13">
        <f t="shared" si="42"/>
        <v>1</v>
      </c>
      <c r="M57" s="13">
        <f t="shared" si="42"/>
        <v>0</v>
      </c>
      <c r="N57" s="13">
        <f t="shared" ref="N57:AE57" si="71">N23-M23</f>
        <v>0</v>
      </c>
      <c r="O57" s="13">
        <f t="shared" si="71"/>
        <v>2</v>
      </c>
      <c r="P57" s="13">
        <f t="shared" si="71"/>
        <v>1</v>
      </c>
      <c r="Q57" s="13">
        <f t="shared" si="71"/>
        <v>1</v>
      </c>
      <c r="R57" s="13">
        <f t="shared" si="71"/>
        <v>15</v>
      </c>
      <c r="S57" s="13">
        <f t="shared" si="71"/>
        <v>0</v>
      </c>
      <c r="T57" s="13">
        <f t="shared" si="71"/>
        <v>5</v>
      </c>
      <c r="U57" s="13">
        <f t="shared" si="71"/>
        <v>4</v>
      </c>
      <c r="V57" s="13">
        <f t="shared" si="71"/>
        <v>2</v>
      </c>
      <c r="W57" s="13">
        <f t="shared" si="71"/>
        <v>11</v>
      </c>
      <c r="X57" s="13">
        <f t="shared" si="71"/>
        <v>7</v>
      </c>
      <c r="Y57" s="13">
        <f t="shared" si="71"/>
        <v>8</v>
      </c>
      <c r="Z57" s="13">
        <f t="shared" si="71"/>
        <v>20</v>
      </c>
      <c r="AA57" s="13">
        <f t="shared" si="71"/>
        <v>15</v>
      </c>
      <c r="AB57" s="13">
        <f t="shared" si="71"/>
        <v>8</v>
      </c>
      <c r="AC57" s="13">
        <f t="shared" si="71"/>
        <v>13</v>
      </c>
      <c r="AD57" s="13">
        <f t="shared" si="71"/>
        <v>21</v>
      </c>
      <c r="AE57" s="13">
        <f t="shared" si="71"/>
        <v>9</v>
      </c>
      <c r="AF57" s="13">
        <f t="shared" si="62"/>
        <v>7</v>
      </c>
      <c r="AG57" s="13">
        <f t="shared" si="44"/>
        <v>6</v>
      </c>
      <c r="AH57" s="13">
        <f t="shared" si="44"/>
        <v>5</v>
      </c>
      <c r="AI57" s="13">
        <f t="shared" si="45"/>
        <v>5</v>
      </c>
      <c r="AJ57" s="13">
        <f t="shared" si="45"/>
        <v>7</v>
      </c>
      <c r="AK57" s="13">
        <f t="shared" si="63"/>
        <v>7.9285714285714164</v>
      </c>
      <c r="AL57" s="13">
        <f t="shared" si="64"/>
        <v>9.0714285714285836</v>
      </c>
      <c r="AM57" s="13">
        <f t="shared" si="65"/>
        <v>0</v>
      </c>
      <c r="AN57" s="13">
        <f t="shared" si="65"/>
        <v>2</v>
      </c>
      <c r="AO57" s="13">
        <f t="shared" si="65"/>
        <v>5</v>
      </c>
      <c r="AP57" s="13">
        <f t="shared" si="65"/>
        <v>8</v>
      </c>
      <c r="AQ57" s="13">
        <f t="shared" si="65"/>
        <v>6</v>
      </c>
      <c r="AR57" s="13">
        <f t="shared" si="65"/>
        <v>7</v>
      </c>
      <c r="AS57" s="13">
        <f t="shared" si="65"/>
        <v>9</v>
      </c>
      <c r="AT57" s="13">
        <f t="shared" si="65"/>
        <v>8</v>
      </c>
      <c r="AU57" s="13">
        <f t="shared" si="65"/>
        <v>8</v>
      </c>
      <c r="AV57" s="13">
        <f t="shared" si="65"/>
        <v>23</v>
      </c>
      <c r="AW57" s="13">
        <f t="shared" si="65"/>
        <v>13</v>
      </c>
      <c r="AX57" s="13">
        <f t="shared" si="59"/>
        <v>33</v>
      </c>
      <c r="AY57" s="13">
        <f t="shared" si="59"/>
        <v>4</v>
      </c>
      <c r="AZ57" s="13">
        <f t="shared" si="40"/>
        <v>6</v>
      </c>
      <c r="BA57" s="13">
        <f t="shared" si="40"/>
        <v>48</v>
      </c>
      <c r="BB57" s="13">
        <f t="shared" si="40"/>
        <v>32</v>
      </c>
      <c r="BC57" s="13">
        <f t="shared" si="40"/>
        <v>26</v>
      </c>
      <c r="BD57" s="13">
        <f t="shared" si="40"/>
        <v>59</v>
      </c>
      <c r="BE57" s="13">
        <f t="shared" si="40"/>
        <v>52</v>
      </c>
      <c r="BF57" s="13">
        <f t="shared" si="40"/>
        <v>29</v>
      </c>
      <c r="BG57" s="13">
        <f t="shared" si="40"/>
        <v>67</v>
      </c>
      <c r="BH57" s="13">
        <f t="shared" si="52"/>
        <v>68</v>
      </c>
      <c r="BI57" s="13">
        <f t="shared" si="52"/>
        <v>42</v>
      </c>
      <c r="BJ57" s="13">
        <f t="shared" si="52"/>
        <v>29</v>
      </c>
      <c r="BK57" s="13">
        <f t="shared" si="52"/>
        <v>31</v>
      </c>
      <c r="BL57" s="13">
        <f t="shared" si="52"/>
        <v>21</v>
      </c>
      <c r="BM57" s="13">
        <f t="shared" si="52"/>
        <v>23</v>
      </c>
      <c r="BN57" s="13">
        <f t="shared" si="52"/>
        <v>39</v>
      </c>
      <c r="BO57" s="13">
        <f t="shared" si="52"/>
        <v>40</v>
      </c>
      <c r="BP57" s="13">
        <f t="shared" si="52"/>
        <v>43</v>
      </c>
      <c r="BQ57" s="13">
        <f t="shared" si="52"/>
        <v>60</v>
      </c>
      <c r="BR57" s="13">
        <f t="shared" si="52"/>
        <v>22</v>
      </c>
      <c r="BS57" s="13">
        <f t="shared" si="66"/>
        <v>52</v>
      </c>
      <c r="BU57" s="26">
        <f t="array" aca="1" ref="BU57" ca="1">MEDIAN(IF(E57:(OFFSET(INDIRECT(ADDRESS(ROW(), COLUMN())),0,-2))&gt;0,E57:(OFFSET(INDIRECT(ADDRESS(ROW(), COLUMN())),0,-2))))</f>
        <v>9.0357142857142918</v>
      </c>
      <c r="BV57" s="26">
        <f t="array" aca="1" ref="BV57" ca="1">AVERAGE(IF(E57:(OFFSET(INDIRECT(ADDRESS(ROW(), COLUMN())),0,-3))&gt;0,E57:(OFFSET(INDIRECT(ADDRESS(ROW(), COLUMN())),0,-3))))</f>
        <v>19.086206896551722</v>
      </c>
      <c r="BW57" s="41">
        <f t="array" ref="BW57">MEDIAN(IF(E57:BS57&gt;0,E57:BS57))</f>
        <v>9.0357142857142918</v>
      </c>
      <c r="BX57" s="41">
        <f t="array" ref="BX57">AVERAGE(IF(E57:BS57&gt;0,E57:BS57))</f>
        <v>19.086206896551722</v>
      </c>
      <c r="BY57" s="26"/>
    </row>
    <row r="58" spans="1:77" x14ac:dyDescent="0.3">
      <c r="A58" s="8" t="s">
        <v>71</v>
      </c>
      <c r="B58" s="8" t="s">
        <v>179</v>
      </c>
      <c r="C58" s="8" t="s">
        <v>31</v>
      </c>
      <c r="D58" s="8" t="s">
        <v>102</v>
      </c>
      <c r="E58" s="13">
        <v>0</v>
      </c>
      <c r="F58" s="13">
        <f t="shared" si="42"/>
        <v>0</v>
      </c>
      <c r="G58" s="13">
        <f t="shared" si="42"/>
        <v>0</v>
      </c>
      <c r="H58" s="13">
        <f t="shared" si="42"/>
        <v>0</v>
      </c>
      <c r="I58" s="13">
        <f t="shared" si="42"/>
        <v>0</v>
      </c>
      <c r="J58" s="13">
        <f t="shared" si="42"/>
        <v>0</v>
      </c>
      <c r="K58" s="13">
        <f t="shared" si="42"/>
        <v>1</v>
      </c>
      <c r="L58" s="13">
        <f t="shared" si="42"/>
        <v>1</v>
      </c>
      <c r="M58" s="13">
        <f t="shared" si="42"/>
        <v>0</v>
      </c>
      <c r="N58" s="13">
        <f t="shared" ref="N58:AE58" si="72">N24-M24</f>
        <v>0</v>
      </c>
      <c r="O58" s="13">
        <f t="shared" si="72"/>
        <v>0</v>
      </c>
      <c r="P58" s="13">
        <f t="shared" si="72"/>
        <v>0</v>
      </c>
      <c r="Q58" s="13">
        <f t="shared" si="72"/>
        <v>0</v>
      </c>
      <c r="R58" s="13">
        <f t="shared" si="72"/>
        <v>0</v>
      </c>
      <c r="S58" s="13">
        <f t="shared" si="72"/>
        <v>0</v>
      </c>
      <c r="T58" s="13">
        <f t="shared" si="72"/>
        <v>4</v>
      </c>
      <c r="U58" s="13">
        <f t="shared" si="72"/>
        <v>0</v>
      </c>
      <c r="V58" s="13">
        <f t="shared" si="72"/>
        <v>3</v>
      </c>
      <c r="W58" s="13">
        <f t="shared" si="72"/>
        <v>0</v>
      </c>
      <c r="X58" s="13">
        <f t="shared" si="72"/>
        <v>2</v>
      </c>
      <c r="Y58" s="13">
        <f t="shared" si="72"/>
        <v>0</v>
      </c>
      <c r="Z58" s="13">
        <f t="shared" si="72"/>
        <v>15</v>
      </c>
      <c r="AA58" s="13">
        <f t="shared" si="72"/>
        <v>0</v>
      </c>
      <c r="AB58" s="13">
        <f t="shared" si="72"/>
        <v>0</v>
      </c>
      <c r="AC58" s="13">
        <f t="shared" si="72"/>
        <v>1</v>
      </c>
      <c r="AD58" s="13">
        <f t="shared" si="72"/>
        <v>5</v>
      </c>
      <c r="AE58" s="13">
        <f t="shared" si="72"/>
        <v>0</v>
      </c>
      <c r="AF58" s="13">
        <f t="shared" si="62"/>
        <v>13</v>
      </c>
      <c r="AG58" s="13">
        <f t="shared" si="44"/>
        <v>15</v>
      </c>
      <c r="AH58" s="13">
        <f t="shared" si="44"/>
        <v>1</v>
      </c>
      <c r="AI58" s="13">
        <f t="shared" si="45"/>
        <v>12</v>
      </c>
      <c r="AJ58" s="13">
        <f t="shared" si="45"/>
        <v>0</v>
      </c>
      <c r="AK58" s="13">
        <f t="shared" si="63"/>
        <v>5.5399844720496958</v>
      </c>
      <c r="AL58" s="13">
        <f t="shared" si="64"/>
        <v>17.460015527950304</v>
      </c>
      <c r="AM58" s="13">
        <f t="shared" si="65"/>
        <v>0</v>
      </c>
      <c r="AN58" s="13">
        <f t="shared" si="65"/>
        <v>4</v>
      </c>
      <c r="AO58" s="13">
        <f t="shared" si="65"/>
        <v>13</v>
      </c>
      <c r="AP58" s="13">
        <f t="shared" si="65"/>
        <v>6</v>
      </c>
      <c r="AQ58" s="13">
        <f t="shared" si="65"/>
        <v>5</v>
      </c>
      <c r="AR58" s="13">
        <f t="shared" si="65"/>
        <v>16</v>
      </c>
      <c r="AS58" s="13">
        <f t="shared" si="65"/>
        <v>7</v>
      </c>
      <c r="AT58" s="13">
        <f t="shared" si="65"/>
        <v>5</v>
      </c>
      <c r="AU58" s="13">
        <f t="shared" si="65"/>
        <v>17</v>
      </c>
      <c r="AV58" s="13">
        <f t="shared" si="65"/>
        <v>7</v>
      </c>
      <c r="AW58" s="13">
        <f t="shared" si="65"/>
        <v>5</v>
      </c>
      <c r="AX58" s="13">
        <f t="shared" si="59"/>
        <v>7</v>
      </c>
      <c r="AY58" s="13">
        <f t="shared" si="59"/>
        <v>0</v>
      </c>
      <c r="AZ58" s="13">
        <f t="shared" si="40"/>
        <v>7</v>
      </c>
      <c r="BA58" s="13">
        <f t="shared" si="40"/>
        <v>10</v>
      </c>
      <c r="BB58" s="13">
        <f t="shared" si="40"/>
        <v>5</v>
      </c>
      <c r="BC58" s="13">
        <f t="shared" si="40"/>
        <v>7</v>
      </c>
      <c r="BD58" s="13">
        <f t="shared" si="40"/>
        <v>6</v>
      </c>
      <c r="BE58" s="13">
        <f t="shared" si="40"/>
        <v>56</v>
      </c>
      <c r="BF58" s="13">
        <f t="shared" si="40"/>
        <v>14</v>
      </c>
      <c r="BG58" s="13">
        <f t="shared" si="40"/>
        <v>16</v>
      </c>
      <c r="BH58" s="13">
        <f t="shared" si="52"/>
        <v>4</v>
      </c>
      <c r="BI58" s="13">
        <f t="shared" si="52"/>
        <v>12</v>
      </c>
      <c r="BJ58" s="13">
        <f t="shared" si="52"/>
        <v>1</v>
      </c>
      <c r="BK58" s="13">
        <f t="shared" si="52"/>
        <v>38.258217627281965</v>
      </c>
      <c r="BL58" s="13">
        <f t="shared" si="52"/>
        <v>4.1373720820398034</v>
      </c>
      <c r="BM58" s="13">
        <f t="shared" si="52"/>
        <v>14.450553640710382</v>
      </c>
      <c r="BN58" s="13">
        <f t="shared" si="52"/>
        <v>13.595341705236081</v>
      </c>
      <c r="BO58" s="13">
        <f t="shared" si="52"/>
        <v>15.784755975629423</v>
      </c>
      <c r="BP58" s="13">
        <f t="shared" si="52"/>
        <v>11.231973583002286</v>
      </c>
      <c r="BQ58" s="13">
        <f t="shared" si="52"/>
        <v>13.051259595826139</v>
      </c>
      <c r="BR58" s="13">
        <f t="shared" ref="BR58:BS66" si="73">BR24-BQ24</f>
        <v>17.490525790273921</v>
      </c>
      <c r="BS58" s="13">
        <f t="shared" si="73"/>
        <v>13</v>
      </c>
      <c r="BU58" s="26">
        <f t="array" aca="1" ref="BU58" ca="1">MEDIAN(IF(E58:(OFFSET(INDIRECT(ADDRESS(ROW(), COLUMN())),0,-2))&gt;0,E58:(OFFSET(INDIRECT(ADDRESS(ROW(), COLUMN())),0,-2))))</f>
        <v>7</v>
      </c>
      <c r="BV58" s="26">
        <f t="array" aca="1" ref="BV58" ca="1">AVERAGE(IF(E58:(OFFSET(INDIRECT(ADDRESS(ROW(), COLUMN())),0,-3))&gt;0,E58:(OFFSET(INDIRECT(ADDRESS(ROW(), COLUMN())),0,-3))))</f>
        <v>10.377777777777778</v>
      </c>
      <c r="BW58" s="41">
        <f t="array" ref="BW58">MEDIAN(IF(E58:BS58&gt;0,E58:BS58))</f>
        <v>7</v>
      </c>
      <c r="BX58" s="41">
        <f t="array" ref="BX58">AVERAGE(IF(E58:BS58&gt;0,E58:BS58))</f>
        <v>10.377777777777778</v>
      </c>
      <c r="BY58" s="26"/>
    </row>
    <row r="59" spans="1:77" x14ac:dyDescent="0.3">
      <c r="A59" s="8" t="s">
        <v>72</v>
      </c>
      <c r="B59" s="8" t="s">
        <v>180</v>
      </c>
      <c r="C59" s="8" t="s">
        <v>10</v>
      </c>
      <c r="D59" s="8" t="s">
        <v>103</v>
      </c>
      <c r="E59" s="13">
        <v>0</v>
      </c>
      <c r="F59" s="13">
        <f t="shared" si="42"/>
        <v>0</v>
      </c>
      <c r="G59" s="13">
        <f t="shared" si="42"/>
        <v>0</v>
      </c>
      <c r="H59" s="13">
        <f t="shared" si="42"/>
        <v>0</v>
      </c>
      <c r="I59" s="13">
        <f t="shared" si="42"/>
        <v>0</v>
      </c>
      <c r="J59" s="13">
        <f t="shared" si="42"/>
        <v>0</v>
      </c>
      <c r="K59" s="13">
        <f t="shared" si="42"/>
        <v>0</v>
      </c>
      <c r="L59" s="13">
        <f t="shared" si="42"/>
        <v>0</v>
      </c>
      <c r="M59" s="13">
        <f t="shared" si="42"/>
        <v>2</v>
      </c>
      <c r="N59" s="13">
        <f t="shared" ref="N59:AE59" si="74">N25-M25</f>
        <v>22</v>
      </c>
      <c r="O59" s="13">
        <f t="shared" si="74"/>
        <v>0</v>
      </c>
      <c r="P59" s="13">
        <f t="shared" si="74"/>
        <v>0</v>
      </c>
      <c r="Q59" s="13">
        <f t="shared" si="74"/>
        <v>0</v>
      </c>
      <c r="R59" s="13">
        <f t="shared" si="74"/>
        <v>9</v>
      </c>
      <c r="S59" s="13">
        <f t="shared" si="74"/>
        <v>4</v>
      </c>
      <c r="T59" s="13">
        <f t="shared" si="74"/>
        <v>67</v>
      </c>
      <c r="U59" s="13">
        <f t="shared" si="74"/>
        <v>58</v>
      </c>
      <c r="V59" s="13">
        <f t="shared" si="74"/>
        <v>13</v>
      </c>
      <c r="W59" s="13">
        <f t="shared" si="74"/>
        <v>0</v>
      </c>
      <c r="X59" s="13">
        <f t="shared" si="74"/>
        <v>4</v>
      </c>
      <c r="Y59" s="13">
        <f t="shared" si="74"/>
        <v>9</v>
      </c>
      <c r="Z59" s="13">
        <f t="shared" si="74"/>
        <v>25</v>
      </c>
      <c r="AA59" s="13">
        <f t="shared" si="74"/>
        <v>21</v>
      </c>
      <c r="AB59" s="13">
        <f t="shared" si="74"/>
        <v>0</v>
      </c>
      <c r="AC59" s="13">
        <f t="shared" si="74"/>
        <v>25</v>
      </c>
      <c r="AD59" s="13">
        <f t="shared" si="74"/>
        <v>42</v>
      </c>
      <c r="AE59" s="13">
        <f t="shared" si="74"/>
        <v>30</v>
      </c>
      <c r="AF59" s="13">
        <f t="shared" si="62"/>
        <v>20</v>
      </c>
      <c r="AG59" s="13">
        <f t="shared" si="44"/>
        <v>9</v>
      </c>
      <c r="AH59" s="13">
        <f t="shared" si="44"/>
        <v>15</v>
      </c>
      <c r="AI59" s="13">
        <f t="shared" si="45"/>
        <v>6</v>
      </c>
      <c r="AJ59" s="13">
        <f t="shared" si="45"/>
        <v>10</v>
      </c>
      <c r="AK59" s="13">
        <f t="shared" si="63"/>
        <v>30</v>
      </c>
      <c r="AL59" s="13">
        <f t="shared" si="64"/>
        <v>3</v>
      </c>
      <c r="AM59" s="13">
        <f t="shared" si="65"/>
        <v>0</v>
      </c>
      <c r="AN59" s="13">
        <f t="shared" si="65"/>
        <v>36</v>
      </c>
      <c r="AO59" s="13">
        <f t="shared" si="65"/>
        <v>19</v>
      </c>
      <c r="AP59" s="13">
        <f t="shared" si="65"/>
        <v>14</v>
      </c>
      <c r="AQ59" s="13">
        <f t="shared" si="65"/>
        <v>66.271680614383627</v>
      </c>
      <c r="AR59" s="13">
        <f t="shared" si="65"/>
        <v>24.768633960744069</v>
      </c>
      <c r="AS59" s="13">
        <f t="shared" si="65"/>
        <v>14.336442467747133</v>
      </c>
      <c r="AT59" s="13">
        <f t="shared" si="65"/>
        <v>21.423783136604129</v>
      </c>
      <c r="AU59" s="13">
        <f t="shared" si="65"/>
        <v>21.388401850268224</v>
      </c>
      <c r="AV59" s="13">
        <f t="shared" si="65"/>
        <v>19.08382523818068</v>
      </c>
      <c r="AW59" s="13">
        <f t="shared" si="65"/>
        <v>15.433342647689074</v>
      </c>
      <c r="AX59" s="13">
        <f t="shared" si="59"/>
        <v>14.000190422765513</v>
      </c>
      <c r="AY59" s="13">
        <f t="shared" si="59"/>
        <v>8.4989542656178401</v>
      </c>
      <c r="AZ59" s="13">
        <f t="shared" si="40"/>
        <v>5.6713745853440969</v>
      </c>
      <c r="BA59" s="13">
        <f t="shared" si="40"/>
        <v>1.3334228330393216</v>
      </c>
      <c r="BB59" s="13">
        <f t="shared" si="40"/>
        <v>3.3850118755251515</v>
      </c>
      <c r="BC59" s="13">
        <f t="shared" si="40"/>
        <v>17.36085301870196</v>
      </c>
      <c r="BD59" s="13">
        <f t="shared" si="40"/>
        <v>1.7340979865188046</v>
      </c>
      <c r="BE59" s="13">
        <f t="shared" si="40"/>
        <v>3.9389984093214707</v>
      </c>
      <c r="BF59" s="13">
        <f t="shared" si="40"/>
        <v>6.370986687548907</v>
      </c>
      <c r="BG59" s="13">
        <f t="shared" si="40"/>
        <v>2.4065384407780357</v>
      </c>
      <c r="BH59" s="13">
        <f t="shared" si="52"/>
        <v>2.7974170598399724</v>
      </c>
      <c r="BI59" s="13">
        <f t="shared" si="52"/>
        <v>2.1478556181591557</v>
      </c>
      <c r="BJ59" s="13">
        <f t="shared" si="52"/>
        <v>4.6481888812228362</v>
      </c>
      <c r="BK59" s="13">
        <f t="shared" si="52"/>
        <v>13.849434580124807</v>
      </c>
      <c r="BL59" s="13">
        <f t="shared" si="52"/>
        <v>0.15056541987519267</v>
      </c>
      <c r="BM59" s="13">
        <f t="shared" si="52"/>
        <v>0.69788113292133858</v>
      </c>
      <c r="BN59" s="13">
        <f t="shared" si="52"/>
        <v>3.2829856449977797</v>
      </c>
      <c r="BO59" s="13">
        <f t="shared" si="52"/>
        <v>5.4436097193718069</v>
      </c>
      <c r="BP59" s="13">
        <f t="shared" si="52"/>
        <v>0.57552350270907482</v>
      </c>
      <c r="BQ59" s="13">
        <f t="shared" si="52"/>
        <v>0.58059318764605905</v>
      </c>
      <c r="BR59" s="13">
        <f t="shared" si="73"/>
        <v>31.419406812353941</v>
      </c>
      <c r="BS59" s="13">
        <f t="shared" si="73"/>
        <v>5</v>
      </c>
      <c r="BU59" s="26">
        <f t="array" aca="1" ref="BU59" ca="1">MEDIAN(IF(E59:(OFFSET(INDIRECT(ADDRESS(ROW(), COLUMN())),0,-2))&gt;0,E59:(OFFSET(INDIRECT(ADDRESS(ROW(), COLUMN())),0,-2))))</f>
        <v>10</v>
      </c>
      <c r="BV59" s="26">
        <f t="array" aca="1" ref="BV59" ca="1">AVERAGE(IF(E59:(OFFSET(INDIRECT(ADDRESS(ROW(), COLUMN())),0,-3))&gt;0,E59:(OFFSET(INDIRECT(ADDRESS(ROW(), COLUMN())),0,-3))))</f>
        <v>15.30188679245283</v>
      </c>
      <c r="BW59" s="41">
        <f t="array" ref="BW59">MEDIAN(IF(E59:BS59&gt;0,E59:BS59))</f>
        <v>10</v>
      </c>
      <c r="BX59" s="41">
        <f t="array" ref="BX59">AVERAGE(IF(E59:BS59&gt;0,E59:BS59))</f>
        <v>15.30188679245283</v>
      </c>
      <c r="BY59" s="26"/>
    </row>
    <row r="60" spans="1:77" x14ac:dyDescent="0.3">
      <c r="A60" s="8" t="s">
        <v>73</v>
      </c>
      <c r="B60" s="8" t="s">
        <v>181</v>
      </c>
      <c r="C60" s="8" t="s">
        <v>11</v>
      </c>
      <c r="D60" s="8" t="s">
        <v>104</v>
      </c>
      <c r="E60" s="13">
        <v>0</v>
      </c>
      <c r="F60" s="13">
        <f t="shared" si="42"/>
        <v>2</v>
      </c>
      <c r="G60" s="13">
        <f t="shared" si="42"/>
        <v>0</v>
      </c>
      <c r="H60" s="13">
        <f t="shared" si="42"/>
        <v>2</v>
      </c>
      <c r="I60" s="13">
        <f t="shared" si="42"/>
        <v>2</v>
      </c>
      <c r="J60" s="13">
        <f t="shared" si="42"/>
        <v>2</v>
      </c>
      <c r="K60" s="13">
        <f t="shared" si="42"/>
        <v>9</v>
      </c>
      <c r="L60" s="13">
        <f t="shared" si="42"/>
        <v>23</v>
      </c>
      <c r="M60" s="13">
        <f t="shared" si="42"/>
        <v>25</v>
      </c>
      <c r="N60" s="13">
        <f t="shared" ref="N60:AE60" si="75">N26-M26</f>
        <v>17</v>
      </c>
      <c r="O60" s="13">
        <f t="shared" si="75"/>
        <v>28</v>
      </c>
      <c r="P60" s="13">
        <f t="shared" si="75"/>
        <v>53</v>
      </c>
      <c r="Q60" s="13">
        <f t="shared" si="75"/>
        <v>55</v>
      </c>
      <c r="R60" s="13">
        <f t="shared" si="75"/>
        <v>35</v>
      </c>
      <c r="S60" s="13">
        <f t="shared" si="75"/>
        <v>80</v>
      </c>
      <c r="T60" s="13">
        <f t="shared" si="75"/>
        <v>91</v>
      </c>
      <c r="U60" s="13">
        <f t="shared" si="75"/>
        <v>70</v>
      </c>
      <c r="V60" s="13">
        <f t="shared" si="75"/>
        <v>2</v>
      </c>
      <c r="W60" s="13">
        <f t="shared" si="75"/>
        <v>28</v>
      </c>
      <c r="X60" s="13">
        <f t="shared" si="75"/>
        <v>0</v>
      </c>
      <c r="Y60" s="13">
        <f t="shared" si="75"/>
        <v>5</v>
      </c>
      <c r="Z60" s="13">
        <f t="shared" si="75"/>
        <v>84</v>
      </c>
      <c r="AA60" s="13">
        <f t="shared" si="75"/>
        <v>71</v>
      </c>
      <c r="AB60" s="13">
        <f t="shared" si="75"/>
        <v>113</v>
      </c>
      <c r="AC60" s="13">
        <f t="shared" si="75"/>
        <v>43</v>
      </c>
      <c r="AD60" s="13">
        <f t="shared" si="75"/>
        <v>18</v>
      </c>
      <c r="AE60" s="13">
        <f t="shared" si="75"/>
        <v>45</v>
      </c>
      <c r="AF60" s="13">
        <f t="shared" si="62"/>
        <v>21</v>
      </c>
      <c r="AG60" s="13">
        <f t="shared" si="44"/>
        <v>73</v>
      </c>
      <c r="AH60" s="13">
        <f t="shared" si="44"/>
        <v>99</v>
      </c>
      <c r="AI60" s="13">
        <f t="shared" si="45"/>
        <v>57</v>
      </c>
      <c r="AJ60" s="13">
        <f t="shared" si="45"/>
        <v>38</v>
      </c>
      <c r="AK60" s="13">
        <f t="shared" si="63"/>
        <v>39.294060559006311</v>
      </c>
      <c r="AL60" s="13">
        <f t="shared" si="64"/>
        <v>96.967053822210573</v>
      </c>
      <c r="AM60" s="13">
        <f t="shared" si="65"/>
        <v>166.14281819271082</v>
      </c>
      <c r="AN60" s="13">
        <f t="shared" si="65"/>
        <v>139.76301116444279</v>
      </c>
      <c r="AO60" s="13">
        <f t="shared" si="65"/>
        <v>320.73611715871948</v>
      </c>
      <c r="AP60" s="13">
        <f t="shared" si="65"/>
        <v>124.09642142195776</v>
      </c>
      <c r="AQ60" s="13">
        <f t="shared" si="65"/>
        <v>374.71944388776137</v>
      </c>
      <c r="AR60" s="13">
        <f t="shared" si="65"/>
        <v>324.8822469910674</v>
      </c>
      <c r="AS60" s="13">
        <f t="shared" si="65"/>
        <v>200.32048768549703</v>
      </c>
      <c r="AT60" s="13">
        <f t="shared" si="65"/>
        <v>265.6351596085965</v>
      </c>
      <c r="AU60" s="13">
        <f t="shared" si="65"/>
        <v>260.75316006197954</v>
      </c>
      <c r="AV60" s="13">
        <f t="shared" si="65"/>
        <v>241.5061215138021</v>
      </c>
      <c r="AW60" s="13">
        <f t="shared" si="65"/>
        <v>212.31141552213194</v>
      </c>
      <c r="AX60" s="13">
        <f t="shared" si="59"/>
        <v>200.97003499039602</v>
      </c>
      <c r="AY60" s="13">
        <f t="shared" si="59"/>
        <v>168.29165759597436</v>
      </c>
      <c r="AZ60" s="13">
        <f t="shared" si="40"/>
        <v>179.87732217446319</v>
      </c>
      <c r="BA60" s="13">
        <f t="shared" si="40"/>
        <v>122.73942147977687</v>
      </c>
      <c r="BB60" s="13">
        <f t="shared" si="40"/>
        <v>104.06888295010594</v>
      </c>
      <c r="BC60" s="13">
        <f t="shared" si="40"/>
        <v>50.925163219400019</v>
      </c>
      <c r="BD60" s="13">
        <f t="shared" si="40"/>
        <v>32</v>
      </c>
      <c r="BE60" s="13">
        <f t="shared" si="40"/>
        <v>118.00714565387625</v>
      </c>
      <c r="BF60" s="13">
        <f t="shared" si="40"/>
        <v>47.468957497986594</v>
      </c>
      <c r="BG60" s="13">
        <f t="shared" si="40"/>
        <v>50.893244983224577</v>
      </c>
      <c r="BH60" s="13">
        <f t="shared" si="52"/>
        <v>34.744372507681874</v>
      </c>
      <c r="BI60" s="13">
        <f t="shared" si="52"/>
        <v>100.64205875217795</v>
      </c>
      <c r="BJ60" s="13">
        <f t="shared" si="52"/>
        <v>30.20732695895822</v>
      </c>
      <c r="BK60" s="13">
        <f t="shared" si="52"/>
        <v>94.403922290478476</v>
      </c>
      <c r="BL60" s="13">
        <f t="shared" si="52"/>
        <v>-0.3670286443839359</v>
      </c>
      <c r="BM60" s="13">
        <f t="shared" si="52"/>
        <v>45.963489990448579</v>
      </c>
      <c r="BN60" s="13">
        <f t="shared" si="52"/>
        <v>38.894745721594518</v>
      </c>
      <c r="BO60" s="13">
        <f t="shared" si="52"/>
        <v>53.122434957162113</v>
      </c>
      <c r="BP60" s="13">
        <f t="shared" si="52"/>
        <v>1.0193293307947897</v>
      </c>
      <c r="BQ60" s="13">
        <f t="shared" si="52"/>
        <v>18.899630108698148</v>
      </c>
      <c r="BR60" s="13">
        <f t="shared" si="73"/>
        <v>129.10036989130185</v>
      </c>
      <c r="BS60" s="13">
        <f t="shared" si="73"/>
        <v>38</v>
      </c>
      <c r="BU60" s="26">
        <f t="array" aca="1" ref="BU60" ca="1">MEDIAN(IF(E60:(OFFSET(INDIRECT(ADDRESS(ROW(), COLUMN())),0,-2))&gt;0,E60:(OFFSET(INDIRECT(ADDRESS(ROW(), COLUMN())),0,-2))))</f>
        <v>53.122434957162113</v>
      </c>
      <c r="BV60" s="26">
        <f t="array" aca="1" ref="BV60" ca="1">AVERAGE(IF(E60:(OFFSET(INDIRECT(ADDRESS(ROW(), COLUMN())),0,-3))&gt;0,E60:(OFFSET(INDIRECT(ADDRESS(ROW(), COLUMN())),0,-3))))</f>
        <v>89.180429026101336</v>
      </c>
      <c r="BW60" s="41">
        <f t="array" ref="BW60">MEDIAN(IF(E60:BS60&gt;0,E60:BS60))</f>
        <v>53.122434957162113</v>
      </c>
      <c r="BX60" s="41">
        <f t="array" ref="BX60">AVERAGE(IF(E60:BS60&gt;0,E60:BS60))</f>
        <v>89.180429026101336</v>
      </c>
      <c r="BY60" s="26"/>
    </row>
    <row r="61" spans="1:77" x14ac:dyDescent="0.3">
      <c r="A61" s="8" t="s">
        <v>74</v>
      </c>
      <c r="B61" s="8" t="s">
        <v>182</v>
      </c>
      <c r="C61" s="8" t="s">
        <v>12</v>
      </c>
      <c r="D61" s="8" t="s">
        <v>105</v>
      </c>
      <c r="E61" s="13">
        <v>0</v>
      </c>
      <c r="F61" s="13">
        <f t="shared" si="42"/>
        <v>0</v>
      </c>
      <c r="G61" s="13">
        <f t="shared" si="42"/>
        <v>0</v>
      </c>
      <c r="H61" s="13">
        <f t="shared" si="42"/>
        <v>0</v>
      </c>
      <c r="I61" s="13">
        <f t="shared" si="42"/>
        <v>0</v>
      </c>
      <c r="J61" s="13">
        <f t="shared" si="42"/>
        <v>0</v>
      </c>
      <c r="K61" s="13">
        <f t="shared" si="42"/>
        <v>1</v>
      </c>
      <c r="L61" s="13">
        <f t="shared" si="42"/>
        <v>3</v>
      </c>
      <c r="M61" s="13">
        <f t="shared" si="42"/>
        <v>0</v>
      </c>
      <c r="N61" s="13">
        <f t="shared" ref="N61:AE61" si="76">N27-M27</f>
        <v>0</v>
      </c>
      <c r="O61" s="13">
        <f t="shared" si="76"/>
        <v>8</v>
      </c>
      <c r="P61" s="13">
        <f t="shared" si="76"/>
        <v>0</v>
      </c>
      <c r="Q61" s="13">
        <f t="shared" si="76"/>
        <v>2</v>
      </c>
      <c r="R61" s="13">
        <f t="shared" si="76"/>
        <v>5</v>
      </c>
      <c r="S61" s="13">
        <f t="shared" si="76"/>
        <v>11</v>
      </c>
      <c r="T61" s="13">
        <f t="shared" si="76"/>
        <v>50</v>
      </c>
      <c r="U61" s="13">
        <f t="shared" si="76"/>
        <v>27</v>
      </c>
      <c r="V61" s="13">
        <f t="shared" si="76"/>
        <v>37</v>
      </c>
      <c r="W61" s="13">
        <f t="shared" si="76"/>
        <v>7</v>
      </c>
      <c r="X61" s="13">
        <f t="shared" si="76"/>
        <v>25</v>
      </c>
      <c r="Y61" s="13">
        <f t="shared" si="76"/>
        <v>9</v>
      </c>
      <c r="Z61" s="13">
        <f t="shared" si="76"/>
        <v>25</v>
      </c>
      <c r="AA61" s="13">
        <f t="shared" si="76"/>
        <v>25</v>
      </c>
      <c r="AB61" s="13">
        <f t="shared" si="76"/>
        <v>2</v>
      </c>
      <c r="AC61" s="13">
        <f t="shared" si="76"/>
        <v>52</v>
      </c>
      <c r="AD61" s="13">
        <f t="shared" si="76"/>
        <v>0</v>
      </c>
      <c r="AE61" s="13">
        <f t="shared" si="76"/>
        <v>35</v>
      </c>
      <c r="AF61" s="13">
        <f t="shared" si="62"/>
        <v>39</v>
      </c>
      <c r="AG61" s="13">
        <f t="shared" si="44"/>
        <v>37</v>
      </c>
      <c r="AH61" s="13">
        <f t="shared" si="44"/>
        <v>9</v>
      </c>
      <c r="AI61" s="13">
        <f t="shared" si="45"/>
        <v>34</v>
      </c>
      <c r="AJ61" s="13">
        <f t="shared" si="45"/>
        <v>33</v>
      </c>
      <c r="AK61" s="13">
        <f t="shared" si="63"/>
        <v>36.498253105590038</v>
      </c>
      <c r="AL61" s="13">
        <f t="shared" si="64"/>
        <v>28.501746894409962</v>
      </c>
      <c r="AM61" s="13">
        <f t="shared" si="65"/>
        <v>25</v>
      </c>
      <c r="AN61" s="13">
        <f t="shared" si="65"/>
        <v>26</v>
      </c>
      <c r="AO61" s="13">
        <f t="shared" si="65"/>
        <v>13</v>
      </c>
      <c r="AP61" s="13">
        <f t="shared" si="65"/>
        <v>32</v>
      </c>
      <c r="AQ61" s="13">
        <f t="shared" si="65"/>
        <v>43</v>
      </c>
      <c r="AR61" s="13">
        <f t="shared" si="65"/>
        <v>15</v>
      </c>
      <c r="AS61" s="13">
        <f t="shared" si="65"/>
        <v>27.041286831735533</v>
      </c>
      <c r="AT61" s="13">
        <f t="shared" si="65"/>
        <v>31.958713168264467</v>
      </c>
      <c r="AU61" s="13">
        <f t="shared" si="65"/>
        <v>28</v>
      </c>
      <c r="AV61" s="13">
        <f t="shared" si="65"/>
        <v>19</v>
      </c>
      <c r="AW61" s="13">
        <f t="shared" si="65"/>
        <v>18</v>
      </c>
      <c r="AX61" s="13">
        <f t="shared" si="59"/>
        <v>37</v>
      </c>
      <c r="AY61" s="13">
        <f t="shared" si="59"/>
        <v>33</v>
      </c>
      <c r="AZ61" s="13">
        <f t="shared" si="40"/>
        <v>34</v>
      </c>
      <c r="BA61" s="13">
        <f t="shared" si="40"/>
        <v>59</v>
      </c>
      <c r="BB61" s="13">
        <f t="shared" si="40"/>
        <v>19</v>
      </c>
      <c r="BC61" s="13">
        <f t="shared" si="40"/>
        <v>19</v>
      </c>
      <c r="BD61" s="13">
        <f t="shared" si="40"/>
        <v>39</v>
      </c>
      <c r="BE61" s="13">
        <f t="shared" si="40"/>
        <v>57</v>
      </c>
      <c r="BF61" s="13">
        <f t="shared" si="40"/>
        <v>44</v>
      </c>
      <c r="BG61" s="13">
        <f t="shared" si="40"/>
        <v>28.83580129185475</v>
      </c>
      <c r="BH61" s="13">
        <f t="shared" si="52"/>
        <v>36.903520229914193</v>
      </c>
      <c r="BI61" s="13">
        <f t="shared" si="52"/>
        <v>42.860453242487438</v>
      </c>
      <c r="BJ61" s="13">
        <f t="shared" si="52"/>
        <v>38.134226602174977</v>
      </c>
      <c r="BK61" s="13">
        <f t="shared" si="52"/>
        <v>34.359790669814856</v>
      </c>
      <c r="BL61" s="13">
        <f t="shared" si="52"/>
        <v>8.9062079637537863</v>
      </c>
      <c r="BM61" s="13">
        <f t="shared" si="52"/>
        <v>5</v>
      </c>
      <c r="BN61" s="13">
        <f t="shared" si="52"/>
        <v>4</v>
      </c>
      <c r="BO61" s="13">
        <f t="shared" si="52"/>
        <v>41</v>
      </c>
      <c r="BP61" s="13">
        <f t="shared" si="52"/>
        <v>10.671015802830198</v>
      </c>
      <c r="BQ61" s="13">
        <f t="shared" si="52"/>
        <v>5.2503766223405819</v>
      </c>
      <c r="BR61" s="13">
        <f t="shared" si="73"/>
        <v>3.183654920385834</v>
      </c>
      <c r="BS61" s="13">
        <f t="shared" si="73"/>
        <v>9.146319997237697</v>
      </c>
      <c r="BU61" s="26">
        <f t="array" aca="1" ref="BU61" ca="1">MEDIAN(IF(E61:(OFFSET(INDIRECT(ADDRESS(ROW(), COLUMN())),0,-2))&gt;0,E61:(OFFSET(INDIRECT(ADDRESS(ROW(), COLUMN())),0,-2))))</f>
        <v>27</v>
      </c>
      <c r="BV61" s="26">
        <f t="array" aca="1" ref="BV61" ca="1">AVERAGE(IF(E61:(OFFSET(INDIRECT(ADDRESS(ROW(), COLUMN())),0,-3))&gt;0,E61:(OFFSET(INDIRECT(ADDRESS(ROW(), COLUMN())),0,-3))))</f>
        <v>25.057041532329723</v>
      </c>
      <c r="BW61" s="41">
        <f t="array" ref="BW61">MEDIAN(IF(E61:BS61&gt;0,E61:BS61))</f>
        <v>27</v>
      </c>
      <c r="BX61" s="41">
        <f t="array" ref="BX61">AVERAGE(IF(E61:BS61&gt;0,E61:BS61))</f>
        <v>25.057041532329723</v>
      </c>
      <c r="BY61" s="26"/>
    </row>
    <row r="62" spans="1:77" x14ac:dyDescent="0.3">
      <c r="A62" s="8" t="s">
        <v>75</v>
      </c>
      <c r="B62" s="8" t="s">
        <v>183</v>
      </c>
      <c r="C62" s="8" t="s">
        <v>32</v>
      </c>
      <c r="D62" s="8" t="s">
        <v>106</v>
      </c>
      <c r="E62" s="13">
        <v>0</v>
      </c>
      <c r="F62" s="13">
        <f t="shared" si="42"/>
        <v>0</v>
      </c>
      <c r="G62" s="13">
        <f t="shared" si="42"/>
        <v>0</v>
      </c>
      <c r="H62" s="13">
        <f t="shared" si="42"/>
        <v>1</v>
      </c>
      <c r="I62" s="13">
        <f t="shared" si="42"/>
        <v>0</v>
      </c>
      <c r="J62" s="13">
        <f t="shared" si="42"/>
        <v>2</v>
      </c>
      <c r="K62" s="13">
        <f t="shared" si="42"/>
        <v>1</v>
      </c>
      <c r="L62" s="13">
        <f t="shared" si="42"/>
        <v>7</v>
      </c>
      <c r="M62" s="13">
        <f t="shared" si="42"/>
        <v>9</v>
      </c>
      <c r="N62" s="13">
        <f t="shared" ref="N62:AE62" si="77">N28-M28</f>
        <v>12</v>
      </c>
      <c r="O62" s="13">
        <f t="shared" si="77"/>
        <v>11</v>
      </c>
      <c r="P62" s="13">
        <f t="shared" si="77"/>
        <v>12</v>
      </c>
      <c r="Q62" s="13">
        <f t="shared" si="77"/>
        <v>7</v>
      </c>
      <c r="R62" s="13">
        <f t="shared" si="77"/>
        <v>9</v>
      </c>
      <c r="S62" s="13">
        <f t="shared" si="77"/>
        <v>50</v>
      </c>
      <c r="T62" s="13">
        <f t="shared" si="77"/>
        <v>180</v>
      </c>
      <c r="U62" s="13">
        <f t="shared" si="77"/>
        <v>305</v>
      </c>
      <c r="V62" s="13">
        <f t="shared" si="77"/>
        <v>14</v>
      </c>
      <c r="W62" s="13">
        <f t="shared" si="77"/>
        <v>13</v>
      </c>
      <c r="X62" s="13">
        <f t="shared" si="77"/>
        <v>253</v>
      </c>
      <c r="Y62" s="13">
        <f t="shared" si="77"/>
        <v>32</v>
      </c>
      <c r="Z62" s="13">
        <f t="shared" si="77"/>
        <v>79</v>
      </c>
      <c r="AA62" s="13">
        <f t="shared" si="77"/>
        <v>192</v>
      </c>
      <c r="AB62" s="13">
        <f t="shared" si="77"/>
        <v>17</v>
      </c>
      <c r="AC62" s="13">
        <f t="shared" si="77"/>
        <v>72</v>
      </c>
      <c r="AD62" s="13">
        <f t="shared" si="77"/>
        <v>96</v>
      </c>
      <c r="AE62" s="13">
        <f t="shared" si="77"/>
        <v>59</v>
      </c>
      <c r="AF62" s="13">
        <f t="shared" si="62"/>
        <v>61</v>
      </c>
      <c r="AG62" s="13">
        <f t="shared" si="44"/>
        <v>58</v>
      </c>
      <c r="AH62" s="13">
        <f t="shared" si="44"/>
        <v>84</v>
      </c>
      <c r="AI62" s="13">
        <f t="shared" si="45"/>
        <v>28</v>
      </c>
      <c r="AJ62" s="13">
        <f t="shared" si="45"/>
        <v>36</v>
      </c>
      <c r="AK62" s="13">
        <f t="shared" si="63"/>
        <v>92.998253105590038</v>
      </c>
      <c r="AL62" s="13">
        <f t="shared" si="64"/>
        <v>141.81523284101741</v>
      </c>
      <c r="AM62" s="13">
        <f t="shared" si="65"/>
        <v>242.5305678756115</v>
      </c>
      <c r="AN62" s="13">
        <f t="shared" si="65"/>
        <v>155.99700928459697</v>
      </c>
      <c r="AO62" s="13">
        <f t="shared" si="65"/>
        <v>477.62715726870101</v>
      </c>
      <c r="AP62" s="13">
        <f t="shared" si="65"/>
        <v>413.15349795001612</v>
      </c>
      <c r="AQ62" s="13">
        <f t="shared" si="65"/>
        <v>484.33204865026391</v>
      </c>
      <c r="AR62" s="13">
        <f t="shared" si="65"/>
        <v>308.42801917671841</v>
      </c>
      <c r="AS62" s="13">
        <f t="shared" si="65"/>
        <v>400.13597541897207</v>
      </c>
      <c r="AT62" s="13">
        <f t="shared" si="65"/>
        <v>387.92156988380248</v>
      </c>
      <c r="AU62" s="13">
        <f t="shared" si="65"/>
        <v>378.91025071741205</v>
      </c>
      <c r="AV62" s="13">
        <f t="shared" si="65"/>
        <v>351.60136371379122</v>
      </c>
      <c r="AW62" s="13">
        <f t="shared" si="65"/>
        <v>307.59259965377623</v>
      </c>
      <c r="AX62" s="13">
        <f t="shared" si="59"/>
        <v>290.19712406295548</v>
      </c>
      <c r="AY62" s="13">
        <f t="shared" si="59"/>
        <v>272.26168874440191</v>
      </c>
      <c r="AZ62" s="13">
        <f t="shared" si="40"/>
        <v>238.51779110561256</v>
      </c>
      <c r="BA62" s="13">
        <f t="shared" si="40"/>
        <v>105.97985054676064</v>
      </c>
      <c r="BB62" s="13">
        <f t="shared" si="40"/>
        <v>102.71857037471</v>
      </c>
      <c r="BC62" s="13">
        <f t="shared" si="40"/>
        <v>84.801561929158197</v>
      </c>
      <c r="BD62" s="13">
        <f t="shared" si="40"/>
        <v>101.47986769613181</v>
      </c>
      <c r="BE62" s="13">
        <f t="shared" si="40"/>
        <v>106</v>
      </c>
      <c r="BF62" s="13">
        <f t="shared" si="40"/>
        <v>95</v>
      </c>
      <c r="BG62" s="13">
        <f t="shared" si="40"/>
        <v>96</v>
      </c>
      <c r="BH62" s="13">
        <f t="shared" si="52"/>
        <v>116</v>
      </c>
      <c r="BI62" s="13">
        <f t="shared" si="52"/>
        <v>97</v>
      </c>
      <c r="BJ62" s="13">
        <f t="shared" si="52"/>
        <v>79.609200637667527</v>
      </c>
      <c r="BK62" s="13">
        <f t="shared" si="52"/>
        <v>72.390799362332473</v>
      </c>
      <c r="BL62" s="13">
        <f t="shared" si="52"/>
        <v>96</v>
      </c>
      <c r="BM62" s="13">
        <f t="shared" si="52"/>
        <v>95</v>
      </c>
      <c r="BN62" s="13">
        <f t="shared" si="52"/>
        <v>90</v>
      </c>
      <c r="BO62" s="13">
        <f t="shared" si="52"/>
        <v>80</v>
      </c>
      <c r="BP62" s="13">
        <f t="shared" si="52"/>
        <v>92</v>
      </c>
      <c r="BQ62" s="13">
        <f t="shared" si="52"/>
        <v>40.247327932465851</v>
      </c>
      <c r="BR62" s="13">
        <f t="shared" si="73"/>
        <v>68.752672067534149</v>
      </c>
      <c r="BS62" s="13">
        <f t="shared" si="73"/>
        <v>37.657556581292738</v>
      </c>
      <c r="BU62" s="26">
        <f t="array" aca="1" ref="BU62" ca="1">MEDIAN(IF(E62:(OFFSET(INDIRECT(ADDRESS(ROW(), COLUMN())),0,-2))&gt;0,E62:(OFFSET(INDIRECT(ADDRESS(ROW(), COLUMN())),0,-2))))</f>
        <v>92</v>
      </c>
      <c r="BV62" s="26">
        <f t="array" aca="1" ref="BV62" ca="1">AVERAGE(IF(E62:(OFFSET(INDIRECT(ADDRESS(ROW(), COLUMN())),0,-3))&gt;0,E62:(OFFSET(INDIRECT(ADDRESS(ROW(), COLUMN())),0,-3))))</f>
        <v>131.75646915208401</v>
      </c>
      <c r="BW62" s="41">
        <f t="array" ref="BW62">MEDIAN(IF(E62:BS62&gt;0,E62:BS62))</f>
        <v>92</v>
      </c>
      <c r="BX62" s="41">
        <f t="array" ref="BX62">AVERAGE(IF(E62:BS62&gt;0,E62:BS62))</f>
        <v>131.75646915208401</v>
      </c>
      <c r="BY62" s="26"/>
    </row>
    <row r="63" spans="1:77" x14ac:dyDescent="0.3">
      <c r="A63" s="8" t="s">
        <v>76</v>
      </c>
      <c r="B63" s="8" t="s">
        <v>184</v>
      </c>
      <c r="C63" s="8" t="s">
        <v>13</v>
      </c>
      <c r="D63" s="8" t="s">
        <v>107</v>
      </c>
      <c r="E63" s="28">
        <v>1</v>
      </c>
      <c r="F63" s="13">
        <f t="shared" si="42"/>
        <v>0</v>
      </c>
      <c r="G63" s="13">
        <f t="shared" si="42"/>
        <v>0</v>
      </c>
      <c r="H63" s="13">
        <f t="shared" si="42"/>
        <v>1</v>
      </c>
      <c r="I63" s="13">
        <f t="shared" si="42"/>
        <v>2</v>
      </c>
      <c r="J63" s="13">
        <f t="shared" si="42"/>
        <v>0</v>
      </c>
      <c r="K63" s="13">
        <f t="shared" si="42"/>
        <v>1</v>
      </c>
      <c r="L63" s="13">
        <f t="shared" si="42"/>
        <v>0</v>
      </c>
      <c r="M63" s="13">
        <f t="shared" si="42"/>
        <v>0</v>
      </c>
      <c r="N63" s="13">
        <f t="shared" ref="N63:AE63" si="78">N29-M29</f>
        <v>18</v>
      </c>
      <c r="O63" s="13">
        <f t="shared" si="78"/>
        <v>44</v>
      </c>
      <c r="P63" s="13">
        <f t="shared" si="78"/>
        <v>18</v>
      </c>
      <c r="Q63" s="13">
        <f t="shared" si="78"/>
        <v>56</v>
      </c>
      <c r="R63" s="13">
        <f t="shared" si="78"/>
        <v>8</v>
      </c>
      <c r="S63" s="13">
        <f t="shared" si="78"/>
        <v>31</v>
      </c>
      <c r="T63" s="13">
        <f t="shared" si="78"/>
        <v>48</v>
      </c>
      <c r="U63" s="13">
        <f t="shared" si="78"/>
        <v>37</v>
      </c>
      <c r="V63" s="13">
        <f t="shared" si="78"/>
        <v>70</v>
      </c>
      <c r="W63" s="13">
        <f t="shared" si="78"/>
        <v>54</v>
      </c>
      <c r="X63" s="13">
        <f t="shared" si="78"/>
        <v>27</v>
      </c>
      <c r="Y63" s="13">
        <f t="shared" si="78"/>
        <v>31</v>
      </c>
      <c r="Z63" s="13">
        <f t="shared" si="78"/>
        <v>88</v>
      </c>
      <c r="AA63" s="13">
        <f t="shared" si="78"/>
        <v>48</v>
      </c>
      <c r="AB63" s="13">
        <f t="shared" si="78"/>
        <v>115</v>
      </c>
      <c r="AC63" s="13">
        <f t="shared" si="78"/>
        <v>0</v>
      </c>
      <c r="AD63" s="13">
        <f t="shared" si="78"/>
        <v>14</v>
      </c>
      <c r="AE63" s="13">
        <f t="shared" si="78"/>
        <v>47</v>
      </c>
      <c r="AF63" s="13">
        <f t="shared" si="62"/>
        <v>23</v>
      </c>
      <c r="AG63" s="13">
        <f t="shared" si="44"/>
        <v>47</v>
      </c>
      <c r="AH63" s="13">
        <f t="shared" si="44"/>
        <v>17</v>
      </c>
      <c r="AI63" s="13">
        <f t="shared" si="45"/>
        <v>0</v>
      </c>
      <c r="AJ63" s="13">
        <f t="shared" si="45"/>
        <v>36</v>
      </c>
      <c r="AK63" s="13">
        <f t="shared" si="63"/>
        <v>34.631211180124183</v>
      </c>
      <c r="AL63" s="13">
        <f t="shared" si="64"/>
        <v>23.368788819875817</v>
      </c>
      <c r="AM63" s="13">
        <f t="shared" si="65"/>
        <v>17</v>
      </c>
      <c r="AN63" s="13">
        <f t="shared" si="65"/>
        <v>30</v>
      </c>
      <c r="AO63" s="13">
        <f t="shared" si="65"/>
        <v>33</v>
      </c>
      <c r="AP63" s="13">
        <f t="shared" si="65"/>
        <v>30</v>
      </c>
      <c r="AQ63" s="13">
        <f t="shared" si="65"/>
        <v>18</v>
      </c>
      <c r="AR63" s="13">
        <f t="shared" si="65"/>
        <v>52</v>
      </c>
      <c r="AS63" s="13">
        <f t="shared" si="65"/>
        <v>23</v>
      </c>
      <c r="AT63" s="13">
        <f t="shared" si="65"/>
        <v>30</v>
      </c>
      <c r="AU63" s="13">
        <f t="shared" si="65"/>
        <v>20</v>
      </c>
      <c r="AV63" s="13">
        <f t="shared" si="65"/>
        <v>21</v>
      </c>
      <c r="AW63" s="13">
        <f t="shared" si="65"/>
        <v>30</v>
      </c>
      <c r="AX63" s="13">
        <f t="shared" si="59"/>
        <v>33</v>
      </c>
      <c r="AY63" s="13">
        <f t="shared" si="59"/>
        <v>28</v>
      </c>
      <c r="AZ63" s="13">
        <f t="shared" si="40"/>
        <v>29</v>
      </c>
      <c r="BA63" s="13">
        <f t="shared" si="40"/>
        <v>16</v>
      </c>
      <c r="BB63" s="13">
        <f t="shared" si="40"/>
        <v>24</v>
      </c>
      <c r="BC63" s="13">
        <f t="shared" si="40"/>
        <v>16</v>
      </c>
      <c r="BD63" s="13">
        <f t="shared" si="40"/>
        <v>18</v>
      </c>
      <c r="BE63" s="13">
        <f t="shared" si="40"/>
        <v>15</v>
      </c>
      <c r="BF63" s="13">
        <f t="shared" si="40"/>
        <v>22</v>
      </c>
      <c r="BG63" s="13">
        <f t="shared" si="40"/>
        <v>22</v>
      </c>
      <c r="BH63" s="13">
        <f t="shared" si="52"/>
        <v>22</v>
      </c>
      <c r="BI63" s="13">
        <f t="shared" si="52"/>
        <v>22</v>
      </c>
      <c r="BJ63" s="13">
        <f t="shared" si="52"/>
        <v>17.519130038715502</v>
      </c>
      <c r="BK63" s="13">
        <f t="shared" si="52"/>
        <v>6.4808699612844975</v>
      </c>
      <c r="BL63" s="13">
        <f t="shared" si="52"/>
        <v>21</v>
      </c>
      <c r="BM63" s="13">
        <f t="shared" si="52"/>
        <v>11</v>
      </c>
      <c r="BN63" s="13">
        <f t="shared" si="52"/>
        <v>19</v>
      </c>
      <c r="BO63" s="13">
        <f t="shared" si="52"/>
        <v>9</v>
      </c>
      <c r="BP63" s="13">
        <f t="shared" si="52"/>
        <v>11</v>
      </c>
      <c r="BQ63" s="13">
        <f t="shared" si="52"/>
        <v>12</v>
      </c>
      <c r="BR63" s="13">
        <f t="shared" si="73"/>
        <v>50</v>
      </c>
      <c r="BS63" s="13">
        <f t="shared" si="73"/>
        <v>3.1484419030898607</v>
      </c>
      <c r="BU63" s="26">
        <f t="array" aca="1" ref="BU63" ca="1">MEDIAN(IF(E63:(OFFSET(INDIRECT(ADDRESS(ROW(), COLUMN())),0,-2))&gt;0,E63:(OFFSET(INDIRECT(ADDRESS(ROW(), COLUMN())),0,-2))))</f>
        <v>22.5</v>
      </c>
      <c r="BV63" s="26">
        <f t="array" aca="1" ref="BV63" ca="1">AVERAGE(IF(E63:(OFFSET(INDIRECT(ADDRESS(ROW(), COLUMN())),0,-3))&gt;0,E63:(OFFSET(INDIRECT(ADDRESS(ROW(), COLUMN())),0,-3))))</f>
        <v>27.852474031718163</v>
      </c>
      <c r="BW63" s="41">
        <f t="array" ref="BW63">MEDIAN(IF(E63:BS63&gt;0,E63:BS63))</f>
        <v>22.5</v>
      </c>
      <c r="BX63" s="41">
        <f t="array" ref="BX63">AVERAGE(IF(E63:BS63&gt;0,E63:BS63))</f>
        <v>27.852474031718163</v>
      </c>
      <c r="BY63" s="26"/>
    </row>
    <row r="64" spans="1:77" x14ac:dyDescent="0.3">
      <c r="A64" s="8" t="s">
        <v>77</v>
      </c>
      <c r="B64" s="8" t="s">
        <v>185</v>
      </c>
      <c r="C64" s="8" t="s">
        <v>14</v>
      </c>
      <c r="D64" s="8" t="s">
        <v>108</v>
      </c>
      <c r="E64" s="13">
        <v>0</v>
      </c>
      <c r="F64" s="13">
        <f t="shared" si="42"/>
        <v>0</v>
      </c>
      <c r="G64" s="13">
        <f t="shared" si="42"/>
        <v>0</v>
      </c>
      <c r="H64" s="13">
        <f t="shared" si="42"/>
        <v>0</v>
      </c>
      <c r="I64" s="13">
        <f t="shared" si="42"/>
        <v>0</v>
      </c>
      <c r="J64" s="13">
        <f t="shared" si="42"/>
        <v>1</v>
      </c>
      <c r="K64" s="13">
        <f t="shared" si="42"/>
        <v>1</v>
      </c>
      <c r="L64" s="13">
        <f t="shared" si="42"/>
        <v>0</v>
      </c>
      <c r="M64" s="13">
        <f t="shared" si="42"/>
        <v>0</v>
      </c>
      <c r="N64" s="13">
        <f t="shared" ref="N64:AE64" si="79">N30-M30</f>
        <v>0</v>
      </c>
      <c r="O64" s="13">
        <f t="shared" si="79"/>
        <v>2</v>
      </c>
      <c r="P64" s="13">
        <f t="shared" si="79"/>
        <v>7</v>
      </c>
      <c r="Q64" s="13">
        <f t="shared" si="79"/>
        <v>0</v>
      </c>
      <c r="R64" s="13">
        <f t="shared" si="79"/>
        <v>0</v>
      </c>
      <c r="S64" s="13">
        <f t="shared" si="79"/>
        <v>2</v>
      </c>
      <c r="T64" s="13">
        <f t="shared" si="79"/>
        <v>6</v>
      </c>
      <c r="U64" s="13">
        <f t="shared" si="79"/>
        <v>11</v>
      </c>
      <c r="V64" s="13">
        <f t="shared" si="79"/>
        <v>5</v>
      </c>
      <c r="W64" s="13">
        <f t="shared" si="79"/>
        <v>17</v>
      </c>
      <c r="X64" s="13">
        <f t="shared" si="79"/>
        <v>17</v>
      </c>
      <c r="Y64" s="13">
        <f t="shared" si="79"/>
        <v>10</v>
      </c>
      <c r="Z64" s="13">
        <f t="shared" si="79"/>
        <v>0</v>
      </c>
      <c r="AA64" s="13">
        <f t="shared" si="79"/>
        <v>4</v>
      </c>
      <c r="AB64" s="13">
        <f t="shared" si="79"/>
        <v>0</v>
      </c>
      <c r="AC64" s="13">
        <f t="shared" si="79"/>
        <v>7</v>
      </c>
      <c r="AD64" s="13">
        <f t="shared" si="79"/>
        <v>16</v>
      </c>
      <c r="AE64" s="13">
        <f t="shared" si="79"/>
        <v>6</v>
      </c>
      <c r="AF64" s="13">
        <f t="shared" si="62"/>
        <v>12</v>
      </c>
      <c r="AG64" s="13">
        <f t="shared" si="44"/>
        <v>5</v>
      </c>
      <c r="AH64" s="13">
        <f t="shared" si="44"/>
        <v>17</v>
      </c>
      <c r="AI64" s="13">
        <f t="shared" si="45"/>
        <v>0</v>
      </c>
      <c r="AJ64" s="13">
        <f t="shared" si="45"/>
        <v>2</v>
      </c>
      <c r="AK64" s="13">
        <f t="shared" si="63"/>
        <v>2</v>
      </c>
      <c r="AL64" s="13">
        <f t="shared" si="64"/>
        <v>0</v>
      </c>
      <c r="AM64" s="13">
        <f t="shared" si="65"/>
        <v>11</v>
      </c>
      <c r="AN64" s="13">
        <f t="shared" si="65"/>
        <v>6</v>
      </c>
      <c r="AO64" s="13">
        <f t="shared" si="65"/>
        <v>6</v>
      </c>
      <c r="AP64" s="13">
        <f t="shared" si="65"/>
        <v>6</v>
      </c>
      <c r="AQ64" s="13">
        <f t="shared" si="65"/>
        <v>2</v>
      </c>
      <c r="AR64" s="13">
        <f t="shared" si="65"/>
        <v>9</v>
      </c>
      <c r="AS64" s="13">
        <f t="shared" si="65"/>
        <v>8</v>
      </c>
      <c r="AT64" s="13">
        <f t="shared" si="65"/>
        <v>1</v>
      </c>
      <c r="AU64" s="13">
        <f t="shared" si="65"/>
        <v>15</v>
      </c>
      <c r="AV64" s="13">
        <f t="shared" si="65"/>
        <v>7</v>
      </c>
      <c r="AW64" s="13">
        <f t="shared" si="65"/>
        <v>13</v>
      </c>
      <c r="AX64" s="13">
        <f t="shared" si="59"/>
        <v>7</v>
      </c>
      <c r="AY64" s="13">
        <f t="shared" si="59"/>
        <v>13</v>
      </c>
      <c r="AZ64" s="13">
        <f t="shared" si="40"/>
        <v>11</v>
      </c>
      <c r="BA64" s="13">
        <f t="shared" si="40"/>
        <v>20</v>
      </c>
      <c r="BB64" s="13">
        <f t="shared" si="40"/>
        <v>8</v>
      </c>
      <c r="BC64" s="13">
        <f t="shared" si="40"/>
        <v>14</v>
      </c>
      <c r="BD64" s="13">
        <f t="shared" si="40"/>
        <v>16</v>
      </c>
      <c r="BE64" s="13">
        <f t="shared" si="40"/>
        <v>7</v>
      </c>
      <c r="BF64" s="13">
        <f t="shared" si="40"/>
        <v>9</v>
      </c>
      <c r="BG64" s="13">
        <f t="shared" si="40"/>
        <v>22</v>
      </c>
      <c r="BH64" s="13">
        <f t="shared" si="52"/>
        <v>23</v>
      </c>
      <c r="BI64" s="13">
        <f t="shared" si="52"/>
        <v>17</v>
      </c>
      <c r="BJ64" s="13">
        <f t="shared" si="52"/>
        <v>15</v>
      </c>
      <c r="BK64" s="13">
        <f t="shared" si="52"/>
        <v>17</v>
      </c>
      <c r="BL64" s="13">
        <f t="shared" si="52"/>
        <v>21</v>
      </c>
      <c r="BM64" s="13">
        <f t="shared" si="52"/>
        <v>10</v>
      </c>
      <c r="BN64" s="13">
        <f t="shared" si="52"/>
        <v>19</v>
      </c>
      <c r="BO64" s="13">
        <f t="shared" si="52"/>
        <v>36</v>
      </c>
      <c r="BP64" s="13">
        <f t="shared" si="52"/>
        <v>75</v>
      </c>
      <c r="BQ64" s="13">
        <f t="shared" si="52"/>
        <v>33</v>
      </c>
      <c r="BR64" s="13">
        <f t="shared" si="73"/>
        <v>54</v>
      </c>
      <c r="BS64" s="13">
        <f t="shared" si="73"/>
        <v>23</v>
      </c>
      <c r="BU64" s="26">
        <f t="array" aca="1" ref="BU64" ca="1">MEDIAN(IF(E64:(OFFSET(INDIRECT(ADDRESS(ROW(), COLUMN())),0,-2))&gt;0,E64:(OFFSET(INDIRECT(ADDRESS(ROW(), COLUMN())),0,-2))))</f>
        <v>10</v>
      </c>
      <c r="BV64" s="26">
        <f t="array" aca="1" ref="BV64" ca="1">AVERAGE(IF(E64:(OFFSET(INDIRECT(ADDRESS(ROW(), COLUMN())),0,-3))&gt;0,E64:(OFFSET(INDIRECT(ADDRESS(ROW(), COLUMN())),0,-3))))</f>
        <v>13.283018867924529</v>
      </c>
      <c r="BW64" s="41">
        <f t="array" ref="BW64">MEDIAN(IF(E64:BS64&gt;0,E64:BS64))</f>
        <v>10</v>
      </c>
      <c r="BX64" s="41">
        <f t="array" ref="BX64">AVERAGE(IF(E64:BS64&gt;0,E64:BS64))</f>
        <v>13.283018867924529</v>
      </c>
      <c r="BY64" s="26"/>
    </row>
    <row r="65" spans="1:78" x14ac:dyDescent="0.3">
      <c r="A65" s="8" t="s">
        <v>78</v>
      </c>
      <c r="B65" s="8" t="s">
        <v>186</v>
      </c>
      <c r="C65" s="8" t="s">
        <v>15</v>
      </c>
      <c r="D65" s="8" t="s">
        <v>109</v>
      </c>
      <c r="E65" s="13">
        <v>0</v>
      </c>
      <c r="F65" s="13">
        <f t="shared" si="42"/>
        <v>0</v>
      </c>
      <c r="G65" s="13">
        <f t="shared" si="42"/>
        <v>0</v>
      </c>
      <c r="H65" s="13">
        <f t="shared" si="42"/>
        <v>0</v>
      </c>
      <c r="I65" s="13">
        <f t="shared" si="42"/>
        <v>1</v>
      </c>
      <c r="J65" s="13">
        <f t="shared" si="42"/>
        <v>0</v>
      </c>
      <c r="K65" s="13">
        <f t="shared" si="42"/>
        <v>0</v>
      </c>
      <c r="L65" s="13">
        <f t="shared" si="42"/>
        <v>1</v>
      </c>
      <c r="M65" s="13">
        <f t="shared" si="42"/>
        <v>0</v>
      </c>
      <c r="N65" s="13">
        <f t="shared" ref="N65:AE65" si="80">N31-M31</f>
        <v>0</v>
      </c>
      <c r="O65" s="13">
        <f t="shared" si="80"/>
        <v>3</v>
      </c>
      <c r="P65" s="13">
        <f t="shared" si="80"/>
        <v>0</v>
      </c>
      <c r="Q65" s="13">
        <f t="shared" si="80"/>
        <v>5</v>
      </c>
      <c r="R65" s="13">
        <f t="shared" si="80"/>
        <v>0</v>
      </c>
      <c r="S65" s="13">
        <f t="shared" si="80"/>
        <v>6</v>
      </c>
      <c r="T65" s="13">
        <f t="shared" si="80"/>
        <v>7</v>
      </c>
      <c r="U65" s="13">
        <f t="shared" si="80"/>
        <v>11</v>
      </c>
      <c r="V65" s="13">
        <f t="shared" si="80"/>
        <v>26</v>
      </c>
      <c r="W65" s="13">
        <f t="shared" si="80"/>
        <v>0</v>
      </c>
      <c r="X65" s="13">
        <f t="shared" si="80"/>
        <v>17</v>
      </c>
      <c r="Y65" s="13">
        <f t="shared" si="80"/>
        <v>7</v>
      </c>
      <c r="Z65" s="13">
        <f t="shared" si="80"/>
        <v>12</v>
      </c>
      <c r="AA65" s="13">
        <f t="shared" si="80"/>
        <v>10</v>
      </c>
      <c r="AB65" s="13">
        <f t="shared" si="80"/>
        <v>7</v>
      </c>
      <c r="AC65" s="13">
        <f t="shared" si="80"/>
        <v>11</v>
      </c>
      <c r="AD65" s="13">
        <f t="shared" si="80"/>
        <v>7</v>
      </c>
      <c r="AE65" s="13">
        <f t="shared" si="80"/>
        <v>11</v>
      </c>
      <c r="AF65" s="13">
        <f t="shared" si="62"/>
        <v>13</v>
      </c>
      <c r="AG65" s="13">
        <f t="shared" si="44"/>
        <v>20</v>
      </c>
      <c r="AH65" s="13">
        <f t="shared" si="44"/>
        <v>22</v>
      </c>
      <c r="AI65" s="13">
        <f t="shared" si="45"/>
        <v>27</v>
      </c>
      <c r="AJ65" s="13">
        <f t="shared" si="45"/>
        <v>19</v>
      </c>
      <c r="AK65" s="13">
        <f t="shared" si="63"/>
        <v>21.948175465838517</v>
      </c>
      <c r="AL65" s="13">
        <f t="shared" si="64"/>
        <v>31.2991097861414</v>
      </c>
      <c r="AM65" s="13">
        <f t="shared" si="65"/>
        <v>38.752714748020082</v>
      </c>
      <c r="AN65" s="13">
        <f t="shared" si="65"/>
        <v>0</v>
      </c>
      <c r="AO65" s="13">
        <f t="shared" si="65"/>
        <v>15</v>
      </c>
      <c r="AP65" s="13">
        <f t="shared" si="65"/>
        <v>26</v>
      </c>
      <c r="AQ65" s="13">
        <f t="shared" si="65"/>
        <v>23</v>
      </c>
      <c r="AR65" s="13">
        <f t="shared" si="65"/>
        <v>32.394088632669195</v>
      </c>
      <c r="AS65" s="13">
        <f t="shared" si="65"/>
        <v>14.396595364272514</v>
      </c>
      <c r="AT65" s="13">
        <f t="shared" si="65"/>
        <v>18.564672782891591</v>
      </c>
      <c r="AU65" s="13">
        <f t="shared" si="65"/>
        <v>17.771305331902681</v>
      </c>
      <c r="AV65" s="13">
        <f t="shared" si="65"/>
        <v>15.541617694687261</v>
      </c>
      <c r="AW65" s="13">
        <f t="shared" si="65"/>
        <v>11.317890071958743</v>
      </c>
      <c r="AX65" s="13">
        <f t="shared" si="59"/>
        <v>15.586182439250194</v>
      </c>
      <c r="AY65" s="13">
        <f t="shared" si="59"/>
        <v>8.4239548131081392</v>
      </c>
      <c r="AZ65" s="13">
        <f t="shared" si="40"/>
        <v>12.00369286925968</v>
      </c>
      <c r="BA65" s="13">
        <f t="shared" si="40"/>
        <v>7.6047335772634597</v>
      </c>
      <c r="BB65" s="13">
        <f t="shared" si="40"/>
        <v>3.3539266746822705</v>
      </c>
      <c r="BC65" s="13">
        <f t="shared" si="40"/>
        <v>13.210723397407492</v>
      </c>
      <c r="BD65" s="13">
        <f t="shared" si="40"/>
        <v>6.5853534168592205</v>
      </c>
      <c r="BE65" s="13">
        <f t="shared" si="40"/>
        <v>31.245262933787558</v>
      </c>
      <c r="BF65" s="13">
        <f t="shared" si="40"/>
        <v>2</v>
      </c>
      <c r="BG65" s="13">
        <f t="shared" si="40"/>
        <v>10.828892207488479</v>
      </c>
      <c r="BH65" s="13">
        <f t="shared" si="52"/>
        <v>10.949297601603689</v>
      </c>
      <c r="BI65" s="13">
        <f t="shared" si="52"/>
        <v>12.492304052112331</v>
      </c>
      <c r="BJ65" s="13">
        <f t="shared" si="52"/>
        <v>12.094571044283953</v>
      </c>
      <c r="BK65" s="13">
        <f t="shared" si="52"/>
        <v>7.3684064091869459</v>
      </c>
      <c r="BL65" s="13">
        <f t="shared" si="52"/>
        <v>37.266528685324602</v>
      </c>
      <c r="BM65" s="13">
        <f t="shared" si="52"/>
        <v>1.0559248357732258</v>
      </c>
      <c r="BN65" s="13">
        <f t="shared" si="52"/>
        <v>15.128567010301822</v>
      </c>
      <c r="BO65" s="13">
        <f t="shared" si="52"/>
        <v>32.815508153924952</v>
      </c>
      <c r="BP65" s="13">
        <f t="shared" si="52"/>
        <v>8.196688658494736</v>
      </c>
      <c r="BQ65" s="13">
        <f t="shared" si="52"/>
        <v>15.395250888104783</v>
      </c>
      <c r="BR65" s="13">
        <f t="shared" si="73"/>
        <v>7.2635254205557658</v>
      </c>
      <c r="BS65" s="13">
        <f t="shared" si="73"/>
        <v>14.036206294072485</v>
      </c>
      <c r="BU65" s="26">
        <f t="array" aca="1" ref="BU65" ca="1">MEDIAN(IF(E65:(OFFSET(INDIRECT(ADDRESS(ROW(), COLUMN())),0,-2))&gt;0,E65:(OFFSET(INDIRECT(ADDRESS(ROW(), COLUMN())),0,-2))))</f>
        <v>12.094571044283953</v>
      </c>
      <c r="BV65" s="26">
        <f t="array" aca="1" ref="BV65" ca="1">AVERAGE(IF(E65:(OFFSET(INDIRECT(ADDRESS(ROW(), COLUMN())),0,-3))&gt;0,E65:(OFFSET(INDIRECT(ADDRESS(ROW(), COLUMN())),0,-3))))</f>
        <v>14.434394022931414</v>
      </c>
      <c r="BW65" s="41">
        <f t="array" ref="BW65">MEDIAN(IF(E65:BS65&gt;0,E65:BS65))</f>
        <v>12.094571044283953</v>
      </c>
      <c r="BX65" s="41">
        <f t="array" ref="BX65">AVERAGE(IF(E65:BS65&gt;0,E65:BS65))</f>
        <v>14.434394022931414</v>
      </c>
      <c r="BY65" s="26"/>
    </row>
    <row r="66" spans="1:78" x14ac:dyDescent="0.3">
      <c r="A66" s="8" t="s">
        <v>79</v>
      </c>
      <c r="B66" s="8" t="s">
        <v>187</v>
      </c>
      <c r="C66" s="8" t="s">
        <v>16</v>
      </c>
      <c r="D66" s="8" t="s">
        <v>110</v>
      </c>
      <c r="E66" s="13">
        <v>0</v>
      </c>
      <c r="F66" s="13">
        <f t="shared" si="42"/>
        <v>0</v>
      </c>
      <c r="G66" s="13">
        <f t="shared" si="42"/>
        <v>0</v>
      </c>
      <c r="H66" s="13">
        <f t="shared" si="42"/>
        <v>0</v>
      </c>
      <c r="I66" s="13">
        <f t="shared" si="42"/>
        <v>0</v>
      </c>
      <c r="J66" s="13">
        <f t="shared" si="42"/>
        <v>0</v>
      </c>
      <c r="K66" s="13">
        <f t="shared" si="42"/>
        <v>0</v>
      </c>
      <c r="L66" s="13">
        <f t="shared" si="42"/>
        <v>1</v>
      </c>
      <c r="M66" s="13">
        <f t="shared" si="42"/>
        <v>0</v>
      </c>
      <c r="N66" s="13">
        <f t="shared" ref="N66:AE66" si="81">N32-M32</f>
        <v>4</v>
      </c>
      <c r="O66" s="13">
        <f t="shared" si="81"/>
        <v>0</v>
      </c>
      <c r="P66" s="13">
        <f t="shared" si="81"/>
        <v>1</v>
      </c>
      <c r="Q66" s="13">
        <f t="shared" si="81"/>
        <v>1</v>
      </c>
      <c r="R66" s="13">
        <f t="shared" si="81"/>
        <v>0</v>
      </c>
      <c r="S66" s="13">
        <f t="shared" si="81"/>
        <v>0</v>
      </c>
      <c r="T66" s="13">
        <f t="shared" si="81"/>
        <v>50</v>
      </c>
      <c r="U66" s="13">
        <f t="shared" si="81"/>
        <v>24</v>
      </c>
      <c r="V66" s="13">
        <f t="shared" si="81"/>
        <v>6</v>
      </c>
      <c r="W66" s="13">
        <f t="shared" si="81"/>
        <v>3</v>
      </c>
      <c r="X66" s="13">
        <f t="shared" si="81"/>
        <v>37</v>
      </c>
      <c r="Y66" s="13">
        <f t="shared" si="81"/>
        <v>23</v>
      </c>
      <c r="Z66" s="13">
        <f t="shared" si="81"/>
        <v>21</v>
      </c>
      <c r="AA66" s="13">
        <f t="shared" si="81"/>
        <v>46</v>
      </c>
      <c r="AB66" s="13">
        <f t="shared" si="81"/>
        <v>73</v>
      </c>
      <c r="AC66" s="13">
        <f t="shared" si="81"/>
        <v>36</v>
      </c>
      <c r="AD66" s="13">
        <f t="shared" si="81"/>
        <v>51</v>
      </c>
      <c r="AE66" s="13">
        <f t="shared" si="81"/>
        <v>49</v>
      </c>
      <c r="AF66" s="13">
        <f t="shared" si="62"/>
        <v>45</v>
      </c>
      <c r="AG66" s="13">
        <f t="shared" si="44"/>
        <v>69</v>
      </c>
      <c r="AH66" s="13">
        <f t="shared" si="44"/>
        <v>49</v>
      </c>
      <c r="AI66" s="13">
        <f t="shared" si="45"/>
        <v>52</v>
      </c>
      <c r="AJ66" s="13">
        <f t="shared" si="45"/>
        <v>84</v>
      </c>
      <c r="AK66" s="13">
        <f t="shared" si="63"/>
        <v>60.399844720496844</v>
      </c>
      <c r="AL66" s="13">
        <f t="shared" si="64"/>
        <v>84.558295019134334</v>
      </c>
      <c r="AM66" s="13">
        <f t="shared" si="65"/>
        <v>98.041860260368821</v>
      </c>
      <c r="AN66" s="13">
        <f t="shared" si="65"/>
        <v>0</v>
      </c>
      <c r="AO66" s="13">
        <f t="shared" si="65"/>
        <v>12</v>
      </c>
      <c r="AP66" s="13">
        <f t="shared" si="65"/>
        <v>21</v>
      </c>
      <c r="AQ66" s="13">
        <f t="shared" si="65"/>
        <v>33</v>
      </c>
      <c r="AR66" s="13">
        <f t="shared" si="65"/>
        <v>30</v>
      </c>
      <c r="AS66" s="13">
        <f t="shared" si="65"/>
        <v>29</v>
      </c>
      <c r="AT66" s="13">
        <f t="shared" si="65"/>
        <v>23</v>
      </c>
      <c r="AU66" s="13">
        <f t="shared" si="65"/>
        <v>6.3276396699427551</v>
      </c>
      <c r="AV66" s="13">
        <f t="shared" si="65"/>
        <v>5.6723603300572449</v>
      </c>
      <c r="AW66" s="13">
        <f t="shared" si="65"/>
        <v>36</v>
      </c>
      <c r="AX66" s="13">
        <f t="shared" si="59"/>
        <v>27.486211207746692</v>
      </c>
      <c r="AY66" s="13">
        <f t="shared" si="59"/>
        <v>16.513788792253308</v>
      </c>
      <c r="AZ66" s="13">
        <f t="shared" si="40"/>
        <v>0</v>
      </c>
      <c r="BA66" s="13">
        <f t="shared" si="40"/>
        <v>11</v>
      </c>
      <c r="BB66" s="13">
        <f t="shared" si="40"/>
        <v>55</v>
      </c>
      <c r="BC66" s="13">
        <f t="shared" si="40"/>
        <v>4.3932865386318554</v>
      </c>
      <c r="BD66" s="13">
        <f t="shared" si="40"/>
        <v>31.606713461368145</v>
      </c>
      <c r="BE66" s="13">
        <f t="shared" si="40"/>
        <v>14.707028191072823</v>
      </c>
      <c r="BF66" s="13">
        <f t="shared" si="40"/>
        <v>3.2929718089271773</v>
      </c>
      <c r="BG66" s="13">
        <f t="shared" si="40"/>
        <v>23.266845391244942</v>
      </c>
      <c r="BH66" s="13">
        <f t="shared" si="52"/>
        <v>0.73315460875505778</v>
      </c>
      <c r="BI66" s="13">
        <f t="shared" si="52"/>
        <v>1</v>
      </c>
      <c r="BJ66" s="13">
        <f t="shared" si="52"/>
        <v>6</v>
      </c>
      <c r="BK66" s="13">
        <f t="shared" si="52"/>
        <v>7</v>
      </c>
      <c r="BL66" s="13">
        <f t="shared" si="52"/>
        <v>1</v>
      </c>
      <c r="BM66" s="13">
        <f t="shared" si="52"/>
        <v>4</v>
      </c>
      <c r="BN66" s="13">
        <f t="shared" si="52"/>
        <v>3</v>
      </c>
      <c r="BO66" s="13">
        <f t="shared" si="52"/>
        <v>2.7556011129008766</v>
      </c>
      <c r="BP66" s="13">
        <f t="shared" si="52"/>
        <v>0.24439888709912339</v>
      </c>
      <c r="BQ66" s="13">
        <f t="shared" si="52"/>
        <v>3</v>
      </c>
      <c r="BR66" s="13">
        <f t="shared" si="73"/>
        <v>14.836824236692564</v>
      </c>
      <c r="BS66" s="13">
        <f t="shared" si="73"/>
        <v>8.1613617328710006</v>
      </c>
      <c r="BU66" s="26">
        <f t="array" aca="1" ref="BU66" ca="1">MEDIAN(IF(E66:(OFFSET(INDIRECT(ADDRESS(ROW(), COLUMN())),0,-2))&gt;0,E66:(OFFSET(INDIRECT(ADDRESS(ROW(), COLUMN())),0,-2))))</f>
        <v>21</v>
      </c>
      <c r="BV66" s="26">
        <f t="array" aca="1" ref="BV66" ca="1">AVERAGE(IF(E66:(OFFSET(INDIRECT(ADDRESS(ROW(), COLUMN())),0,-3))&gt;0,E66:(OFFSET(INDIRECT(ADDRESS(ROW(), COLUMN())),0,-3))))</f>
        <v>25.981447888325253</v>
      </c>
      <c r="BW66" s="41">
        <f t="array" ref="BW66">MEDIAN(IF(E66:BS66&gt;0,E66:BS66))</f>
        <v>21</v>
      </c>
      <c r="BX66" s="41">
        <f t="array" ref="BX66">AVERAGE(IF(E66:BS66&gt;0,E66:BS66))</f>
        <v>25.981447888325253</v>
      </c>
      <c r="BY66" s="26"/>
    </row>
    <row r="67" spans="1:78" x14ac:dyDescent="0.45">
      <c r="AG67" s="26"/>
      <c r="AH67" s="26"/>
      <c r="AI67" s="26"/>
      <c r="AJ67" s="39">
        <f>SUM(AJ36:AJ66)</f>
        <v>1028</v>
      </c>
      <c r="AK67" s="39">
        <f t="shared" ref="AK67:AS67" si="82">SUM(AK36:AK66)</f>
        <v>1333.1564440993789</v>
      </c>
      <c r="AL67" s="39">
        <f t="shared" si="82"/>
        <v>1673.739134095269</v>
      </c>
      <c r="AM67" s="39">
        <f t="shared" si="82"/>
        <v>2085.4414750063179</v>
      </c>
      <c r="AN67" s="39">
        <f t="shared" si="82"/>
        <v>1802.353661623991</v>
      </c>
      <c r="AO67" s="39">
        <f t="shared" si="82"/>
        <v>3531.309285175043</v>
      </c>
      <c r="AP67" s="39">
        <f t="shared" si="82"/>
        <v>3344.0000000000014</v>
      </c>
      <c r="AQ67" s="39">
        <f t="shared" si="82"/>
        <v>3426.9999999999995</v>
      </c>
      <c r="AR67" s="39">
        <f t="shared" si="82"/>
        <v>2614.0000000000055</v>
      </c>
      <c r="AS67" s="39">
        <f t="shared" si="82"/>
        <v>3144.2041992589475</v>
      </c>
      <c r="AT67" s="39">
        <f t="shared" ref="AT67:BA67" si="83">SUM(AT36:AT66)</f>
        <v>2999.7958007410452</v>
      </c>
      <c r="AU67" s="39">
        <f t="shared" si="83"/>
        <v>2854.1558837441535</v>
      </c>
      <c r="AV67" s="39">
        <f t="shared" si="83"/>
        <v>2698.8124400569895</v>
      </c>
      <c r="AW67" s="39">
        <f t="shared" si="83"/>
        <v>2551.2329866754162</v>
      </c>
      <c r="AX67" s="39">
        <f t="shared" si="83"/>
        <v>2471.0411544293224</v>
      </c>
      <c r="AY67" s="39">
        <f t="shared" si="83"/>
        <v>2229.8730625992516</v>
      </c>
      <c r="AZ67" s="39">
        <f t="shared" si="83"/>
        <v>2096.4677663455318</v>
      </c>
      <c r="BA67" s="39">
        <f t="shared" si="83"/>
        <v>2001.4167061493381</v>
      </c>
      <c r="BB67" s="39">
        <f t="shared" ref="BB67" si="84">SUM(BB36:BB66)</f>
        <v>1439.9999999999936</v>
      </c>
      <c r="BC67" s="39">
        <f t="shared" ref="BC67:BH67" si="85">SUM(BC36:BC66)</f>
        <v>2151.2950423688976</v>
      </c>
      <c r="BD67" s="39">
        <f t="shared" si="85"/>
        <v>1838.7049576311056</v>
      </c>
      <c r="BE67" s="39">
        <f t="shared" si="85"/>
        <v>1651.5726311667972</v>
      </c>
      <c r="BF67" s="39">
        <f t="shared" si="85"/>
        <v>1617.6387155380744</v>
      </c>
      <c r="BG67" s="39">
        <f t="shared" si="85"/>
        <v>1575.6596477354763</v>
      </c>
      <c r="BH67" s="39">
        <f t="shared" si="85"/>
        <v>1499.0909613349584</v>
      </c>
      <c r="BI67" s="39">
        <f t="shared" ref="BI67:BJ67" si="86">SUM(BI36:BI66)</f>
        <v>1598.0380442246937</v>
      </c>
      <c r="BJ67" s="39">
        <f t="shared" si="86"/>
        <v>1518.9999999999995</v>
      </c>
      <c r="BK67" s="39">
        <f t="shared" ref="BK67:BL67" si="87">SUM(BK36:BK66)</f>
        <v>1372.0000000000032</v>
      </c>
      <c r="BL67" s="39">
        <f t="shared" si="87"/>
        <v>1331.3905780153664</v>
      </c>
      <c r="BM67" s="39">
        <f t="shared" ref="BM67:BN67" si="88">SUM(BM36:BM66)</f>
        <v>1263.4975723130838</v>
      </c>
      <c r="BN67" s="39">
        <f t="shared" si="88"/>
        <v>1271.7467818460905</v>
      </c>
      <c r="BO67" s="39">
        <f t="shared" ref="BO67:BP67" si="89">SUM(BO36:BO66)</f>
        <v>1272.7500436637938</v>
      </c>
      <c r="BP67" s="39">
        <f t="shared" si="89"/>
        <v>1127.6150241616642</v>
      </c>
      <c r="BQ67" s="39">
        <f t="shared" ref="BQ67:BR67" si="90">SUM(BQ36:BQ66)</f>
        <v>1167.9999999999984</v>
      </c>
      <c r="BR67" s="39">
        <f t="shared" si="90"/>
        <v>1098.0000000000002</v>
      </c>
      <c r="BS67" s="39">
        <f t="shared" ref="BS67" si="91">SUM(BS36:BS66)</f>
        <v>1189.0000000000075</v>
      </c>
      <c r="BU67" s="39">
        <f ca="1">SUM(BU36:BU66)</f>
        <v>1177.4237754367723</v>
      </c>
      <c r="BV67" s="39">
        <f t="shared" ref="BV67:BX67" ca="1" si="92">SUM(BV36:BV66)</f>
        <v>1485.3963749764498</v>
      </c>
      <c r="BW67" s="39">
        <f t="shared" si="92"/>
        <v>1177.4237754367723</v>
      </c>
      <c r="BX67" s="39">
        <f t="shared" si="92"/>
        <v>1485.3963749764498</v>
      </c>
      <c r="BY67" s="39">
        <f ca="1">BU67-BW67</f>
        <v>0</v>
      </c>
      <c r="BZ67" s="39">
        <f ca="1">BV67-BX67</f>
        <v>0</v>
      </c>
    </row>
  </sheetData>
  <conditionalFormatting sqref="F36:AF66">
    <cfRule type="cellIs" dxfId="53" priority="53" operator="lessThan">
      <formula>0</formula>
    </cfRule>
    <cfRule type="cellIs" dxfId="52" priority="54" operator="lessThan">
      <formula>0</formula>
    </cfRule>
  </conditionalFormatting>
  <conditionalFormatting sqref="AG36:AG66">
    <cfRule type="cellIs" dxfId="51" priority="51" operator="lessThan">
      <formula>0</formula>
    </cfRule>
    <cfRule type="cellIs" dxfId="50" priority="52" operator="lessThan">
      <formula>0</formula>
    </cfRule>
  </conditionalFormatting>
  <conditionalFormatting sqref="AH36:AJ66">
    <cfRule type="cellIs" dxfId="49" priority="49" operator="lessThan">
      <formula>0</formula>
    </cfRule>
    <cfRule type="cellIs" dxfId="48" priority="50" operator="lessThan">
      <formula>0</formula>
    </cfRule>
  </conditionalFormatting>
  <conditionalFormatting sqref="AK36:AM66">
    <cfRule type="cellIs" dxfId="47" priority="47" operator="lessThan">
      <formula>0</formula>
    </cfRule>
    <cfRule type="cellIs" dxfId="46" priority="48" operator="lessThan">
      <formula>0</formula>
    </cfRule>
  </conditionalFormatting>
  <conditionalFormatting sqref="AN36:AS66">
    <cfRule type="cellIs" dxfId="45" priority="45" operator="lessThan">
      <formula>0</formula>
    </cfRule>
    <cfRule type="cellIs" dxfId="44" priority="46" operator="lessThan">
      <formula>0</formula>
    </cfRule>
  </conditionalFormatting>
  <conditionalFormatting sqref="AT36:BA36 AW37:BA66">
    <cfRule type="cellIs" dxfId="43" priority="43" operator="lessThan">
      <formula>0</formula>
    </cfRule>
    <cfRule type="cellIs" dxfId="42" priority="44" operator="lessThan">
      <formula>0</formula>
    </cfRule>
  </conditionalFormatting>
  <conditionalFormatting sqref="AT37:AT66">
    <cfRule type="cellIs" dxfId="41" priority="41" operator="lessThan">
      <formula>0</formula>
    </cfRule>
    <cfRule type="cellIs" dxfId="40" priority="42" operator="lessThan">
      <formula>0</formula>
    </cfRule>
  </conditionalFormatting>
  <conditionalFormatting sqref="AU37:AU66">
    <cfRule type="cellIs" dxfId="39" priority="39" operator="lessThan">
      <formula>0</formula>
    </cfRule>
    <cfRule type="cellIs" dxfId="38" priority="40" operator="lessThan">
      <formula>0</formula>
    </cfRule>
  </conditionalFormatting>
  <conditionalFormatting sqref="AV37:AV66">
    <cfRule type="cellIs" dxfId="37" priority="37" operator="lessThan">
      <formula>0</formula>
    </cfRule>
    <cfRule type="cellIs" dxfId="36" priority="38" operator="lessThan">
      <formula>0</formula>
    </cfRule>
  </conditionalFormatting>
  <conditionalFormatting sqref="BB36:BB66">
    <cfRule type="cellIs" dxfId="35" priority="35" operator="lessThan">
      <formula>0</formula>
    </cfRule>
    <cfRule type="cellIs" dxfId="34" priority="36" operator="lessThan">
      <formula>0</formula>
    </cfRule>
  </conditionalFormatting>
  <conditionalFormatting sqref="BC36:BC66">
    <cfRule type="cellIs" dxfId="33" priority="33" operator="lessThan">
      <formula>0</formula>
    </cfRule>
    <cfRule type="cellIs" dxfId="32" priority="34" operator="lessThan">
      <formula>0</formula>
    </cfRule>
  </conditionalFormatting>
  <conditionalFormatting sqref="BD36:BD66">
    <cfRule type="cellIs" dxfId="31" priority="31" operator="lessThan">
      <formula>0</formula>
    </cfRule>
    <cfRule type="cellIs" dxfId="30" priority="32" operator="lessThan">
      <formula>0</formula>
    </cfRule>
  </conditionalFormatting>
  <conditionalFormatting sqref="BE36:BE66">
    <cfRule type="cellIs" dxfId="29" priority="29" operator="lessThan">
      <formula>0</formula>
    </cfRule>
    <cfRule type="cellIs" dxfId="28" priority="30" operator="lessThan">
      <formula>0</formula>
    </cfRule>
  </conditionalFormatting>
  <conditionalFormatting sqref="BF36:BF66">
    <cfRule type="cellIs" dxfId="27" priority="27" operator="lessThan">
      <formula>0</formula>
    </cfRule>
    <cfRule type="cellIs" dxfId="26" priority="28" operator="lessThan">
      <formula>0</formula>
    </cfRule>
  </conditionalFormatting>
  <conditionalFormatting sqref="BG36:BG66">
    <cfRule type="cellIs" dxfId="25" priority="25" operator="lessThan">
      <formula>0</formula>
    </cfRule>
    <cfRule type="cellIs" dxfId="24" priority="26" operator="lessThan">
      <formula>0</formula>
    </cfRule>
  </conditionalFormatting>
  <conditionalFormatting sqref="BH36:BH66">
    <cfRule type="cellIs" dxfId="23" priority="23" operator="lessThan">
      <formula>0</formula>
    </cfRule>
    <cfRule type="cellIs" dxfId="22" priority="24" operator="lessThan">
      <formula>0</formula>
    </cfRule>
  </conditionalFormatting>
  <conditionalFormatting sqref="BI36:BI66">
    <cfRule type="cellIs" dxfId="21" priority="21" operator="lessThan">
      <formula>0</formula>
    </cfRule>
    <cfRule type="cellIs" dxfId="20" priority="22" operator="lessThan">
      <formula>0</formula>
    </cfRule>
  </conditionalFormatting>
  <conditionalFormatting sqref="BJ36:BJ66">
    <cfRule type="cellIs" dxfId="19" priority="19" operator="lessThan">
      <formula>0</formula>
    </cfRule>
    <cfRule type="cellIs" dxfId="18" priority="20" operator="lessThan">
      <formula>0</formula>
    </cfRule>
  </conditionalFormatting>
  <conditionalFormatting sqref="BK36:BK66">
    <cfRule type="cellIs" dxfId="17" priority="17" operator="lessThan">
      <formula>0</formula>
    </cfRule>
    <cfRule type="cellIs" dxfId="16" priority="18" operator="lessThan">
      <formula>0</formula>
    </cfRule>
  </conditionalFormatting>
  <conditionalFormatting sqref="BL36:BL66">
    <cfRule type="cellIs" dxfId="15" priority="15" operator="lessThan">
      <formula>0</formula>
    </cfRule>
    <cfRule type="cellIs" dxfId="14" priority="16" operator="lessThan">
      <formula>0</formula>
    </cfRule>
  </conditionalFormatting>
  <conditionalFormatting sqref="BM36:BM66">
    <cfRule type="cellIs" dxfId="13" priority="13" operator="lessThan">
      <formula>0</formula>
    </cfRule>
    <cfRule type="cellIs" dxfId="12" priority="14" operator="lessThan">
      <formula>0</formula>
    </cfRule>
  </conditionalFormatting>
  <conditionalFormatting sqref="BN36:BN66">
    <cfRule type="cellIs" dxfId="11" priority="11" operator="lessThan">
      <formula>0</formula>
    </cfRule>
    <cfRule type="cellIs" dxfId="10" priority="12" operator="lessThan">
      <formula>0</formula>
    </cfRule>
  </conditionalFormatting>
  <conditionalFormatting sqref="BO36:BO66">
    <cfRule type="cellIs" dxfId="9" priority="9" operator="lessThan">
      <formula>0</formula>
    </cfRule>
    <cfRule type="cellIs" dxfId="8" priority="10" operator="lessThan">
      <formula>0</formula>
    </cfRule>
  </conditionalFormatting>
  <conditionalFormatting sqref="BP36:BP66">
    <cfRule type="cellIs" dxfId="7" priority="7" operator="lessThan">
      <formula>0</formula>
    </cfRule>
    <cfRule type="cellIs" dxfId="6" priority="8" operator="lessThan">
      <formula>0</formula>
    </cfRule>
  </conditionalFormatting>
  <conditionalFormatting sqref="BQ36:BQ66">
    <cfRule type="cellIs" dxfId="5" priority="5" operator="lessThan">
      <formula>0</formula>
    </cfRule>
    <cfRule type="cellIs" dxfId="4" priority="6" operator="lessThan">
      <formula>0</formula>
    </cfRule>
  </conditionalFormatting>
  <conditionalFormatting sqref="BR36:BR66">
    <cfRule type="cellIs" dxfId="3" priority="3" operator="lessThan">
      <formula>0</formula>
    </cfRule>
    <cfRule type="cellIs" dxfId="2" priority="4" operator="lessThan">
      <formula>0</formula>
    </cfRule>
  </conditionalFormatting>
  <conditionalFormatting sqref="BS36:BS66">
    <cfRule type="cellIs" dxfId="1" priority="1" operator="less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0AE4-2A7A-4647-A0A6-48AC5F683BA9}">
  <dimension ref="A1:T58"/>
  <sheetViews>
    <sheetView workbookViewId="0">
      <pane xSplit="1" topLeftCell="B1" activePane="topRight" state="frozen"/>
      <selection pane="topRight" sqref="A1:A1048576"/>
    </sheetView>
  </sheetViews>
  <sheetFormatPr defaultColWidth="9" defaultRowHeight="14.25" x14ac:dyDescent="0.45"/>
  <cols>
    <col min="1" max="4" width="22.6640625" style="1" customWidth="1"/>
    <col min="5" max="6" width="16.19921875" style="1" customWidth="1"/>
    <col min="7" max="8" width="9.06640625" style="1" bestFit="1" customWidth="1"/>
    <col min="9" max="9" width="9.06640625" style="1" customWidth="1"/>
    <col min="10" max="10" width="9.06640625" style="1" bestFit="1" customWidth="1"/>
    <col min="11" max="11" width="9" style="1"/>
    <col min="12" max="12" width="53.59765625" style="1" customWidth="1"/>
    <col min="13" max="16384" width="9" style="1"/>
  </cols>
  <sheetData>
    <row r="1" spans="1:20" s="27" customFormat="1" ht="50.75" customHeight="1" thickTop="1" x14ac:dyDescent="0.45">
      <c r="A1" s="75" t="s">
        <v>111</v>
      </c>
      <c r="B1" s="76" t="s">
        <v>156</v>
      </c>
      <c r="C1" s="76" t="s">
        <v>17</v>
      </c>
      <c r="D1" s="76" t="s">
        <v>112</v>
      </c>
      <c r="E1" s="76" t="s">
        <v>188</v>
      </c>
      <c r="F1" s="76" t="s">
        <v>189</v>
      </c>
      <c r="G1" s="76" t="s">
        <v>118</v>
      </c>
      <c r="H1" s="76" t="s">
        <v>122</v>
      </c>
      <c r="I1" s="76" t="s">
        <v>760</v>
      </c>
      <c r="J1" s="91" t="s">
        <v>190</v>
      </c>
      <c r="K1" s="117" t="s">
        <v>762</v>
      </c>
    </row>
    <row r="2" spans="1:20" x14ac:dyDescent="0.45">
      <c r="A2" s="7" t="s">
        <v>49</v>
      </c>
      <c r="B2" s="8" t="s">
        <v>157</v>
      </c>
      <c r="C2" s="8" t="s">
        <v>22</v>
      </c>
      <c r="D2" s="8" t="s">
        <v>80</v>
      </c>
      <c r="E2" s="18">
        <v>37.903573299999998</v>
      </c>
      <c r="F2" s="18">
        <v>46.2682109</v>
      </c>
      <c r="G2" s="4">
        <v>0.1950390981089877</v>
      </c>
      <c r="H2" s="11">
        <v>0.71858671820407549</v>
      </c>
      <c r="I2" s="6">
        <v>636</v>
      </c>
      <c r="J2" s="92">
        <f>LOOKUP(2,1/(NOT(ISBLANK(ProvinceDiagnosed!2:2))),ProvinceDiagnosed!2:2)</f>
        <v>4380</v>
      </c>
      <c r="K2" s="118">
        <f>Calculation!AJ2</f>
        <v>813</v>
      </c>
      <c r="L2" t="s">
        <v>763</v>
      </c>
      <c r="M2"/>
      <c r="N2"/>
      <c r="O2"/>
      <c r="P2"/>
      <c r="Q2"/>
      <c r="R2"/>
      <c r="S2"/>
      <c r="T2"/>
    </row>
    <row r="3" spans="1:20" ht="14.65" thickBot="1" x14ac:dyDescent="0.5">
      <c r="A3" s="7" t="s">
        <v>50</v>
      </c>
      <c r="B3" s="8" t="s">
        <v>158</v>
      </c>
      <c r="C3" s="8" t="s">
        <v>23</v>
      </c>
      <c r="D3" s="8" t="s">
        <v>81</v>
      </c>
      <c r="E3" s="18">
        <v>37.4550062</v>
      </c>
      <c r="F3" s="18">
        <v>45</v>
      </c>
      <c r="G3" s="4">
        <v>0.21842792167998532</v>
      </c>
      <c r="H3" s="11">
        <v>0.65422962441416643</v>
      </c>
      <c r="I3" s="6">
        <v>394</v>
      </c>
      <c r="J3" s="92">
        <f>LOOKUP(2,1/(NOT(ISBLANK(ProvinceDiagnosed!3:3))),ProvinceDiagnosed!3:3)</f>
        <v>2407</v>
      </c>
      <c r="K3" s="118">
        <f>Calculation!AJ3</f>
        <v>395</v>
      </c>
      <c r="L3"/>
      <c r="M3"/>
      <c r="N3"/>
      <c r="O3"/>
      <c r="P3"/>
      <c r="Q3"/>
      <c r="R3"/>
      <c r="S3"/>
      <c r="T3"/>
    </row>
    <row r="4" spans="1:20" x14ac:dyDescent="0.45">
      <c r="A4" s="7" t="s">
        <v>51</v>
      </c>
      <c r="B4" s="8" t="s">
        <v>159</v>
      </c>
      <c r="C4" s="8" t="s">
        <v>18</v>
      </c>
      <c r="D4" s="8" t="s">
        <v>82</v>
      </c>
      <c r="E4" s="18">
        <v>38.2537363</v>
      </c>
      <c r="F4" s="18">
        <v>48.299990100000002</v>
      </c>
      <c r="G4" s="4">
        <v>0.21699516695266133</v>
      </c>
      <c r="H4" s="11">
        <v>0.68169109428378016</v>
      </c>
      <c r="I4" s="6">
        <v>142</v>
      </c>
      <c r="J4" s="92">
        <f>LOOKUP(2,1/(NOT(ISBLANK(ProvinceDiagnosed!4:4))),ProvinceDiagnosed!4:4)</f>
        <v>1183.3187724284671</v>
      </c>
      <c r="K4" s="118">
        <f>Calculation!AJ4</f>
        <v>289</v>
      </c>
      <c r="L4" s="123" t="s">
        <v>764</v>
      </c>
      <c r="M4" s="123"/>
      <c r="N4"/>
      <c r="O4"/>
      <c r="P4"/>
      <c r="Q4"/>
      <c r="R4"/>
      <c r="S4"/>
      <c r="T4"/>
    </row>
    <row r="5" spans="1:20" x14ac:dyDescent="0.45">
      <c r="A5" s="7" t="s">
        <v>52</v>
      </c>
      <c r="B5" s="8" t="s">
        <v>160</v>
      </c>
      <c r="C5" s="8" t="s">
        <v>19</v>
      </c>
      <c r="D5" s="8" t="s">
        <v>83</v>
      </c>
      <c r="E5" s="18">
        <v>32.654627499999997</v>
      </c>
      <c r="F5" s="18">
        <v>51.667982599999903</v>
      </c>
      <c r="G5" s="4">
        <v>0.19761035765546736</v>
      </c>
      <c r="H5" s="11">
        <v>0.88018766415731764</v>
      </c>
      <c r="I5" s="6">
        <v>749</v>
      </c>
      <c r="J5" s="92">
        <f>LOOKUP(2,1/(NOT(ISBLANK(ProvinceDiagnosed!5:5))),ProvinceDiagnosed!5:5)</f>
        <v>9109.1473625136259</v>
      </c>
      <c r="K5" s="118">
        <f>Calculation!AJ5</f>
        <v>1979</v>
      </c>
      <c r="L5" s="120" t="s">
        <v>765</v>
      </c>
      <c r="M5" s="120">
        <v>0.95709119635809436</v>
      </c>
      <c r="N5"/>
      <c r="O5"/>
      <c r="P5"/>
      <c r="Q5"/>
      <c r="R5"/>
      <c r="S5"/>
      <c r="T5"/>
    </row>
    <row r="6" spans="1:20" x14ac:dyDescent="0.45">
      <c r="A6" s="7" t="s">
        <v>53</v>
      </c>
      <c r="B6" s="8" t="s">
        <v>161</v>
      </c>
      <c r="C6" s="8" t="s">
        <v>0</v>
      </c>
      <c r="D6" s="8" t="s">
        <v>84</v>
      </c>
      <c r="E6" s="18">
        <v>36.075833000000003</v>
      </c>
      <c r="F6" s="18">
        <v>51.796111000000003</v>
      </c>
      <c r="G6" s="4">
        <v>0.20169407167084502</v>
      </c>
      <c r="H6" s="11">
        <v>0.92638880696062531</v>
      </c>
      <c r="I6" s="6">
        <v>364</v>
      </c>
      <c r="J6" s="92">
        <f>LOOKUP(2,1/(NOT(ISBLANK(ProvinceDiagnosed!6:6))),ProvinceDiagnosed!6:6)</f>
        <v>4480.871568944608</v>
      </c>
      <c r="K6" s="118">
        <f>Calculation!AJ6</f>
        <v>1177</v>
      </c>
      <c r="L6" s="120" t="s">
        <v>766</v>
      </c>
      <c r="M6" s="120">
        <v>0.91602355814616832</v>
      </c>
      <c r="N6"/>
      <c r="O6"/>
      <c r="P6"/>
      <c r="Q6"/>
      <c r="R6"/>
      <c r="S6"/>
      <c r="T6"/>
    </row>
    <row r="7" spans="1:20" x14ac:dyDescent="0.45">
      <c r="A7" s="7" t="s">
        <v>54</v>
      </c>
      <c r="B7" s="8" t="s">
        <v>162</v>
      </c>
      <c r="C7" s="8" t="s">
        <v>1</v>
      </c>
      <c r="D7" s="8" t="s">
        <v>85</v>
      </c>
      <c r="E7" s="18">
        <v>33.634973600000002</v>
      </c>
      <c r="F7" s="18">
        <v>46.415281</v>
      </c>
      <c r="G7" s="4">
        <v>0.23446543872531275</v>
      </c>
      <c r="H7" s="11">
        <v>0.68130233488118752</v>
      </c>
      <c r="I7" s="6">
        <v>74</v>
      </c>
      <c r="J7" s="92">
        <f>LOOKUP(2,1/(NOT(ISBLANK(ProvinceDiagnosed!7:7))),ProvinceDiagnosed!7:7)</f>
        <v>480</v>
      </c>
      <c r="K7" s="118">
        <f>Calculation!AJ7</f>
        <v>183</v>
      </c>
      <c r="L7" s="120" t="s">
        <v>767</v>
      </c>
      <c r="M7" s="120">
        <v>0.90669284238463144</v>
      </c>
      <c r="N7"/>
      <c r="O7"/>
      <c r="P7"/>
      <c r="Q7"/>
      <c r="R7"/>
      <c r="S7"/>
      <c r="T7"/>
    </row>
    <row r="8" spans="1:20" x14ac:dyDescent="0.45">
      <c r="A8" s="7" t="s">
        <v>55</v>
      </c>
      <c r="B8" s="8" t="s">
        <v>163</v>
      </c>
      <c r="C8" s="8" t="s">
        <v>20</v>
      </c>
      <c r="D8" s="8" t="s">
        <v>86</v>
      </c>
      <c r="E8" s="18">
        <v>28.923383699999999</v>
      </c>
      <c r="F8" s="18">
        <v>50.820314000000003</v>
      </c>
      <c r="G8" s="4">
        <v>0.22809781674402613</v>
      </c>
      <c r="H8" s="11">
        <v>0.71854478253395226</v>
      </c>
      <c r="I8" s="6">
        <v>112</v>
      </c>
      <c r="J8" s="92">
        <f>LOOKUP(2,1/(NOT(ISBLANK(ProvinceDiagnosed!8:8))),ProvinceDiagnosed!8:8)</f>
        <v>223</v>
      </c>
      <c r="K8" s="118">
        <f>Calculation!AJ8</f>
        <v>55</v>
      </c>
      <c r="L8" s="120" t="s">
        <v>768</v>
      </c>
      <c r="M8" s="120">
        <v>1459.84159823646</v>
      </c>
      <c r="N8"/>
      <c r="O8"/>
      <c r="P8"/>
      <c r="Q8"/>
      <c r="R8"/>
      <c r="S8"/>
      <c r="T8"/>
    </row>
    <row r="9" spans="1:20" ht="14.65" thickBot="1" x14ac:dyDescent="0.5">
      <c r="A9" s="7" t="s">
        <v>56</v>
      </c>
      <c r="B9" s="8" t="s">
        <v>164</v>
      </c>
      <c r="C9" s="8" t="s">
        <v>2</v>
      </c>
      <c r="D9" s="8" t="s">
        <v>87</v>
      </c>
      <c r="E9" s="18">
        <v>35.689197499999999</v>
      </c>
      <c r="F9" s="18">
        <v>51.3889736</v>
      </c>
      <c r="G9" s="4">
        <v>0.19857635538265028</v>
      </c>
      <c r="H9" s="11">
        <v>0.93854165591054384</v>
      </c>
      <c r="I9" s="6">
        <v>3691</v>
      </c>
      <c r="J9" s="92">
        <f>LOOKUP(2,1/(NOT(ISBLANK(ProvinceDiagnosed!9:9))),ProvinceDiagnosed!9:9)</f>
        <v>25601</v>
      </c>
      <c r="K9" s="118">
        <f>Calculation!AJ9</f>
        <v>5098</v>
      </c>
      <c r="L9" s="121" t="s">
        <v>769</v>
      </c>
      <c r="M9" s="121">
        <v>31</v>
      </c>
      <c r="N9"/>
      <c r="O9"/>
      <c r="P9"/>
      <c r="Q9"/>
      <c r="R9"/>
      <c r="S9"/>
      <c r="T9"/>
    </row>
    <row r="10" spans="1:20" x14ac:dyDescent="0.45">
      <c r="A10" s="7" t="s">
        <v>57</v>
      </c>
      <c r="B10" s="8" t="s">
        <v>165</v>
      </c>
      <c r="C10" s="8" t="s">
        <v>24</v>
      </c>
      <c r="D10" s="8" t="s">
        <v>88</v>
      </c>
      <c r="E10" s="18">
        <v>31.997041899999999</v>
      </c>
      <c r="F10" s="18">
        <v>50.661384899999902</v>
      </c>
      <c r="G10" s="4">
        <v>0.21853037098937181</v>
      </c>
      <c r="H10" s="11">
        <v>0.64092394406618536</v>
      </c>
      <c r="I10" s="6">
        <v>92</v>
      </c>
      <c r="J10" s="92">
        <f>LOOKUP(2,1/(NOT(ISBLANK(ProvinceDiagnosed!10:10))),ProvinceDiagnosed!10:10)</f>
        <v>346</v>
      </c>
      <c r="K10" s="118">
        <f>Calculation!AJ10</f>
        <v>68</v>
      </c>
      <c r="L10"/>
      <c r="M10"/>
      <c r="N10"/>
      <c r="O10"/>
      <c r="P10"/>
      <c r="Q10"/>
      <c r="R10"/>
      <c r="S10"/>
      <c r="T10"/>
    </row>
    <row r="11" spans="1:20" ht="14.65" thickBot="1" x14ac:dyDescent="0.5">
      <c r="A11" s="7" t="s">
        <v>58</v>
      </c>
      <c r="B11" s="8" t="s">
        <v>166</v>
      </c>
      <c r="C11" s="8" t="s">
        <v>25</v>
      </c>
      <c r="D11" s="8" t="s">
        <v>89</v>
      </c>
      <c r="E11" s="18">
        <v>32.517564299999997</v>
      </c>
      <c r="F11" s="18">
        <v>59.1041758</v>
      </c>
      <c r="G11" s="4">
        <v>0.21530554117711323</v>
      </c>
      <c r="H11" s="11">
        <v>0.59023043368561234</v>
      </c>
      <c r="I11" s="6">
        <v>128</v>
      </c>
      <c r="J11" s="92">
        <f>LOOKUP(2,1/(NOT(ISBLANK(ProvinceDiagnosed!11:11))),ProvinceDiagnosed!11:11)</f>
        <v>514</v>
      </c>
      <c r="K11" s="118">
        <f>Calculation!AJ11</f>
        <v>178</v>
      </c>
      <c r="L11" t="s">
        <v>770</v>
      </c>
      <c r="M11"/>
      <c r="N11"/>
      <c r="O11"/>
      <c r="P11"/>
      <c r="Q11"/>
      <c r="R11"/>
      <c r="S11"/>
      <c r="T11"/>
    </row>
    <row r="12" spans="1:20" x14ac:dyDescent="0.45">
      <c r="A12" s="7" t="s">
        <v>59</v>
      </c>
      <c r="B12" s="8" t="s">
        <v>167</v>
      </c>
      <c r="C12" s="8" t="s">
        <v>26</v>
      </c>
      <c r="D12" s="8" t="s">
        <v>90</v>
      </c>
      <c r="E12" s="18">
        <v>35.102025300000001</v>
      </c>
      <c r="F12" s="18">
        <v>59.1041758</v>
      </c>
      <c r="G12" s="4">
        <v>0.20737132529779698</v>
      </c>
      <c r="H12" s="11">
        <v>0.73058097279027545</v>
      </c>
      <c r="I12" s="6">
        <v>822</v>
      </c>
      <c r="J12" s="92">
        <f>LOOKUP(2,1/(NOT(ISBLANK(ProvinceDiagnosed!12:12))),ProvinceDiagnosed!12:12)</f>
        <v>2860.7914251650022</v>
      </c>
      <c r="K12" s="118">
        <f>Calculation!AJ12</f>
        <v>858</v>
      </c>
      <c r="L12" s="122"/>
      <c r="M12" s="122" t="s">
        <v>775</v>
      </c>
      <c r="N12" s="122" t="s">
        <v>776</v>
      </c>
      <c r="O12" s="122" t="s">
        <v>777</v>
      </c>
      <c r="P12" s="122" t="s">
        <v>778</v>
      </c>
      <c r="Q12" s="122" t="s">
        <v>779</v>
      </c>
      <c r="R12"/>
      <c r="S12"/>
      <c r="T12"/>
    </row>
    <row r="13" spans="1:20" x14ac:dyDescent="0.45">
      <c r="A13" s="7" t="s">
        <v>60</v>
      </c>
      <c r="B13" s="8" t="s">
        <v>168</v>
      </c>
      <c r="C13" s="8" t="s">
        <v>27</v>
      </c>
      <c r="D13" s="8" t="s">
        <v>91</v>
      </c>
      <c r="E13" s="18">
        <v>37.471035299999997</v>
      </c>
      <c r="F13" s="18">
        <v>57.101318799999902</v>
      </c>
      <c r="G13" s="4">
        <v>0.21519142802852997</v>
      </c>
      <c r="H13" s="11">
        <v>0.5611754019270252</v>
      </c>
      <c r="I13" s="6">
        <v>79</v>
      </c>
      <c r="J13" s="92">
        <f>LOOKUP(2,1/(NOT(ISBLANK(ProvinceDiagnosed!13:13))),ProvinceDiagnosed!13:13)</f>
        <v>613.48338088803371</v>
      </c>
      <c r="K13" s="118">
        <f>Calculation!AJ13</f>
        <v>165</v>
      </c>
      <c r="L13" s="120" t="s">
        <v>771</v>
      </c>
      <c r="M13" s="120">
        <v>3</v>
      </c>
      <c r="N13" s="120">
        <v>627659934.61539805</v>
      </c>
      <c r="O13" s="120">
        <v>209219978.20513269</v>
      </c>
      <c r="P13" s="120">
        <v>98.172914228317566</v>
      </c>
      <c r="Q13" s="120">
        <v>1.2241700653359773E-14</v>
      </c>
      <c r="R13"/>
      <c r="S13"/>
      <c r="T13"/>
    </row>
    <row r="14" spans="1:20" x14ac:dyDescent="0.45">
      <c r="A14" s="7" t="s">
        <v>61</v>
      </c>
      <c r="B14" s="8" t="s">
        <v>169</v>
      </c>
      <c r="C14" s="8" t="s">
        <v>28</v>
      </c>
      <c r="D14" s="8" t="s">
        <v>92</v>
      </c>
      <c r="E14" s="18">
        <v>31.4360149</v>
      </c>
      <c r="F14" s="18">
        <v>49.041311999999998</v>
      </c>
      <c r="G14" s="4">
        <v>0.22712428741777163</v>
      </c>
      <c r="H14" s="11">
        <v>0.75452674010388265</v>
      </c>
      <c r="I14" s="6">
        <v>719</v>
      </c>
      <c r="J14" s="92">
        <f>LOOKUP(2,1/(NOT(ISBLANK(ProvinceDiagnosed!14:14))),ProvinceDiagnosed!14:14)</f>
        <v>2227</v>
      </c>
      <c r="K14" s="118">
        <f>Calculation!AJ14</f>
        <v>444</v>
      </c>
      <c r="L14" s="120" t="s">
        <v>772</v>
      </c>
      <c r="M14" s="120">
        <v>27</v>
      </c>
      <c r="N14" s="120">
        <v>57540712.282422699</v>
      </c>
      <c r="O14" s="120">
        <v>2131137.4919415815</v>
      </c>
      <c r="P14" s="120"/>
      <c r="Q14" s="120"/>
      <c r="R14"/>
      <c r="S14"/>
      <c r="T14"/>
    </row>
    <row r="15" spans="1:20" ht="14.65" thickBot="1" x14ac:dyDescent="0.5">
      <c r="A15" s="7" t="s">
        <v>62</v>
      </c>
      <c r="B15" s="8" t="s">
        <v>170</v>
      </c>
      <c r="C15" s="8" t="s">
        <v>3</v>
      </c>
      <c r="D15" s="8" t="s">
        <v>93</v>
      </c>
      <c r="E15" s="18">
        <v>36.683004500000003</v>
      </c>
      <c r="F15" s="18">
        <v>48.5087209</v>
      </c>
      <c r="G15" s="4">
        <v>0.21541219959885047</v>
      </c>
      <c r="H15" s="11">
        <v>0.67253260403929793</v>
      </c>
      <c r="I15" s="6">
        <v>128</v>
      </c>
      <c r="J15" s="92">
        <f>LOOKUP(2,1/(NOT(ISBLANK(ProvinceDiagnosed!15:15))),ProvinceDiagnosed!15:15)</f>
        <v>952</v>
      </c>
      <c r="K15" s="118">
        <f>Calculation!AJ15</f>
        <v>394</v>
      </c>
      <c r="L15" s="121" t="s">
        <v>773</v>
      </c>
      <c r="M15" s="121">
        <v>30</v>
      </c>
      <c r="N15" s="121">
        <v>685200646.89782071</v>
      </c>
      <c r="O15" s="121"/>
      <c r="P15" s="121"/>
      <c r="Q15" s="121"/>
      <c r="R15"/>
      <c r="S15"/>
      <c r="T15"/>
    </row>
    <row r="16" spans="1:20" ht="14.65" thickBot="1" x14ac:dyDescent="0.5">
      <c r="A16" s="7" t="s">
        <v>63</v>
      </c>
      <c r="B16" s="8" t="s">
        <v>171</v>
      </c>
      <c r="C16" s="8" t="s">
        <v>4</v>
      </c>
      <c r="D16" s="8" t="s">
        <v>94</v>
      </c>
      <c r="E16" s="18">
        <v>35.225558499999998</v>
      </c>
      <c r="F16" s="18">
        <v>54.434213800000002</v>
      </c>
      <c r="G16" s="4">
        <v>0.23701662964861325</v>
      </c>
      <c r="H16" s="11">
        <v>0.79802665299846232</v>
      </c>
      <c r="I16" s="6">
        <v>137</v>
      </c>
      <c r="J16" s="92">
        <f>LOOKUP(2,1/(NOT(ISBLANK(ProvinceDiagnosed!16:16))),ProvinceDiagnosed!16:16)</f>
        <v>1069</v>
      </c>
      <c r="K16" s="118">
        <f>Calculation!AJ16</f>
        <v>645</v>
      </c>
      <c r="L16"/>
      <c r="M16"/>
      <c r="N16"/>
      <c r="O16"/>
      <c r="P16"/>
      <c r="Q16"/>
      <c r="R16"/>
      <c r="S16"/>
      <c r="T16"/>
    </row>
    <row r="17" spans="1:20" x14ac:dyDescent="0.45">
      <c r="A17" s="7" t="s">
        <v>64</v>
      </c>
      <c r="B17" s="8" t="s">
        <v>172</v>
      </c>
      <c r="C17" s="8" t="s">
        <v>29</v>
      </c>
      <c r="D17" s="8" t="s">
        <v>95</v>
      </c>
      <c r="E17" s="18">
        <v>27.529990600000001</v>
      </c>
      <c r="F17" s="18">
        <v>60.582067599999903</v>
      </c>
      <c r="G17" s="4">
        <v>0.22763416689068955</v>
      </c>
      <c r="H17" s="11">
        <v>0.48491358962513342</v>
      </c>
      <c r="I17" s="6">
        <v>201</v>
      </c>
      <c r="J17" s="92">
        <f>LOOKUP(2,1/(NOT(ISBLANK(ProvinceDiagnosed!17:17))),ProvinceDiagnosed!17:17)</f>
        <v>601</v>
      </c>
      <c r="K17" s="118">
        <f>Calculation!AJ17</f>
        <v>134</v>
      </c>
      <c r="L17" s="122"/>
      <c r="M17" s="122" t="s">
        <v>780</v>
      </c>
      <c r="N17" s="122" t="s">
        <v>768</v>
      </c>
      <c r="O17" s="122" t="s">
        <v>781</v>
      </c>
      <c r="P17" s="122" t="s">
        <v>782</v>
      </c>
      <c r="Q17" s="122" t="s">
        <v>783</v>
      </c>
      <c r="R17" s="122" t="s">
        <v>784</v>
      </c>
      <c r="S17" s="122" t="s">
        <v>785</v>
      </c>
      <c r="T17" s="122" t="s">
        <v>786</v>
      </c>
    </row>
    <row r="18" spans="1:20" x14ac:dyDescent="0.45">
      <c r="A18" s="7" t="s">
        <v>65</v>
      </c>
      <c r="B18" s="8" t="s">
        <v>173</v>
      </c>
      <c r="C18" s="8" t="s">
        <v>5</v>
      </c>
      <c r="D18" s="8" t="s">
        <v>96</v>
      </c>
      <c r="E18" s="18">
        <v>29.1043813</v>
      </c>
      <c r="F18" s="18">
        <v>53.045893</v>
      </c>
      <c r="G18" s="4">
        <v>0.21277750957789646</v>
      </c>
      <c r="H18" s="11">
        <v>0.70119209923001669</v>
      </c>
      <c r="I18" s="6">
        <v>714</v>
      </c>
      <c r="J18" s="92">
        <f>LOOKUP(2,1/(NOT(ISBLANK(ProvinceDiagnosed!18:18))),ProvinceDiagnosed!18:18)</f>
        <v>3361</v>
      </c>
      <c r="K18" s="118">
        <f>Calculation!AJ18</f>
        <v>505</v>
      </c>
      <c r="L18" s="120" t="s">
        <v>774</v>
      </c>
      <c r="M18" s="120">
        <v>11258.516390660445</v>
      </c>
      <c r="N18" s="120">
        <v>5455.7771846369533</v>
      </c>
      <c r="O18" s="120">
        <v>2.063595342999629</v>
      </c>
      <c r="P18" s="120">
        <v>4.8790007060426792E-2</v>
      </c>
      <c r="Q18" s="120">
        <v>64.186272105444004</v>
      </c>
      <c r="R18" s="120">
        <v>22452.846509215444</v>
      </c>
      <c r="S18" s="120">
        <v>64.186272105444004</v>
      </c>
      <c r="T18" s="120">
        <v>22452.846509215444</v>
      </c>
    </row>
    <row r="19" spans="1:20" x14ac:dyDescent="0.45">
      <c r="A19" s="7" t="s">
        <v>66</v>
      </c>
      <c r="B19" s="8" t="s">
        <v>174</v>
      </c>
      <c r="C19" s="8" t="s">
        <v>6</v>
      </c>
      <c r="D19" s="8" t="s">
        <v>97</v>
      </c>
      <c r="E19" s="18">
        <v>36.273658900000001</v>
      </c>
      <c r="F19" s="18">
        <v>49.998235999999999</v>
      </c>
      <c r="G19" s="4">
        <v>0.20972851264876222</v>
      </c>
      <c r="H19" s="11">
        <v>0.74750993318212755</v>
      </c>
      <c r="I19" s="6">
        <v>188</v>
      </c>
      <c r="J19" s="92">
        <f>LOOKUP(2,1/(NOT(ISBLANK(ProvinceDiagnosed!19:19))),ProvinceDiagnosed!19:19)</f>
        <v>1240</v>
      </c>
      <c r="K19" s="118">
        <f>Calculation!AJ19</f>
        <v>669</v>
      </c>
      <c r="L19" s="120" t="s">
        <v>118</v>
      </c>
      <c r="M19" s="120">
        <v>-64265.858690705019</v>
      </c>
      <c r="N19" s="120">
        <v>22495.935255430115</v>
      </c>
      <c r="O19" s="120">
        <v>-2.8567764781058567</v>
      </c>
      <c r="P19" s="120">
        <v>8.1375840724744394E-3</v>
      </c>
      <c r="Q19" s="120">
        <v>-110423.70514456127</v>
      </c>
      <c r="R19" s="120">
        <v>-18108.012236848772</v>
      </c>
      <c r="S19" s="120">
        <v>-110423.70514456127</v>
      </c>
      <c r="T19" s="120">
        <v>-18108.012236848772</v>
      </c>
    </row>
    <row r="20" spans="1:20" x14ac:dyDescent="0.45">
      <c r="A20" s="7" t="s">
        <v>67</v>
      </c>
      <c r="B20" s="8" t="s">
        <v>175</v>
      </c>
      <c r="C20" s="8" t="s">
        <v>7</v>
      </c>
      <c r="D20" s="8" t="s">
        <v>98</v>
      </c>
      <c r="E20" s="18">
        <v>34.639944300000003</v>
      </c>
      <c r="F20" s="18">
        <v>50.875941900000001</v>
      </c>
      <c r="G20" s="4">
        <v>0.21793833084548817</v>
      </c>
      <c r="H20" s="11">
        <v>0.95177604286367612</v>
      </c>
      <c r="I20" s="6">
        <v>177</v>
      </c>
      <c r="J20" s="92">
        <f>LOOKUP(2,1/(NOT(ISBLANK(ProvinceDiagnosed!20:20))),ProvinceDiagnosed!20:20)</f>
        <v>4784.4402670023019</v>
      </c>
      <c r="K20" s="118">
        <f>Calculation!AJ20</f>
        <v>1178</v>
      </c>
      <c r="L20" s="120" t="s">
        <v>122</v>
      </c>
      <c r="M20" s="120">
        <v>4225.6845589037384</v>
      </c>
      <c r="N20" s="120">
        <v>2427.1450368012743</v>
      </c>
      <c r="O20" s="120">
        <v>1.7410103206987386</v>
      </c>
      <c r="P20" s="120">
        <v>9.3067480347294201E-2</v>
      </c>
      <c r="Q20" s="120">
        <v>-754.40569552878242</v>
      </c>
      <c r="R20" s="120">
        <v>9205.7748133362584</v>
      </c>
      <c r="S20" s="120">
        <v>-754.40569552878242</v>
      </c>
      <c r="T20" s="120">
        <v>9205.7748133362584</v>
      </c>
    </row>
    <row r="21" spans="1:20" ht="14.65" thickBot="1" x14ac:dyDescent="0.5">
      <c r="A21" s="7" t="s">
        <v>68</v>
      </c>
      <c r="B21" s="8" t="s">
        <v>176</v>
      </c>
      <c r="C21" s="8" t="s">
        <v>30</v>
      </c>
      <c r="D21" s="8" t="s">
        <v>99</v>
      </c>
      <c r="E21" s="18">
        <v>35.955357900000003</v>
      </c>
      <c r="F21" s="18">
        <v>47.136212499999999</v>
      </c>
      <c r="G21" s="4">
        <v>0.226031511948452</v>
      </c>
      <c r="H21" s="11">
        <v>0.70756158254684465</v>
      </c>
      <c r="I21" s="6">
        <v>179</v>
      </c>
      <c r="J21" s="92">
        <f>LOOKUP(2,1/(NOT(ISBLANK(ProvinceDiagnosed!21:21))),ProvinceDiagnosed!21:21)</f>
        <v>1113</v>
      </c>
      <c r="K21" s="118">
        <f>Calculation!AJ21</f>
        <v>238</v>
      </c>
      <c r="L21" s="121" t="s">
        <v>760</v>
      </c>
      <c r="M21" s="121">
        <v>6.0789409117125066</v>
      </c>
      <c r="N21" s="121">
        <v>0.47067494796149223</v>
      </c>
      <c r="O21" s="121">
        <v>12.915369594325314</v>
      </c>
      <c r="P21" s="121">
        <v>4.5326478019284658E-13</v>
      </c>
      <c r="Q21" s="121">
        <v>5.1131956901423461</v>
      </c>
      <c r="R21" s="121">
        <v>7.0446861332826671</v>
      </c>
      <c r="S21" s="121">
        <v>5.1131956901423461</v>
      </c>
      <c r="T21" s="121">
        <v>7.0446861332826671</v>
      </c>
    </row>
    <row r="22" spans="1:20" x14ac:dyDescent="0.45">
      <c r="A22" s="7" t="s">
        <v>69</v>
      </c>
      <c r="B22" s="8" t="s">
        <v>177</v>
      </c>
      <c r="C22" s="8" t="s">
        <v>8</v>
      </c>
      <c r="D22" s="8" t="s">
        <v>100</v>
      </c>
      <c r="E22" s="18">
        <v>30.283937900000002</v>
      </c>
      <c r="F22" s="18">
        <v>57.083362800000003</v>
      </c>
      <c r="G22" s="4">
        <v>0.22457072004519835</v>
      </c>
      <c r="H22" s="11">
        <v>0.58728360631184195</v>
      </c>
      <c r="I22" s="6">
        <v>449</v>
      </c>
      <c r="J22" s="92">
        <f>LOOKUP(2,1/(NOT(ISBLANK(ProvinceDiagnosed!22:22))),ProvinceDiagnosed!22:22)</f>
        <v>631</v>
      </c>
      <c r="K22" s="118">
        <f>Calculation!AJ22</f>
        <v>169</v>
      </c>
      <c r="L22"/>
      <c r="M22"/>
      <c r="N22"/>
      <c r="O22"/>
      <c r="P22"/>
      <c r="Q22"/>
      <c r="R22"/>
      <c r="S22"/>
      <c r="T22"/>
    </row>
    <row r="23" spans="1:20" x14ac:dyDescent="0.45">
      <c r="A23" s="7" t="s">
        <v>70</v>
      </c>
      <c r="B23" s="8" t="s">
        <v>178</v>
      </c>
      <c r="C23" s="8" t="s">
        <v>9</v>
      </c>
      <c r="D23" s="8" t="s">
        <v>101</v>
      </c>
      <c r="E23" s="18">
        <v>34.327692399999997</v>
      </c>
      <c r="F23" s="18">
        <v>47.077768499999998</v>
      </c>
      <c r="G23" s="4">
        <v>0.2227921660860239</v>
      </c>
      <c r="H23" s="11">
        <v>0.75219700128147737</v>
      </c>
      <c r="I23" s="6">
        <v>279</v>
      </c>
      <c r="J23" s="92">
        <f>LOOKUP(2,1/(NOT(ISBLANK(ProvinceDiagnosed!23:23))),ProvinceDiagnosed!23:23)</f>
        <v>1107</v>
      </c>
      <c r="K23" s="118">
        <f>Calculation!AJ23</f>
        <v>175</v>
      </c>
      <c r="L23"/>
      <c r="M23"/>
      <c r="N23"/>
      <c r="O23"/>
      <c r="P23"/>
      <c r="Q23"/>
      <c r="R23"/>
      <c r="S23"/>
      <c r="T23"/>
    </row>
    <row r="24" spans="1:20" x14ac:dyDescent="0.45">
      <c r="A24" s="7" t="s">
        <v>71</v>
      </c>
      <c r="B24" s="8" t="s">
        <v>179</v>
      </c>
      <c r="C24" s="8" t="s">
        <v>31</v>
      </c>
      <c r="D24" s="8" t="s">
        <v>102</v>
      </c>
      <c r="E24" s="18">
        <v>30.724585999999999</v>
      </c>
      <c r="F24" s="18">
        <v>50.845632299999998</v>
      </c>
      <c r="G24" s="4">
        <v>0.23477670632716829</v>
      </c>
      <c r="H24" s="11">
        <v>0.55740815536594801</v>
      </c>
      <c r="I24" s="6">
        <v>64</v>
      </c>
      <c r="J24" s="92">
        <f>LOOKUP(2,1/(NOT(ISBLANK(ProvinceDiagnosed!24:24))),ProvinceDiagnosed!24:24)</f>
        <v>467</v>
      </c>
      <c r="K24" s="118">
        <f>Calculation!AJ24</f>
        <v>73</v>
      </c>
      <c r="L24"/>
      <c r="M24"/>
      <c r="N24"/>
      <c r="O24"/>
      <c r="P24"/>
      <c r="Q24"/>
      <c r="R24"/>
      <c r="S24"/>
      <c r="T24"/>
    </row>
    <row r="25" spans="1:20" x14ac:dyDescent="0.45">
      <c r="A25" s="7" t="s">
        <v>72</v>
      </c>
      <c r="B25" s="8" t="s">
        <v>180</v>
      </c>
      <c r="C25" s="8" t="s">
        <v>10</v>
      </c>
      <c r="D25" s="8" t="s">
        <v>103</v>
      </c>
      <c r="E25" s="18">
        <v>37.289812300000001</v>
      </c>
      <c r="F25" s="18">
        <v>55.137583399999997</v>
      </c>
      <c r="G25" s="4">
        <v>0.21095461893313372</v>
      </c>
      <c r="H25" s="11">
        <v>0.53275089775949414</v>
      </c>
      <c r="I25" s="6">
        <v>325</v>
      </c>
      <c r="J25" s="92">
        <f>LOOKUP(2,1/(NOT(ISBLANK(ProvinceDiagnosed!25:25))),ProvinceDiagnosed!25:25)</f>
        <v>811</v>
      </c>
      <c r="K25" s="118">
        <f>Calculation!AJ25</f>
        <v>391</v>
      </c>
      <c r="L25" t="s">
        <v>787</v>
      </c>
      <c r="M25"/>
      <c r="N25"/>
      <c r="O25"/>
      <c r="P25" t="s">
        <v>791</v>
      </c>
      <c r="Q25"/>
      <c r="R25"/>
      <c r="S25"/>
      <c r="T25"/>
    </row>
    <row r="26" spans="1:20" ht="14.65" thickBot="1" x14ac:dyDescent="0.5">
      <c r="A26" s="7" t="s">
        <v>73</v>
      </c>
      <c r="B26" s="8" t="s">
        <v>181</v>
      </c>
      <c r="C26" s="8" t="s">
        <v>11</v>
      </c>
      <c r="D26" s="8" t="s">
        <v>104</v>
      </c>
      <c r="E26" s="18">
        <v>37.280945500000001</v>
      </c>
      <c r="F26" s="18">
        <v>49.592413399999998</v>
      </c>
      <c r="G26" s="4">
        <v>0.18965415047876158</v>
      </c>
      <c r="H26" s="11">
        <v>0.63343285799637727</v>
      </c>
      <c r="I26" s="6">
        <v>327</v>
      </c>
      <c r="J26" s="92">
        <f>LOOKUP(2,1/(NOT(ISBLANK(ProvinceDiagnosed!26:26))),ProvinceDiagnosed!26:26)</f>
        <v>5618</v>
      </c>
      <c r="K26" s="118">
        <f>Calculation!AJ26</f>
        <v>1191</v>
      </c>
      <c r="L26"/>
      <c r="M26"/>
      <c r="N26"/>
      <c r="O26"/>
      <c r="P26"/>
      <c r="Q26"/>
      <c r="R26"/>
      <c r="S26"/>
      <c r="T26"/>
    </row>
    <row r="27" spans="1:20" x14ac:dyDescent="0.45">
      <c r="A27" s="7" t="s">
        <v>74</v>
      </c>
      <c r="B27" s="8" t="s">
        <v>182</v>
      </c>
      <c r="C27" s="8" t="s">
        <v>12</v>
      </c>
      <c r="D27" s="8" t="s">
        <v>105</v>
      </c>
      <c r="E27" s="18">
        <v>33.5818394</v>
      </c>
      <c r="F27" s="18">
        <v>48.398818599999998</v>
      </c>
      <c r="G27" s="4">
        <v>0.22298027602321643</v>
      </c>
      <c r="H27" s="11">
        <v>0.64459639598807028</v>
      </c>
      <c r="I27" s="6">
        <v>281</v>
      </c>
      <c r="J27" s="92">
        <f>LOOKUP(2,1/(NOT(ISBLANK(ProvinceDiagnosed!27:27))),ProvinceDiagnosed!27:27)</f>
        <v>1428.2513673427943</v>
      </c>
      <c r="K27" s="118">
        <f>Calculation!AJ27</f>
        <v>476</v>
      </c>
      <c r="L27" s="122" t="s">
        <v>788</v>
      </c>
      <c r="M27" s="122" t="s">
        <v>789</v>
      </c>
      <c r="N27" s="122" t="s">
        <v>790</v>
      </c>
      <c r="O27"/>
      <c r="P27" s="122" t="s">
        <v>792</v>
      </c>
      <c r="Q27" s="122" t="s">
        <v>190</v>
      </c>
      <c r="R27"/>
      <c r="S27"/>
      <c r="T27"/>
    </row>
    <row r="28" spans="1:20" x14ac:dyDescent="0.45">
      <c r="A28" s="7" t="s">
        <v>75</v>
      </c>
      <c r="B28" s="8" t="s">
        <v>183</v>
      </c>
      <c r="C28" s="8" t="s">
        <v>32</v>
      </c>
      <c r="D28" s="8" t="s">
        <v>106</v>
      </c>
      <c r="E28" s="18">
        <v>36.226239300000003</v>
      </c>
      <c r="F28" s="18">
        <v>52.531860399999999</v>
      </c>
      <c r="G28" s="4">
        <v>0.19459054167065112</v>
      </c>
      <c r="H28" s="11">
        <v>0.57779522484896073</v>
      </c>
      <c r="I28" s="6">
        <v>670</v>
      </c>
      <c r="J28" s="92">
        <f>LOOKUP(2,1/(NOT(ISBLANK(ProvinceDiagnosed!28:28))),ProvinceDiagnosed!28:28)</f>
        <v>8300.6575565812927</v>
      </c>
      <c r="K28" s="118">
        <f>Calculation!AJ28</f>
        <v>1700</v>
      </c>
      <c r="L28" s="120">
        <v>1</v>
      </c>
      <c r="M28" s="120">
        <v>5626.8884916231164</v>
      </c>
      <c r="N28" s="120">
        <v>-1246.8884916231164</v>
      </c>
      <c r="O28"/>
      <c r="P28" s="120">
        <v>1.6129032258064515</v>
      </c>
      <c r="Q28" s="120">
        <v>223</v>
      </c>
      <c r="R28"/>
      <c r="S28"/>
      <c r="T28"/>
    </row>
    <row r="29" spans="1:20" x14ac:dyDescent="0.45">
      <c r="A29" s="7" t="s">
        <v>76</v>
      </c>
      <c r="B29" s="8" t="s">
        <v>184</v>
      </c>
      <c r="C29" s="8" t="s">
        <v>13</v>
      </c>
      <c r="D29" s="8" t="s">
        <v>107</v>
      </c>
      <c r="E29" s="18">
        <v>34.612304999999999</v>
      </c>
      <c r="F29" s="18">
        <v>49.854726599999999</v>
      </c>
      <c r="G29" s="4">
        <v>0.20389093898109445</v>
      </c>
      <c r="H29" s="11">
        <v>0.76934818727155074</v>
      </c>
      <c r="I29" s="6">
        <v>204</v>
      </c>
      <c r="J29" s="92">
        <f>LOOKUP(2,1/(NOT(ISBLANK(ProvinceDiagnosed!29:29))),ProvinceDiagnosed!29:29)</f>
        <v>1671.1484419030899</v>
      </c>
      <c r="K29" s="118">
        <f>Calculation!AJ29</f>
        <v>882</v>
      </c>
      <c r="L29" s="120">
        <v>2</v>
      </c>
      <c r="M29" s="120">
        <v>2380.7291829491883</v>
      </c>
      <c r="N29" s="120">
        <v>26.270817050811729</v>
      </c>
      <c r="O29"/>
      <c r="P29" s="120">
        <v>4.8387096774193541</v>
      </c>
      <c r="Q29" s="120">
        <v>346</v>
      </c>
      <c r="R29"/>
      <c r="S29"/>
      <c r="T29"/>
    </row>
    <row r="30" spans="1:20" x14ac:dyDescent="0.45">
      <c r="A30" s="7" t="s">
        <v>77</v>
      </c>
      <c r="B30" s="8" t="s">
        <v>185</v>
      </c>
      <c r="C30" s="8" t="s">
        <v>14</v>
      </c>
      <c r="D30" s="8" t="s">
        <v>108</v>
      </c>
      <c r="E30" s="18">
        <v>27.138722999999999</v>
      </c>
      <c r="F30" s="18">
        <v>55.137583399999997</v>
      </c>
      <c r="G30" s="4">
        <v>0.23461409636824729</v>
      </c>
      <c r="H30" s="11">
        <v>0.54706923776257232</v>
      </c>
      <c r="I30" s="6">
        <v>202</v>
      </c>
      <c r="J30" s="92">
        <f>LOOKUP(2,1/(NOT(ISBLANK(ProvinceDiagnosed!30:30))),ProvinceDiagnosed!30:30)</f>
        <v>704</v>
      </c>
      <c r="K30" s="118">
        <f>Calculation!AJ30</f>
        <v>148</v>
      </c>
      <c r="L30" s="120">
        <v>3</v>
      </c>
      <c r="M30" s="120">
        <v>1056.9567952351063</v>
      </c>
      <c r="N30" s="120">
        <v>126.36197719336087</v>
      </c>
      <c r="O30"/>
      <c r="P30" s="120">
        <v>8.064516129032258</v>
      </c>
      <c r="Q30" s="120">
        <v>467</v>
      </c>
      <c r="R30"/>
      <c r="S30"/>
      <c r="T30"/>
    </row>
    <row r="31" spans="1:20" x14ac:dyDescent="0.45">
      <c r="A31" s="7" t="s">
        <v>78</v>
      </c>
      <c r="B31" s="8" t="s">
        <v>186</v>
      </c>
      <c r="C31" s="8" t="s">
        <v>15</v>
      </c>
      <c r="D31" s="8" t="s">
        <v>109</v>
      </c>
      <c r="E31" s="18">
        <v>34.798857499999997</v>
      </c>
      <c r="F31" s="18">
        <v>48.515022500000001</v>
      </c>
      <c r="G31" s="4">
        <v>0.20883782045455329</v>
      </c>
      <c r="H31" s="11">
        <v>0.63122513999841223</v>
      </c>
      <c r="I31" s="6">
        <v>221</v>
      </c>
      <c r="J31" s="92">
        <f>LOOKUP(2,1/(NOT(ISBLANK(ProvinceDiagnosed!31:31))),ProvinceDiagnosed!31:31)</f>
        <v>793.89167126122777</v>
      </c>
      <c r="K31" s="118">
        <f>Calculation!AJ31</f>
        <v>243</v>
      </c>
      <c r="L31" s="120">
        <v>4</v>
      </c>
      <c r="M31" s="120">
        <v>6831.439233994296</v>
      </c>
      <c r="N31" s="120">
        <v>2277.7081285193299</v>
      </c>
      <c r="O31"/>
      <c r="P31" s="120">
        <v>11.29032258064516</v>
      </c>
      <c r="Q31" s="120">
        <v>480</v>
      </c>
      <c r="R31"/>
      <c r="S31"/>
      <c r="T31"/>
    </row>
    <row r="32" spans="1:20" ht="14.65" thickBot="1" x14ac:dyDescent="0.5">
      <c r="A32" s="31" t="s">
        <v>79</v>
      </c>
      <c r="B32" s="32" t="s">
        <v>187</v>
      </c>
      <c r="C32" s="32" t="s">
        <v>16</v>
      </c>
      <c r="D32" s="32" t="s">
        <v>110</v>
      </c>
      <c r="E32" s="33">
        <v>31.897423199999999</v>
      </c>
      <c r="F32" s="33">
        <v>54.356856200000003</v>
      </c>
      <c r="G32" s="12">
        <v>0.2033836524720847</v>
      </c>
      <c r="H32" s="12">
        <v>0.85316367641517632</v>
      </c>
      <c r="I32" s="116">
        <v>225</v>
      </c>
      <c r="J32" s="97">
        <f>LOOKUP(2,1/(NOT(ISBLANK(ProvinceDiagnosed!32:32))),ProvinceDiagnosed!32:32)</f>
        <v>1402.9981859695636</v>
      </c>
      <c r="K32" s="119">
        <f>Calculation!AJ32</f>
        <v>725</v>
      </c>
      <c r="L32" s="120">
        <v>5</v>
      </c>
      <c r="M32" s="120">
        <v>4423.8350508871117</v>
      </c>
      <c r="N32" s="120">
        <v>57.036518057496323</v>
      </c>
      <c r="O32"/>
      <c r="P32" s="120">
        <v>14.516129032258064</v>
      </c>
      <c r="Q32" s="120">
        <v>514</v>
      </c>
      <c r="R32"/>
      <c r="S32"/>
      <c r="T32"/>
    </row>
    <row r="33" spans="12:20" ht="14.65" thickTop="1" x14ac:dyDescent="0.45">
      <c r="L33" s="120">
        <v>6</v>
      </c>
      <c r="M33" s="120">
        <v>-480.79597839543675</v>
      </c>
      <c r="N33" s="120">
        <v>960.7959783954368</v>
      </c>
      <c r="O33"/>
      <c r="P33" s="120">
        <v>17.741935483870968</v>
      </c>
      <c r="Q33" s="120">
        <v>601</v>
      </c>
      <c r="R33"/>
      <c r="S33"/>
      <c r="T33"/>
    </row>
    <row r="34" spans="12:20" x14ac:dyDescent="0.45">
      <c r="L34" s="120">
        <v>7</v>
      </c>
      <c r="M34" s="120">
        <v>316.79930667689916</v>
      </c>
      <c r="N34" s="120">
        <v>-93.799306676899164</v>
      </c>
      <c r="O34"/>
      <c r="P34" s="120">
        <v>20.967741935483868</v>
      </c>
      <c r="Q34" s="120">
        <v>613.48338088803371</v>
      </c>
      <c r="R34"/>
      <c r="S34"/>
      <c r="T34"/>
    </row>
    <row r="35" spans="12:20" x14ac:dyDescent="0.45">
      <c r="L35" s="120">
        <v>8</v>
      </c>
      <c r="M35" s="120">
        <v>24900.188284723812</v>
      </c>
      <c r="N35" s="120">
        <v>700.8117152761879</v>
      </c>
      <c r="O35"/>
      <c r="P35" s="120">
        <v>24.193548387096772</v>
      </c>
      <c r="Q35" s="120">
        <v>631</v>
      </c>
      <c r="R35"/>
      <c r="S35"/>
      <c r="T35"/>
    </row>
    <row r="36" spans="12:20" x14ac:dyDescent="0.45">
      <c r="L36" s="120">
        <v>9</v>
      </c>
      <c r="M36" s="120">
        <v>482.07942677984636</v>
      </c>
      <c r="N36" s="120">
        <v>-136.07942677984636</v>
      </c>
      <c r="O36"/>
      <c r="P36" s="120">
        <v>27.419354838709676</v>
      </c>
      <c r="Q36" s="120">
        <v>704</v>
      </c>
      <c r="R36"/>
      <c r="S36"/>
      <c r="T36"/>
    </row>
    <row r="37" spans="12:20" x14ac:dyDescent="0.45">
      <c r="L37" s="120">
        <v>10</v>
      </c>
      <c r="M37" s="120">
        <v>693.95297256586525</v>
      </c>
      <c r="N37" s="120">
        <v>-179.95297256586525</v>
      </c>
      <c r="O37"/>
      <c r="P37" s="120">
        <v>30.64516129032258</v>
      </c>
      <c r="Q37" s="120">
        <v>793.89167126122777</v>
      </c>
      <c r="R37"/>
      <c r="S37"/>
      <c r="T37"/>
    </row>
    <row r="38" spans="12:20" x14ac:dyDescent="0.45">
      <c r="L38" s="120">
        <v>11</v>
      </c>
      <c r="M38" s="120">
        <v>6015.7142677444217</v>
      </c>
      <c r="N38" s="120">
        <v>-3154.9228425794195</v>
      </c>
      <c r="O38"/>
      <c r="P38" s="120">
        <v>33.87096774193548</v>
      </c>
      <c r="Q38" s="120">
        <v>811</v>
      </c>
      <c r="R38"/>
      <c r="S38"/>
      <c r="T38"/>
    </row>
    <row r="39" spans="12:20" x14ac:dyDescent="0.45">
      <c r="L39" s="120">
        <v>12</v>
      </c>
      <c r="M39" s="120">
        <v>280.64104831283618</v>
      </c>
      <c r="N39" s="120">
        <v>332.84233257519753</v>
      </c>
      <c r="O39"/>
      <c r="P39" s="120">
        <v>37.096774193548384</v>
      </c>
      <c r="Q39" s="120">
        <v>952</v>
      </c>
      <c r="R39"/>
      <c r="S39"/>
      <c r="T39"/>
    </row>
    <row r="40" spans="12:20" x14ac:dyDescent="0.45">
      <c r="L40" s="120">
        <v>13</v>
      </c>
      <c r="M40" s="120">
        <v>4221.3295407011046</v>
      </c>
      <c r="N40" s="120">
        <v>-1994.3295407011046</v>
      </c>
      <c r="O40"/>
      <c r="P40" s="120">
        <v>40.322580645161281</v>
      </c>
      <c r="Q40" s="120">
        <v>1069</v>
      </c>
      <c r="R40"/>
      <c r="S40"/>
      <c r="T40"/>
    </row>
    <row r="41" spans="12:20" x14ac:dyDescent="0.45">
      <c r="L41" s="120">
        <v>14</v>
      </c>
      <c r="M41" s="120">
        <v>1034.8814879341612</v>
      </c>
      <c r="N41" s="120">
        <v>-82.881487934161214</v>
      </c>
      <c r="O41"/>
      <c r="P41" s="120">
        <v>43.548387096774185</v>
      </c>
      <c r="Q41" s="120">
        <v>1107</v>
      </c>
      <c r="R41"/>
      <c r="S41"/>
      <c r="T41"/>
    </row>
    <row r="42" spans="12:20" x14ac:dyDescent="0.45">
      <c r="L42" s="120">
        <v>15</v>
      </c>
      <c r="M42" s="120">
        <v>231.46297238934824</v>
      </c>
      <c r="N42" s="120">
        <v>837.53702761065176</v>
      </c>
      <c r="O42"/>
      <c r="P42" s="120">
        <v>46.774193548387089</v>
      </c>
      <c r="Q42" s="120">
        <v>1113</v>
      </c>
      <c r="R42"/>
      <c r="S42"/>
      <c r="T42"/>
    </row>
    <row r="43" spans="12:20" x14ac:dyDescent="0.45">
      <c r="L43" s="120">
        <v>16</v>
      </c>
      <c r="M43" s="120">
        <v>-99.629820577248211</v>
      </c>
      <c r="N43" s="120">
        <v>700.62982057724821</v>
      </c>
      <c r="O43"/>
      <c r="P43" s="120">
        <v>49.999999999999993</v>
      </c>
      <c r="Q43" s="120">
        <v>1183.3187724284671</v>
      </c>
      <c r="R43"/>
      <c r="S43"/>
      <c r="T43"/>
    </row>
    <row r="44" spans="12:20" x14ac:dyDescent="0.45">
      <c r="L44" s="120">
        <v>17</v>
      </c>
      <c r="M44" s="120">
        <v>4887.5674650715264</v>
      </c>
      <c r="N44" s="120">
        <v>-1526.5674650715264</v>
      </c>
      <c r="O44"/>
      <c r="P44" s="120">
        <v>53.225806451612897</v>
      </c>
      <c r="Q44" s="120">
        <v>1240</v>
      </c>
      <c r="R44"/>
      <c r="S44"/>
      <c r="T44"/>
    </row>
    <row r="45" spans="12:20" x14ac:dyDescent="0.45">
      <c r="L45" s="120">
        <v>18</v>
      </c>
      <c r="M45" s="120">
        <v>2081.7155070401841</v>
      </c>
      <c r="N45" s="120">
        <v>-841.71550704018409</v>
      </c>
      <c r="O45"/>
      <c r="P45" s="120">
        <v>56.451612903225801</v>
      </c>
      <c r="Q45" s="120">
        <v>1402.9981859695636</v>
      </c>
      <c r="R45"/>
      <c r="S45"/>
      <c r="T45"/>
    </row>
    <row r="46" spans="12:20" x14ac:dyDescent="0.45">
      <c r="L46" s="120">
        <v>19</v>
      </c>
      <c r="M46" s="120">
        <v>2350.4002864928352</v>
      </c>
      <c r="N46" s="120">
        <v>2434.0399805094667</v>
      </c>
      <c r="O46"/>
      <c r="P46" s="120">
        <v>59.677419354838705</v>
      </c>
      <c r="Q46" s="120">
        <v>1428.2513673427943</v>
      </c>
      <c r="R46"/>
      <c r="S46"/>
      <c r="T46"/>
    </row>
    <row r="47" spans="12:20" x14ac:dyDescent="0.45">
      <c r="L47" s="120">
        <v>20</v>
      </c>
      <c r="M47" s="120">
        <v>810.46966117305783</v>
      </c>
      <c r="N47" s="120">
        <v>302.53033882694217</v>
      </c>
      <c r="O47"/>
      <c r="P47" s="120">
        <v>62.903225806451609</v>
      </c>
      <c r="Q47" s="120">
        <v>1671.1484419030899</v>
      </c>
      <c r="R47"/>
      <c r="S47"/>
      <c r="T47"/>
    </row>
    <row r="48" spans="12:20" x14ac:dyDescent="0.45">
      <c r="L48" s="120">
        <v>21</v>
      </c>
      <c r="M48" s="120">
        <v>2037.4059664140195</v>
      </c>
      <c r="N48" s="120">
        <v>-1406.4059664140195</v>
      </c>
      <c r="O48"/>
      <c r="P48" s="120">
        <v>66.129032258064512</v>
      </c>
      <c r="Q48" s="120">
        <v>2227</v>
      </c>
      <c r="R48"/>
      <c r="S48"/>
      <c r="T48"/>
    </row>
    <row r="49" spans="12:20" x14ac:dyDescent="0.45">
      <c r="L49" s="120">
        <v>22</v>
      </c>
      <c r="M49" s="120">
        <v>1815.1582955165736</v>
      </c>
      <c r="N49" s="120">
        <v>-708.15829551657362</v>
      </c>
      <c r="O49"/>
      <c r="P49" s="120">
        <v>69.354838709677409</v>
      </c>
      <c r="Q49" s="120">
        <v>2407</v>
      </c>
      <c r="R49"/>
      <c r="S49"/>
      <c r="T49"/>
    </row>
    <row r="50" spans="12:20" x14ac:dyDescent="0.45">
      <c r="L50" s="120">
        <v>23</v>
      </c>
      <c r="M50" s="120">
        <v>-1085.1269885440001</v>
      </c>
      <c r="N50" s="120">
        <v>1552.1269885440001</v>
      </c>
      <c r="O50"/>
      <c r="P50" s="120">
        <v>72.58064516129032</v>
      </c>
      <c r="Q50" s="120">
        <v>2860.7914251650022</v>
      </c>
      <c r="R50"/>
      <c r="S50"/>
      <c r="T50"/>
    </row>
    <row r="51" spans="12:20" x14ac:dyDescent="0.45">
      <c r="L51" s="120">
        <v>24</v>
      </c>
      <c r="M51" s="120">
        <v>1928.2296988631119</v>
      </c>
      <c r="N51" s="120">
        <v>-1117.2296988631119</v>
      </c>
      <c r="O51"/>
      <c r="P51" s="120">
        <v>75.806451612903217</v>
      </c>
      <c r="Q51" s="120">
        <v>3361</v>
      </c>
      <c r="R51"/>
      <c r="S51"/>
      <c r="T51"/>
    </row>
    <row r="52" spans="12:20" x14ac:dyDescent="0.45">
      <c r="L52" s="120">
        <v>25</v>
      </c>
      <c r="M52" s="120">
        <v>3734.7306811541939</v>
      </c>
      <c r="N52" s="120">
        <v>1883.2693188458061</v>
      </c>
      <c r="O52"/>
      <c r="P52" s="120">
        <v>79.032258064516114</v>
      </c>
      <c r="Q52" s="120">
        <v>4380</v>
      </c>
      <c r="R52"/>
      <c r="S52"/>
      <c r="T52"/>
    </row>
    <row r="53" spans="12:20" x14ac:dyDescent="0.45">
      <c r="L53" s="120">
        <v>26</v>
      </c>
      <c r="M53" s="120">
        <v>1360.5409143810191</v>
      </c>
      <c r="N53" s="120">
        <v>67.710452961775218</v>
      </c>
      <c r="O53"/>
      <c r="P53" s="120">
        <v>82.258064516129025</v>
      </c>
      <c r="Q53" s="120">
        <v>4480.871568944608</v>
      </c>
      <c r="R53"/>
      <c r="S53"/>
      <c r="T53"/>
    </row>
    <row r="54" spans="12:20" x14ac:dyDescent="0.45">
      <c r="L54" s="120">
        <v>27</v>
      </c>
      <c r="M54" s="120">
        <v>5267.4589078065801</v>
      </c>
      <c r="N54" s="120">
        <v>3033.1986487747126</v>
      </c>
      <c r="O54"/>
      <c r="P54" s="120">
        <v>85.483870967741922</v>
      </c>
      <c r="Q54" s="120">
        <v>4784.4402670023019</v>
      </c>
      <c r="R54"/>
      <c r="S54"/>
      <c r="T54"/>
    </row>
    <row r="55" spans="12:20" x14ac:dyDescent="0.45">
      <c r="L55" s="120">
        <v>28</v>
      </c>
      <c r="M55" s="120">
        <v>2646.4168191495946</v>
      </c>
      <c r="N55" s="120">
        <v>-975.26837724650477</v>
      </c>
      <c r="O55"/>
      <c r="P55" s="120">
        <v>88.709677419354833</v>
      </c>
      <c r="Q55" s="120">
        <v>5618</v>
      </c>
      <c r="R55"/>
      <c r="S55"/>
      <c r="T55"/>
    </row>
    <row r="56" spans="12:20" x14ac:dyDescent="0.45">
      <c r="L56" s="120">
        <v>29</v>
      </c>
      <c r="M56" s="120">
        <v>-279.47187855831885</v>
      </c>
      <c r="N56" s="120">
        <v>983.47187855831885</v>
      </c>
      <c r="O56"/>
      <c r="P56" s="120">
        <v>91.93548387096773</v>
      </c>
      <c r="Q56" s="120">
        <v>8300.6575565812927</v>
      </c>
      <c r="R56"/>
      <c r="S56"/>
      <c r="T56"/>
    </row>
    <row r="57" spans="12:20" x14ac:dyDescent="0.45">
      <c r="L57" s="120">
        <v>30</v>
      </c>
      <c r="M57" s="120">
        <v>1848.1788008249011</v>
      </c>
      <c r="N57" s="120">
        <v>-1054.2871295636733</v>
      </c>
      <c r="O57"/>
      <c r="P57" s="120">
        <v>95.161290322580641</v>
      </c>
      <c r="Q57" s="120">
        <v>9109.1473625136259</v>
      </c>
      <c r="R57"/>
      <c r="S57"/>
      <c r="T57"/>
    </row>
    <row r="58" spans="12:20" ht="14.65" thickBot="1" x14ac:dyDescent="0.5">
      <c r="L58" s="121">
        <v>31</v>
      </c>
      <c r="M58" s="121">
        <v>3160.8535996704604</v>
      </c>
      <c r="N58" s="121">
        <v>-1757.8554137008969</v>
      </c>
      <c r="O58"/>
      <c r="P58" s="121">
        <v>98.387096774193537</v>
      </c>
      <c r="Q58" s="121">
        <v>25601</v>
      </c>
      <c r="R58"/>
      <c r="S58"/>
      <c r="T58"/>
    </row>
  </sheetData>
  <autoFilter ref="A1:J32" xr:uid="{11DDF9A5-8650-429D-AD46-688E93E5FF9F}"/>
  <sortState xmlns:xlrd2="http://schemas.microsoft.com/office/spreadsheetml/2017/richdata2" ref="Q28:Q58">
    <sortCondition ref="Q28"/>
  </sortState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BA68-F69B-4DDF-9504-BB4567A40CA1}">
  <dimension ref="A1:AV33"/>
  <sheetViews>
    <sheetView workbookViewId="0">
      <pane xSplit="1" topLeftCell="AT1" activePane="topRight" state="frozen"/>
      <selection pane="topRight" activeCell="BB28" sqref="BB28"/>
    </sheetView>
  </sheetViews>
  <sheetFormatPr defaultColWidth="9" defaultRowHeight="14.25" x14ac:dyDescent="0.45"/>
  <cols>
    <col min="1" max="2" width="22.6640625" style="1" customWidth="1"/>
    <col min="3" max="7" width="9.06640625" style="1" bestFit="1" customWidth="1"/>
    <col min="8" max="26" width="9.06640625" style="1" customWidth="1"/>
    <col min="27" max="16384" width="9" style="1"/>
  </cols>
  <sheetData>
    <row r="1" spans="1:48" s="27" customFormat="1" ht="50.75" customHeight="1" thickTop="1" x14ac:dyDescent="0.45">
      <c r="A1" s="75" t="s">
        <v>17</v>
      </c>
      <c r="B1" s="76" t="s">
        <v>115</v>
      </c>
      <c r="C1" s="76" t="s">
        <v>231</v>
      </c>
      <c r="D1" s="76" t="s">
        <v>228</v>
      </c>
      <c r="E1" s="76" t="s">
        <v>235</v>
      </c>
      <c r="F1" s="76" t="s">
        <v>239</v>
      </c>
      <c r="G1" s="76" t="s">
        <v>259</v>
      </c>
      <c r="H1" s="76" t="s">
        <v>262</v>
      </c>
      <c r="I1" s="76" t="s">
        <v>265</v>
      </c>
      <c r="J1" s="76" t="s">
        <v>268</v>
      </c>
      <c r="K1" s="76" t="s">
        <v>272</v>
      </c>
      <c r="L1" s="76" t="s">
        <v>311</v>
      </c>
      <c r="M1" s="76" t="s">
        <v>316</v>
      </c>
      <c r="N1" s="76" t="s">
        <v>329</v>
      </c>
      <c r="O1" s="76" t="s">
        <v>332</v>
      </c>
      <c r="P1" s="76" t="s">
        <v>348</v>
      </c>
      <c r="Q1" s="76" t="s">
        <v>354</v>
      </c>
      <c r="R1" s="76" t="s">
        <v>364</v>
      </c>
      <c r="S1" s="76" t="s">
        <v>368</v>
      </c>
      <c r="T1" s="76" t="s">
        <v>377</v>
      </c>
      <c r="U1" s="76" t="s">
        <v>381</v>
      </c>
      <c r="V1" s="76" t="s">
        <v>425</v>
      </c>
      <c r="W1" s="76" t="s">
        <v>496</v>
      </c>
      <c r="X1" s="76" t="s">
        <v>502</v>
      </c>
      <c r="Y1" s="76" t="s">
        <v>507</v>
      </c>
      <c r="Z1" s="76" t="s">
        <v>515</v>
      </c>
      <c r="AA1" s="76" t="s">
        <v>567</v>
      </c>
      <c r="AB1" s="76" t="s">
        <v>605</v>
      </c>
      <c r="AC1" s="76" t="s">
        <v>614</v>
      </c>
      <c r="AD1" s="76" t="s">
        <v>621</v>
      </c>
      <c r="AE1" s="76" t="s">
        <v>628</v>
      </c>
      <c r="AF1" s="76" t="s">
        <v>635</v>
      </c>
      <c r="AG1" s="76" t="s">
        <v>641</v>
      </c>
      <c r="AH1" s="76" t="s">
        <v>649</v>
      </c>
      <c r="AI1" s="76" t="s">
        <v>656</v>
      </c>
      <c r="AJ1" s="76" t="s">
        <v>663</v>
      </c>
      <c r="AK1" s="76" t="s">
        <v>669</v>
      </c>
      <c r="AL1" s="76" t="s">
        <v>677</v>
      </c>
      <c r="AM1" s="76" t="s">
        <v>684</v>
      </c>
      <c r="AN1" s="76" t="s">
        <v>692</v>
      </c>
      <c r="AO1" s="76" t="s">
        <v>699</v>
      </c>
      <c r="AP1" s="76" t="s">
        <v>706</v>
      </c>
      <c r="AQ1" s="76" t="s">
        <v>714</v>
      </c>
      <c r="AR1" s="76" t="s">
        <v>725</v>
      </c>
      <c r="AS1" s="76" t="s">
        <v>732</v>
      </c>
      <c r="AT1" s="76" t="s">
        <v>739</v>
      </c>
      <c r="AU1" s="76" t="s">
        <v>746</v>
      </c>
      <c r="AV1" s="76" t="s">
        <v>756</v>
      </c>
    </row>
    <row r="2" spans="1:48" x14ac:dyDescent="0.3">
      <c r="A2" s="7" t="s">
        <v>22</v>
      </c>
      <c r="B2" s="16">
        <f>ProvinceTotal!G2</f>
        <v>3909652</v>
      </c>
      <c r="C2" s="13">
        <v>18</v>
      </c>
      <c r="D2" s="13">
        <v>39</v>
      </c>
      <c r="E2" s="13">
        <v>54</v>
      </c>
      <c r="F2" s="13">
        <v>65</v>
      </c>
      <c r="G2" s="13">
        <v>65</v>
      </c>
      <c r="H2" s="13">
        <v>65</v>
      </c>
      <c r="I2" s="13">
        <v>65</v>
      </c>
      <c r="J2" s="13">
        <v>65</v>
      </c>
      <c r="K2" s="13">
        <v>65</v>
      </c>
      <c r="L2" s="13">
        <v>106</v>
      </c>
      <c r="M2" s="13">
        <v>106</v>
      </c>
      <c r="N2" s="13">
        <v>106</v>
      </c>
      <c r="O2" s="13">
        <v>138</v>
      </c>
      <c r="P2" s="13">
        <v>138</v>
      </c>
      <c r="Q2" s="13">
        <v>138</v>
      </c>
      <c r="R2" s="13">
        <v>150</v>
      </c>
      <c r="S2" s="13">
        <v>150</v>
      </c>
      <c r="T2" s="13">
        <v>160</v>
      </c>
      <c r="U2" s="13">
        <v>160</v>
      </c>
      <c r="V2" s="13">
        <v>160</v>
      </c>
      <c r="W2" s="13">
        <v>189</v>
      </c>
      <c r="X2" s="13">
        <v>189</v>
      </c>
      <c r="Y2" s="13">
        <v>281</v>
      </c>
      <c r="Z2" s="13">
        <v>281</v>
      </c>
      <c r="AA2" s="13">
        <v>281</v>
      </c>
      <c r="AB2" s="1">
        <v>299</v>
      </c>
      <c r="AC2" s="1">
        <v>299</v>
      </c>
      <c r="AD2" s="1">
        <v>299</v>
      </c>
      <c r="AE2" s="1">
        <v>299</v>
      </c>
      <c r="AF2" s="1">
        <v>299</v>
      </c>
      <c r="AG2" s="1">
        <v>347</v>
      </c>
      <c r="AH2" s="1">
        <v>347</v>
      </c>
      <c r="AI2" s="1">
        <v>481</v>
      </c>
      <c r="AJ2" s="1">
        <v>481</v>
      </c>
      <c r="AK2" s="1">
        <v>481</v>
      </c>
      <c r="AL2" s="1">
        <v>481</v>
      </c>
      <c r="AM2" s="1">
        <v>481</v>
      </c>
      <c r="AN2" s="1">
        <v>481</v>
      </c>
      <c r="AO2" s="1">
        <v>481</v>
      </c>
      <c r="AP2" s="1">
        <v>539</v>
      </c>
      <c r="AQ2" s="1">
        <v>539</v>
      </c>
      <c r="AR2" s="1">
        <v>611</v>
      </c>
      <c r="AS2" s="1">
        <v>611</v>
      </c>
      <c r="AT2" s="1">
        <v>611</v>
      </c>
      <c r="AU2" s="1">
        <v>648</v>
      </c>
      <c r="AV2" s="1">
        <v>648</v>
      </c>
    </row>
    <row r="3" spans="1:48" x14ac:dyDescent="0.3">
      <c r="A3" s="7" t="s">
        <v>23</v>
      </c>
      <c r="B3" s="16">
        <f>ProvinceTotal!G3</f>
        <v>3265219</v>
      </c>
      <c r="C3" s="13">
        <v>2</v>
      </c>
      <c r="D3" s="13">
        <v>13</v>
      </c>
      <c r="E3" s="13">
        <v>13</v>
      </c>
      <c r="F3" s="13">
        <v>13</v>
      </c>
      <c r="G3" s="13">
        <v>13</v>
      </c>
      <c r="H3" s="13">
        <v>13</v>
      </c>
      <c r="I3" s="13">
        <v>13</v>
      </c>
      <c r="J3" s="13">
        <v>13</v>
      </c>
      <c r="K3" s="13">
        <v>13</v>
      </c>
      <c r="L3" s="13">
        <v>35</v>
      </c>
      <c r="M3" s="13">
        <v>39</v>
      </c>
      <c r="N3" s="13">
        <v>39</v>
      </c>
      <c r="O3" s="13">
        <v>50</v>
      </c>
      <c r="P3" s="13">
        <v>50</v>
      </c>
      <c r="Q3" s="13">
        <v>50</v>
      </c>
      <c r="R3" s="13">
        <v>50</v>
      </c>
      <c r="S3" s="13">
        <v>68</v>
      </c>
      <c r="T3" s="13">
        <v>68</v>
      </c>
      <c r="U3" s="13">
        <v>68</v>
      </c>
      <c r="V3" s="13">
        <v>68</v>
      </c>
      <c r="W3" s="13">
        <v>68</v>
      </c>
      <c r="X3" s="13">
        <v>68</v>
      </c>
      <c r="Y3" s="13">
        <v>79</v>
      </c>
      <c r="Z3" s="13">
        <v>79</v>
      </c>
      <c r="AA3" s="13">
        <v>79</v>
      </c>
      <c r="AB3" s="1">
        <v>86</v>
      </c>
      <c r="AC3" s="1">
        <v>86</v>
      </c>
      <c r="AD3" s="1">
        <v>86</v>
      </c>
      <c r="AE3" s="1">
        <v>86</v>
      </c>
      <c r="AF3" s="1">
        <v>86</v>
      </c>
      <c r="AG3" s="1">
        <v>110</v>
      </c>
      <c r="AH3" s="1">
        <v>110</v>
      </c>
      <c r="AI3" s="1">
        <v>123</v>
      </c>
      <c r="AJ3" s="1">
        <v>123</v>
      </c>
      <c r="AK3" s="1">
        <v>123</v>
      </c>
      <c r="AL3" s="1">
        <v>123</v>
      </c>
      <c r="AM3" s="1">
        <v>123</v>
      </c>
      <c r="AN3" s="1">
        <v>123</v>
      </c>
      <c r="AO3" s="1">
        <v>123</v>
      </c>
      <c r="AP3" s="1">
        <v>155</v>
      </c>
      <c r="AQ3" s="1">
        <v>155</v>
      </c>
      <c r="AR3" s="1">
        <v>187</v>
      </c>
      <c r="AS3" s="1">
        <v>187</v>
      </c>
      <c r="AT3" s="1">
        <v>187</v>
      </c>
      <c r="AU3" s="1">
        <v>215</v>
      </c>
      <c r="AV3" s="1">
        <v>215</v>
      </c>
    </row>
    <row r="4" spans="1:48" x14ac:dyDescent="0.3">
      <c r="A4" s="7" t="s">
        <v>18</v>
      </c>
      <c r="B4" s="16">
        <f>ProvinceTotal!G4</f>
        <v>1270420</v>
      </c>
      <c r="C4" s="13">
        <v>9</v>
      </c>
      <c r="D4" s="13">
        <v>20</v>
      </c>
      <c r="E4" s="13">
        <v>20</v>
      </c>
      <c r="F4" s="13">
        <v>34</v>
      </c>
      <c r="G4" s="13">
        <v>34</v>
      </c>
      <c r="H4" s="13">
        <v>34</v>
      </c>
      <c r="I4" s="13">
        <v>34</v>
      </c>
      <c r="J4" s="13">
        <v>34</v>
      </c>
      <c r="K4" s="13">
        <v>34</v>
      </c>
      <c r="L4" s="13">
        <v>34</v>
      </c>
      <c r="M4" s="13">
        <v>34</v>
      </c>
      <c r="N4" s="13">
        <v>34</v>
      </c>
      <c r="O4" s="13">
        <v>51</v>
      </c>
      <c r="P4" s="13">
        <v>51</v>
      </c>
      <c r="Q4" s="13">
        <v>51</v>
      </c>
      <c r="R4" s="13">
        <v>51</v>
      </c>
      <c r="S4" s="13">
        <v>69</v>
      </c>
      <c r="T4" s="13">
        <v>69</v>
      </c>
      <c r="U4" s="13">
        <v>76</v>
      </c>
      <c r="V4" s="13">
        <v>76</v>
      </c>
      <c r="W4" s="13">
        <v>76</v>
      </c>
      <c r="X4" s="13">
        <v>76</v>
      </c>
      <c r="Y4" s="13">
        <v>100</v>
      </c>
      <c r="Z4" s="13">
        <v>100</v>
      </c>
      <c r="AA4" s="13">
        <v>100</v>
      </c>
      <c r="AB4" s="1">
        <v>111</v>
      </c>
      <c r="AC4" s="1">
        <v>111</v>
      </c>
      <c r="AD4" s="1">
        <v>111</v>
      </c>
      <c r="AE4" s="1">
        <v>111</v>
      </c>
      <c r="AF4" s="1">
        <v>111</v>
      </c>
      <c r="AG4" s="1">
        <v>115</v>
      </c>
      <c r="AH4" s="1">
        <v>115</v>
      </c>
      <c r="AI4" s="1">
        <v>121</v>
      </c>
      <c r="AJ4" s="1">
        <v>121</v>
      </c>
      <c r="AK4" s="1">
        <v>121</v>
      </c>
      <c r="AL4" s="1">
        <v>121</v>
      </c>
      <c r="AM4" s="1">
        <v>121</v>
      </c>
      <c r="AN4" s="1">
        <v>121</v>
      </c>
      <c r="AO4" s="1">
        <v>121</v>
      </c>
      <c r="AP4" s="1">
        <v>153</v>
      </c>
      <c r="AQ4" s="1">
        <v>153</v>
      </c>
      <c r="AR4" s="1">
        <v>193</v>
      </c>
      <c r="AS4" s="1">
        <v>193</v>
      </c>
      <c r="AT4" s="1">
        <v>193</v>
      </c>
      <c r="AU4" s="1">
        <v>228</v>
      </c>
      <c r="AV4" s="1">
        <v>228</v>
      </c>
    </row>
    <row r="5" spans="1:48" x14ac:dyDescent="0.3">
      <c r="A5" s="7" t="s">
        <v>19</v>
      </c>
      <c r="B5" s="16">
        <f>ProvinceTotal!G5</f>
        <v>5120850</v>
      </c>
      <c r="C5" s="13">
        <v>132</v>
      </c>
      <c r="D5" s="13">
        <v>132</v>
      </c>
      <c r="E5" s="13">
        <v>132</v>
      </c>
      <c r="F5" s="13">
        <v>132</v>
      </c>
      <c r="G5" s="13">
        <v>132</v>
      </c>
      <c r="H5" s="13">
        <v>171</v>
      </c>
      <c r="I5" s="13">
        <v>296</v>
      </c>
      <c r="J5" s="13">
        <v>296</v>
      </c>
      <c r="K5" s="13">
        <v>296</v>
      </c>
      <c r="L5" s="13">
        <v>365</v>
      </c>
      <c r="M5" s="13">
        <v>365</v>
      </c>
      <c r="N5" s="13">
        <v>365</v>
      </c>
      <c r="O5" s="13">
        <v>365</v>
      </c>
      <c r="P5" s="13">
        <v>365</v>
      </c>
      <c r="Q5" s="13">
        <v>365</v>
      </c>
      <c r="R5" s="13">
        <v>365</v>
      </c>
      <c r="S5" s="13">
        <v>365</v>
      </c>
      <c r="T5" s="13">
        <v>395</v>
      </c>
      <c r="U5" s="13">
        <v>395</v>
      </c>
      <c r="V5" s="13">
        <v>395</v>
      </c>
      <c r="W5" s="13">
        <v>406</v>
      </c>
      <c r="X5" s="13">
        <v>406</v>
      </c>
      <c r="Y5" s="13">
        <v>452</v>
      </c>
      <c r="Z5" s="13">
        <v>452</v>
      </c>
      <c r="AA5" s="13">
        <v>452</v>
      </c>
      <c r="AB5" s="1">
        <v>505</v>
      </c>
      <c r="AC5" s="1">
        <v>505</v>
      </c>
      <c r="AD5" s="1">
        <v>505</v>
      </c>
      <c r="AE5" s="1">
        <v>505</v>
      </c>
      <c r="AF5" s="1">
        <v>505</v>
      </c>
      <c r="AG5" s="1">
        <v>539</v>
      </c>
      <c r="AH5" s="1">
        <v>539</v>
      </c>
      <c r="AI5" s="1">
        <v>569</v>
      </c>
      <c r="AJ5" s="1">
        <v>569</v>
      </c>
      <c r="AK5" s="1">
        <v>569</v>
      </c>
      <c r="AL5" s="1">
        <v>569</v>
      </c>
      <c r="AM5" s="1">
        <v>569</v>
      </c>
      <c r="AN5" s="1">
        <v>569</v>
      </c>
      <c r="AO5" s="1">
        <v>569</v>
      </c>
      <c r="AP5" s="1">
        <v>675</v>
      </c>
      <c r="AQ5" s="1">
        <v>675</v>
      </c>
      <c r="AR5" s="1">
        <v>811</v>
      </c>
      <c r="AS5" s="1">
        <v>811</v>
      </c>
      <c r="AT5" s="1">
        <v>811</v>
      </c>
      <c r="AU5" s="1">
        <v>880</v>
      </c>
      <c r="AV5" s="1">
        <v>880</v>
      </c>
    </row>
    <row r="6" spans="1:48" x14ac:dyDescent="0.3">
      <c r="A6" s="7" t="s">
        <v>0</v>
      </c>
      <c r="B6" s="16">
        <f>ProvinceTotal!G6</f>
        <v>2712400</v>
      </c>
      <c r="C6" s="13">
        <v>7</v>
      </c>
      <c r="D6" s="13">
        <v>95</v>
      </c>
      <c r="E6" s="13">
        <v>95</v>
      </c>
      <c r="F6" s="13">
        <v>95</v>
      </c>
      <c r="G6" s="13">
        <v>95</v>
      </c>
      <c r="H6" s="13">
        <v>95</v>
      </c>
      <c r="I6" s="13">
        <v>95</v>
      </c>
      <c r="J6" s="13">
        <v>95</v>
      </c>
      <c r="K6" s="13">
        <v>95</v>
      </c>
      <c r="L6" s="13">
        <v>95</v>
      </c>
      <c r="M6" s="13">
        <v>134</v>
      </c>
      <c r="N6" s="13">
        <v>134</v>
      </c>
      <c r="O6" s="13">
        <v>255</v>
      </c>
      <c r="P6" s="13">
        <v>255</v>
      </c>
      <c r="Q6" s="13">
        <v>255</v>
      </c>
      <c r="R6" s="13">
        <v>255</v>
      </c>
      <c r="S6" s="13">
        <v>255</v>
      </c>
      <c r="T6" s="13">
        <v>255</v>
      </c>
      <c r="U6" s="13">
        <v>255</v>
      </c>
      <c r="V6" s="13">
        <v>255</v>
      </c>
      <c r="W6" s="13">
        <v>255</v>
      </c>
      <c r="X6" s="13">
        <v>255</v>
      </c>
      <c r="Y6" s="13">
        <v>260</v>
      </c>
      <c r="Z6" s="13">
        <v>260</v>
      </c>
      <c r="AA6" s="13">
        <v>260</v>
      </c>
      <c r="AB6" s="1">
        <v>481</v>
      </c>
      <c r="AC6" s="1">
        <v>481</v>
      </c>
      <c r="AD6" s="1">
        <v>481</v>
      </c>
      <c r="AE6" s="1">
        <v>481</v>
      </c>
      <c r="AF6" s="1">
        <v>481</v>
      </c>
      <c r="AG6" s="1">
        <v>508</v>
      </c>
      <c r="AH6" s="1">
        <v>508</v>
      </c>
      <c r="AI6" s="1">
        <v>522</v>
      </c>
      <c r="AJ6" s="1">
        <v>522</v>
      </c>
      <c r="AK6" s="1">
        <v>522</v>
      </c>
      <c r="AL6" s="1">
        <v>522</v>
      </c>
      <c r="AM6" s="1">
        <v>522</v>
      </c>
      <c r="AN6" s="1">
        <v>522</v>
      </c>
      <c r="AO6" s="1">
        <v>522</v>
      </c>
      <c r="AP6" s="1">
        <v>552</v>
      </c>
      <c r="AQ6" s="1">
        <v>552</v>
      </c>
      <c r="AR6" s="1">
        <v>592</v>
      </c>
      <c r="AS6" s="1">
        <v>592</v>
      </c>
      <c r="AT6" s="1">
        <v>592</v>
      </c>
      <c r="AU6" s="1">
        <v>627</v>
      </c>
      <c r="AV6" s="1">
        <v>627</v>
      </c>
    </row>
    <row r="7" spans="1:48" x14ac:dyDescent="0.3">
      <c r="A7" s="7" t="s">
        <v>1</v>
      </c>
      <c r="B7" s="16">
        <f>ProvinceTotal!G7</f>
        <v>580158</v>
      </c>
      <c r="C7" s="13">
        <v>6</v>
      </c>
      <c r="D7" s="13">
        <v>15</v>
      </c>
      <c r="E7" s="13">
        <v>15</v>
      </c>
      <c r="F7" s="13">
        <v>15</v>
      </c>
      <c r="G7" s="13">
        <v>15</v>
      </c>
      <c r="H7" s="13">
        <v>27</v>
      </c>
      <c r="I7" s="13">
        <v>27</v>
      </c>
      <c r="J7" s="13">
        <v>27</v>
      </c>
      <c r="K7" s="13">
        <v>27</v>
      </c>
      <c r="L7" s="13">
        <v>27</v>
      </c>
      <c r="M7" s="13">
        <v>27</v>
      </c>
      <c r="N7" s="13">
        <v>27</v>
      </c>
      <c r="O7" s="13">
        <v>28</v>
      </c>
      <c r="P7" s="13">
        <v>28</v>
      </c>
      <c r="Q7" s="13">
        <v>28</v>
      </c>
      <c r="R7" s="13">
        <v>28</v>
      </c>
      <c r="S7" s="13">
        <v>39</v>
      </c>
      <c r="T7" s="13">
        <v>39</v>
      </c>
      <c r="U7" s="13">
        <v>39</v>
      </c>
      <c r="V7" s="13">
        <v>39</v>
      </c>
      <c r="W7" s="13">
        <v>53</v>
      </c>
      <c r="X7" s="13">
        <v>53</v>
      </c>
      <c r="Y7" s="13">
        <v>53</v>
      </c>
      <c r="Z7" s="13">
        <v>53</v>
      </c>
      <c r="AA7" s="13">
        <v>53</v>
      </c>
      <c r="AB7" s="1">
        <v>53</v>
      </c>
      <c r="AC7" s="1">
        <v>53</v>
      </c>
      <c r="AD7" s="1">
        <v>53</v>
      </c>
      <c r="AE7" s="1">
        <v>53</v>
      </c>
      <c r="AF7" s="1">
        <v>53</v>
      </c>
      <c r="AG7" s="1">
        <v>55</v>
      </c>
      <c r="AH7" s="1">
        <v>55</v>
      </c>
      <c r="AI7" s="1">
        <v>55</v>
      </c>
      <c r="AJ7" s="1">
        <v>55</v>
      </c>
      <c r="AK7" s="1">
        <v>55</v>
      </c>
      <c r="AL7" s="1">
        <v>55</v>
      </c>
      <c r="AM7" s="1">
        <v>55</v>
      </c>
      <c r="AN7" s="1">
        <v>55</v>
      </c>
      <c r="AO7" s="1">
        <v>55</v>
      </c>
      <c r="AP7" s="1">
        <v>60</v>
      </c>
      <c r="AQ7" s="1">
        <v>60</v>
      </c>
      <c r="AR7" s="1">
        <v>64</v>
      </c>
      <c r="AS7" s="1">
        <v>64</v>
      </c>
      <c r="AT7" s="1">
        <v>64</v>
      </c>
      <c r="AU7" s="1">
        <v>67</v>
      </c>
      <c r="AV7" s="1">
        <v>67</v>
      </c>
    </row>
    <row r="8" spans="1:48" x14ac:dyDescent="0.3">
      <c r="A8" s="7" t="s">
        <v>20</v>
      </c>
      <c r="B8" s="16">
        <f>ProvinceTotal!G8</f>
        <v>1163400</v>
      </c>
      <c r="C8" s="13">
        <v>8</v>
      </c>
      <c r="D8" s="13">
        <v>8</v>
      </c>
      <c r="E8" s="13">
        <v>8</v>
      </c>
      <c r="F8" s="13">
        <v>8</v>
      </c>
      <c r="G8" s="13">
        <v>8</v>
      </c>
      <c r="H8" s="13">
        <v>8</v>
      </c>
      <c r="I8" s="13">
        <v>15</v>
      </c>
      <c r="J8" s="13">
        <v>15</v>
      </c>
      <c r="K8" s="13">
        <v>15</v>
      </c>
      <c r="L8" s="13">
        <v>15</v>
      </c>
      <c r="M8" s="13">
        <v>15</v>
      </c>
      <c r="N8" s="13">
        <v>15</v>
      </c>
      <c r="O8" s="13">
        <v>15</v>
      </c>
      <c r="P8" s="13">
        <v>15</v>
      </c>
      <c r="Q8" s="13">
        <v>15</v>
      </c>
      <c r="R8" s="13">
        <v>15</v>
      </c>
      <c r="S8" s="13">
        <v>15</v>
      </c>
      <c r="T8" s="13">
        <v>15</v>
      </c>
      <c r="U8" s="13">
        <v>19</v>
      </c>
      <c r="V8" s="13">
        <v>19</v>
      </c>
      <c r="W8" s="13">
        <v>19</v>
      </c>
      <c r="X8" s="13">
        <v>19</v>
      </c>
      <c r="Y8" s="13">
        <v>19</v>
      </c>
      <c r="Z8" s="13">
        <v>19</v>
      </c>
      <c r="AA8" s="13">
        <v>19</v>
      </c>
      <c r="AB8" s="1">
        <v>37</v>
      </c>
      <c r="AC8" s="1">
        <v>37</v>
      </c>
      <c r="AD8" s="1">
        <v>37</v>
      </c>
      <c r="AE8" s="1">
        <v>37</v>
      </c>
      <c r="AF8" s="1">
        <v>37</v>
      </c>
      <c r="AG8" s="1">
        <v>45</v>
      </c>
      <c r="AH8" s="1">
        <v>45</v>
      </c>
      <c r="AI8" s="1">
        <v>50</v>
      </c>
      <c r="AJ8" s="1">
        <v>50</v>
      </c>
      <c r="AK8" s="1">
        <v>50</v>
      </c>
      <c r="AL8" s="1">
        <v>50</v>
      </c>
      <c r="AM8" s="1">
        <v>50</v>
      </c>
      <c r="AN8" s="1">
        <v>50</v>
      </c>
      <c r="AO8" s="1">
        <v>50</v>
      </c>
      <c r="AP8" s="1">
        <v>59</v>
      </c>
      <c r="AQ8" s="1">
        <v>59</v>
      </c>
      <c r="AR8" s="1">
        <v>75</v>
      </c>
      <c r="AS8" s="1">
        <v>75</v>
      </c>
      <c r="AT8" s="1">
        <v>75</v>
      </c>
      <c r="AU8" s="1">
        <v>89</v>
      </c>
      <c r="AV8" s="1">
        <v>89</v>
      </c>
    </row>
    <row r="9" spans="1:48" x14ac:dyDescent="0.3">
      <c r="A9" s="7" t="s">
        <v>2</v>
      </c>
      <c r="B9" s="16">
        <f>ProvinceTotal!G9</f>
        <v>13267637</v>
      </c>
      <c r="C9" s="13">
        <v>299</v>
      </c>
      <c r="D9" s="13">
        <v>316</v>
      </c>
      <c r="E9" s="13">
        <v>334</v>
      </c>
      <c r="F9" s="13">
        <v>361</v>
      </c>
      <c r="G9" s="13">
        <v>392</v>
      </c>
      <c r="H9" s="13">
        <v>419</v>
      </c>
      <c r="I9" s="13">
        <v>495</v>
      </c>
      <c r="J9" s="13">
        <v>495</v>
      </c>
      <c r="K9" s="13">
        <v>495</v>
      </c>
      <c r="L9" s="13">
        <v>614</v>
      </c>
      <c r="M9" s="13">
        <v>614</v>
      </c>
      <c r="N9" s="13">
        <v>614</v>
      </c>
      <c r="O9" s="13">
        <v>790</v>
      </c>
      <c r="P9" s="13">
        <v>806</v>
      </c>
      <c r="Q9" s="13">
        <v>806</v>
      </c>
      <c r="R9" s="13">
        <v>806</v>
      </c>
      <c r="S9" s="13">
        <v>874</v>
      </c>
      <c r="T9" s="13">
        <v>913</v>
      </c>
      <c r="U9" s="13">
        <v>913</v>
      </c>
      <c r="V9" s="13">
        <v>913</v>
      </c>
      <c r="W9" s="13">
        <v>951</v>
      </c>
      <c r="X9" s="13">
        <v>951</v>
      </c>
      <c r="Y9" s="13">
        <v>951</v>
      </c>
      <c r="Z9" s="13">
        <v>951</v>
      </c>
      <c r="AA9" s="13">
        <v>951</v>
      </c>
      <c r="AB9" s="1">
        <v>1134</v>
      </c>
      <c r="AC9" s="1">
        <v>1134</v>
      </c>
      <c r="AD9" s="1">
        <v>1134</v>
      </c>
      <c r="AE9" s="1">
        <v>1134</v>
      </c>
      <c r="AF9" s="1">
        <v>1134</v>
      </c>
      <c r="AG9" s="1">
        <v>1220</v>
      </c>
      <c r="AH9" s="1">
        <v>1220</v>
      </c>
      <c r="AI9" s="1">
        <v>1296</v>
      </c>
      <c r="AJ9" s="1">
        <v>1296</v>
      </c>
      <c r="AK9" s="1">
        <v>1296</v>
      </c>
      <c r="AL9" s="1">
        <v>1296</v>
      </c>
      <c r="AM9" s="1">
        <v>1296</v>
      </c>
      <c r="AN9" s="1">
        <v>1296</v>
      </c>
      <c r="AO9" s="1">
        <v>1296</v>
      </c>
      <c r="AP9" s="1">
        <v>1629</v>
      </c>
      <c r="AQ9" s="1">
        <v>1629</v>
      </c>
      <c r="AR9" s="1">
        <v>1933</v>
      </c>
      <c r="AS9" s="1">
        <v>1933</v>
      </c>
      <c r="AT9" s="1">
        <v>1933</v>
      </c>
      <c r="AU9" s="1">
        <v>2128</v>
      </c>
      <c r="AV9" s="1">
        <v>2128</v>
      </c>
    </row>
    <row r="10" spans="1:48" x14ac:dyDescent="0.3">
      <c r="A10" s="7" t="s">
        <v>24</v>
      </c>
      <c r="B10" s="16">
        <f>ProvinceTotal!G10</f>
        <v>947763</v>
      </c>
      <c r="C10" s="13">
        <v>12</v>
      </c>
      <c r="D10" s="13">
        <v>12</v>
      </c>
      <c r="E10" s="13">
        <v>12</v>
      </c>
      <c r="F10" s="13">
        <v>12</v>
      </c>
      <c r="G10" s="13">
        <v>12</v>
      </c>
      <c r="H10" s="13">
        <v>12</v>
      </c>
      <c r="I10" s="13">
        <v>12</v>
      </c>
      <c r="J10" s="13">
        <v>12</v>
      </c>
      <c r="K10" s="13">
        <v>12</v>
      </c>
      <c r="L10" s="13">
        <v>12</v>
      </c>
      <c r="M10" s="13">
        <v>12</v>
      </c>
      <c r="N10" s="13">
        <v>12</v>
      </c>
      <c r="O10" s="13">
        <v>12</v>
      </c>
      <c r="P10" s="13">
        <v>12</v>
      </c>
      <c r="Q10" s="13">
        <v>12</v>
      </c>
      <c r="R10" s="13">
        <v>12</v>
      </c>
      <c r="S10" s="13">
        <v>18</v>
      </c>
      <c r="T10" s="13">
        <v>18</v>
      </c>
      <c r="U10" s="13">
        <v>24</v>
      </c>
      <c r="V10" s="13">
        <v>24</v>
      </c>
      <c r="W10" s="13">
        <v>24</v>
      </c>
      <c r="X10" s="13">
        <v>24</v>
      </c>
      <c r="Y10" s="13">
        <v>24</v>
      </c>
      <c r="Z10" s="13">
        <v>24</v>
      </c>
      <c r="AA10" s="13">
        <v>24</v>
      </c>
      <c r="AB10" s="1">
        <v>29</v>
      </c>
      <c r="AC10" s="1">
        <v>29</v>
      </c>
      <c r="AD10" s="1">
        <v>29</v>
      </c>
      <c r="AE10" s="1">
        <v>29</v>
      </c>
      <c r="AF10" s="1">
        <v>29</v>
      </c>
      <c r="AG10" s="1">
        <v>52</v>
      </c>
      <c r="AH10" s="1">
        <v>52</v>
      </c>
      <c r="AI10" s="1">
        <v>54</v>
      </c>
      <c r="AJ10" s="1">
        <v>54</v>
      </c>
      <c r="AK10" s="1">
        <v>54</v>
      </c>
      <c r="AL10" s="1">
        <v>54</v>
      </c>
      <c r="AM10" s="1">
        <v>54</v>
      </c>
      <c r="AN10" s="1">
        <v>54</v>
      </c>
      <c r="AO10" s="1">
        <v>54</v>
      </c>
      <c r="AP10" s="1">
        <v>58</v>
      </c>
      <c r="AQ10" s="1">
        <v>58</v>
      </c>
      <c r="AR10" s="1">
        <v>66</v>
      </c>
      <c r="AS10" s="1">
        <v>66</v>
      </c>
      <c r="AT10" s="1">
        <v>66</v>
      </c>
      <c r="AU10" s="1">
        <v>73</v>
      </c>
      <c r="AV10" s="1">
        <v>73</v>
      </c>
    </row>
    <row r="11" spans="1:48" x14ac:dyDescent="0.3">
      <c r="A11" s="7" t="s">
        <v>25</v>
      </c>
      <c r="B11" s="16">
        <f>ProvinceTotal!G11</f>
        <v>768898</v>
      </c>
      <c r="C11" s="13">
        <v>1</v>
      </c>
      <c r="D11" s="13">
        <v>13</v>
      </c>
      <c r="E11" s="13">
        <v>13</v>
      </c>
      <c r="F11" s="13">
        <v>13</v>
      </c>
      <c r="G11" s="13">
        <v>13</v>
      </c>
      <c r="H11" s="13">
        <v>13</v>
      </c>
      <c r="I11" s="13">
        <v>13</v>
      </c>
      <c r="J11" s="13">
        <v>13</v>
      </c>
      <c r="K11" s="13">
        <v>13</v>
      </c>
      <c r="L11" s="13">
        <v>13</v>
      </c>
      <c r="M11" s="13">
        <v>32</v>
      </c>
      <c r="N11" s="13">
        <v>32</v>
      </c>
      <c r="O11" s="13">
        <v>32</v>
      </c>
      <c r="P11" s="13">
        <v>32</v>
      </c>
      <c r="Q11" s="13">
        <v>32</v>
      </c>
      <c r="R11" s="13">
        <v>32</v>
      </c>
      <c r="S11" s="13">
        <v>32</v>
      </c>
      <c r="T11" s="13">
        <v>32</v>
      </c>
      <c r="U11" s="13">
        <v>32</v>
      </c>
      <c r="V11" s="13">
        <v>32</v>
      </c>
      <c r="W11" s="13">
        <v>32</v>
      </c>
      <c r="X11" s="13">
        <v>32</v>
      </c>
      <c r="Y11" s="13">
        <v>32</v>
      </c>
      <c r="Z11" s="13">
        <v>32</v>
      </c>
      <c r="AA11" s="13">
        <v>32</v>
      </c>
      <c r="AB11" s="1">
        <v>39</v>
      </c>
      <c r="AC11" s="1">
        <v>39</v>
      </c>
      <c r="AD11" s="1">
        <v>39</v>
      </c>
      <c r="AE11" s="1">
        <v>39</v>
      </c>
      <c r="AF11" s="1">
        <v>39</v>
      </c>
      <c r="AG11" s="1">
        <v>43</v>
      </c>
      <c r="AH11" s="1">
        <v>43</v>
      </c>
      <c r="AI11" s="1">
        <v>43</v>
      </c>
      <c r="AJ11" s="1">
        <v>43</v>
      </c>
      <c r="AK11" s="1">
        <v>43</v>
      </c>
      <c r="AL11" s="1">
        <v>43</v>
      </c>
      <c r="AM11" s="1">
        <v>43</v>
      </c>
      <c r="AN11" s="1">
        <v>43</v>
      </c>
      <c r="AO11" s="1">
        <v>43</v>
      </c>
      <c r="AP11" s="1">
        <v>48</v>
      </c>
      <c r="AQ11" s="1">
        <v>48</v>
      </c>
      <c r="AR11" s="1">
        <v>56</v>
      </c>
      <c r="AS11" s="1">
        <v>56</v>
      </c>
      <c r="AT11" s="1">
        <v>56</v>
      </c>
      <c r="AU11" s="1">
        <v>63</v>
      </c>
      <c r="AV11" s="1">
        <v>63</v>
      </c>
    </row>
    <row r="12" spans="1:48" x14ac:dyDescent="0.3">
      <c r="A12" s="7" t="s">
        <v>26</v>
      </c>
      <c r="B12" s="16">
        <f>ProvinceTotal!G12</f>
        <v>6434501</v>
      </c>
      <c r="C12" s="13">
        <v>202</v>
      </c>
      <c r="D12" s="13">
        <v>202</v>
      </c>
      <c r="E12" s="13">
        <v>236</v>
      </c>
      <c r="F12" s="13">
        <v>250</v>
      </c>
      <c r="G12" s="13">
        <v>268</v>
      </c>
      <c r="H12" s="13">
        <v>268</v>
      </c>
      <c r="I12" s="13">
        <v>268</v>
      </c>
      <c r="J12" s="13">
        <v>268</v>
      </c>
      <c r="K12" s="13">
        <v>268</v>
      </c>
      <c r="L12" s="13">
        <v>268</v>
      </c>
      <c r="M12" s="13">
        <v>268</v>
      </c>
      <c r="N12" s="13">
        <v>268</v>
      </c>
      <c r="O12" s="13">
        <v>302</v>
      </c>
      <c r="P12" s="13">
        <v>302</v>
      </c>
      <c r="Q12" s="13">
        <v>302</v>
      </c>
      <c r="R12" s="13">
        <v>302</v>
      </c>
      <c r="S12" s="13">
        <v>491</v>
      </c>
      <c r="T12" s="13">
        <v>491</v>
      </c>
      <c r="U12" s="13">
        <v>491</v>
      </c>
      <c r="V12" s="13">
        <v>491</v>
      </c>
      <c r="W12" s="13">
        <v>491</v>
      </c>
      <c r="X12" s="13">
        <v>491</v>
      </c>
      <c r="Y12" s="13">
        <v>491</v>
      </c>
      <c r="Z12" s="13">
        <v>491</v>
      </c>
      <c r="AA12" s="13">
        <v>491</v>
      </c>
      <c r="AB12" s="1">
        <v>877</v>
      </c>
      <c r="AC12" s="1">
        <v>877</v>
      </c>
      <c r="AD12" s="1">
        <v>877</v>
      </c>
      <c r="AE12" s="1">
        <v>877</v>
      </c>
      <c r="AF12" s="1">
        <v>877</v>
      </c>
      <c r="AG12" s="1">
        <v>907</v>
      </c>
      <c r="AH12" s="1">
        <v>907</v>
      </c>
      <c r="AI12" s="1">
        <v>907</v>
      </c>
      <c r="AJ12" s="1">
        <v>907</v>
      </c>
      <c r="AK12" s="1">
        <v>907</v>
      </c>
      <c r="AL12" s="1">
        <v>907</v>
      </c>
      <c r="AM12" s="1">
        <v>907</v>
      </c>
      <c r="AN12" s="1">
        <v>907</v>
      </c>
      <c r="AO12" s="1">
        <v>907</v>
      </c>
      <c r="AP12" s="1">
        <v>937</v>
      </c>
      <c r="AQ12" s="1">
        <v>937</v>
      </c>
      <c r="AR12" s="1">
        <v>1041</v>
      </c>
      <c r="AS12" s="1">
        <v>1041</v>
      </c>
      <c r="AT12" s="1">
        <v>1041</v>
      </c>
      <c r="AU12" s="1">
        <v>1132</v>
      </c>
      <c r="AV12" s="1">
        <v>1132</v>
      </c>
    </row>
    <row r="13" spans="1:48" x14ac:dyDescent="0.3">
      <c r="A13" s="7" t="s">
        <v>27</v>
      </c>
      <c r="B13" s="16">
        <f>ProvinceTotal!G13</f>
        <v>863092</v>
      </c>
      <c r="C13" s="13">
        <v>1</v>
      </c>
      <c r="D13" s="13">
        <v>1</v>
      </c>
      <c r="E13" s="13">
        <v>1</v>
      </c>
      <c r="F13" s="13">
        <v>1</v>
      </c>
      <c r="G13" s="13">
        <v>6</v>
      </c>
      <c r="H13" s="13">
        <v>6</v>
      </c>
      <c r="I13" s="13">
        <v>9</v>
      </c>
      <c r="J13" s="13">
        <v>9</v>
      </c>
      <c r="K13" s="13">
        <v>9</v>
      </c>
      <c r="L13" s="13">
        <v>9</v>
      </c>
      <c r="M13" s="13">
        <v>9</v>
      </c>
      <c r="N13" s="13">
        <v>9</v>
      </c>
      <c r="O13" s="13">
        <v>14</v>
      </c>
      <c r="P13" s="13">
        <v>21</v>
      </c>
      <c r="Q13" s="13">
        <v>21</v>
      </c>
      <c r="R13" s="13">
        <v>21</v>
      </c>
      <c r="S13" s="13">
        <v>30</v>
      </c>
      <c r="T13" s="13">
        <v>30</v>
      </c>
      <c r="U13" s="13">
        <v>40</v>
      </c>
      <c r="V13" s="13">
        <v>40</v>
      </c>
      <c r="W13" s="13">
        <v>40</v>
      </c>
      <c r="X13" s="13">
        <v>40</v>
      </c>
      <c r="Y13" s="13">
        <v>50</v>
      </c>
      <c r="Z13" s="13">
        <v>50</v>
      </c>
      <c r="AA13" s="13">
        <v>50</v>
      </c>
      <c r="AB13" s="1">
        <v>56</v>
      </c>
      <c r="AC13" s="1">
        <v>56</v>
      </c>
      <c r="AD13" s="1">
        <v>56</v>
      </c>
      <c r="AE13" s="1">
        <v>56</v>
      </c>
      <c r="AF13" s="1">
        <v>56</v>
      </c>
      <c r="AG13" s="1">
        <v>79</v>
      </c>
      <c r="AH13" s="1">
        <v>79</v>
      </c>
      <c r="AI13" s="1">
        <v>85</v>
      </c>
      <c r="AJ13" s="1">
        <v>85</v>
      </c>
      <c r="AK13" s="1">
        <v>85</v>
      </c>
      <c r="AL13" s="1">
        <v>85</v>
      </c>
      <c r="AM13" s="1">
        <v>85</v>
      </c>
      <c r="AN13" s="1">
        <v>85</v>
      </c>
      <c r="AO13" s="1">
        <v>85</v>
      </c>
      <c r="AP13" s="1">
        <v>96</v>
      </c>
      <c r="AQ13" s="1">
        <v>96</v>
      </c>
      <c r="AR13" s="1">
        <v>112</v>
      </c>
      <c r="AS13" s="1">
        <v>112</v>
      </c>
      <c r="AT13" s="1">
        <v>112</v>
      </c>
      <c r="AU13" s="1">
        <v>126</v>
      </c>
      <c r="AV13" s="1">
        <v>126</v>
      </c>
    </row>
    <row r="14" spans="1:48" x14ac:dyDescent="0.3">
      <c r="A14" s="7" t="s">
        <v>28</v>
      </c>
      <c r="B14" s="16">
        <f>ProvinceTotal!G14</f>
        <v>4710509</v>
      </c>
      <c r="C14" s="13">
        <v>17</v>
      </c>
      <c r="D14" s="13">
        <v>21</v>
      </c>
      <c r="E14" s="13">
        <v>21</v>
      </c>
      <c r="F14" s="13">
        <v>21</v>
      </c>
      <c r="G14" s="13">
        <v>21</v>
      </c>
      <c r="H14" s="13">
        <v>43</v>
      </c>
      <c r="I14" s="13">
        <v>43</v>
      </c>
      <c r="J14" s="13">
        <v>43</v>
      </c>
      <c r="K14" s="13">
        <v>43</v>
      </c>
      <c r="L14" s="13">
        <v>84</v>
      </c>
      <c r="M14" s="13">
        <v>84</v>
      </c>
      <c r="N14" s="13">
        <v>84</v>
      </c>
      <c r="O14" s="13">
        <v>84</v>
      </c>
      <c r="P14" s="13">
        <v>84</v>
      </c>
      <c r="Q14" s="13">
        <v>84</v>
      </c>
      <c r="R14" s="13">
        <v>84</v>
      </c>
      <c r="S14" s="13">
        <v>107</v>
      </c>
      <c r="T14" s="13">
        <v>107</v>
      </c>
      <c r="U14" s="13">
        <v>133</v>
      </c>
      <c r="V14" s="13">
        <v>133</v>
      </c>
      <c r="W14" s="13">
        <v>133</v>
      </c>
      <c r="X14" s="13">
        <v>133</v>
      </c>
      <c r="Y14" s="13">
        <v>184</v>
      </c>
      <c r="Z14" s="13">
        <v>184</v>
      </c>
      <c r="AA14" s="13">
        <v>184</v>
      </c>
      <c r="AB14" s="1">
        <v>201</v>
      </c>
      <c r="AC14" s="1">
        <v>201</v>
      </c>
      <c r="AD14" s="1">
        <v>201</v>
      </c>
      <c r="AE14" s="1">
        <v>201</v>
      </c>
      <c r="AF14" s="1">
        <v>201</v>
      </c>
      <c r="AG14" s="1">
        <v>214</v>
      </c>
      <c r="AH14" s="1">
        <v>214</v>
      </c>
      <c r="AI14" s="1">
        <v>214</v>
      </c>
      <c r="AJ14" s="1">
        <v>214</v>
      </c>
      <c r="AK14" s="1">
        <v>214</v>
      </c>
      <c r="AL14" s="1">
        <v>214</v>
      </c>
      <c r="AM14" s="1">
        <v>214</v>
      </c>
      <c r="AN14" s="1">
        <v>214</v>
      </c>
      <c r="AO14" s="1">
        <v>214</v>
      </c>
      <c r="AP14" s="1">
        <v>221</v>
      </c>
      <c r="AQ14" s="1">
        <v>221</v>
      </c>
      <c r="AR14" s="1">
        <v>261</v>
      </c>
      <c r="AS14" s="1">
        <v>261</v>
      </c>
      <c r="AT14" s="1">
        <v>261</v>
      </c>
      <c r="AU14" s="1">
        <v>296</v>
      </c>
      <c r="AV14" s="1">
        <v>296</v>
      </c>
    </row>
    <row r="15" spans="1:48" x14ac:dyDescent="0.3">
      <c r="A15" s="7" t="s">
        <v>3</v>
      </c>
      <c r="B15" s="16">
        <f>ProvinceTotal!G15</f>
        <v>1057461</v>
      </c>
      <c r="C15" s="13">
        <v>3</v>
      </c>
      <c r="D15" s="13">
        <v>3</v>
      </c>
      <c r="E15" s="13">
        <v>3</v>
      </c>
      <c r="F15" s="13">
        <v>3</v>
      </c>
      <c r="G15" s="13">
        <v>9</v>
      </c>
      <c r="H15" s="13">
        <v>9</v>
      </c>
      <c r="I15" s="13">
        <v>32</v>
      </c>
      <c r="J15" s="13">
        <v>32</v>
      </c>
      <c r="K15" s="13">
        <v>32</v>
      </c>
      <c r="L15" s="13">
        <v>32</v>
      </c>
      <c r="M15" s="13">
        <v>32</v>
      </c>
      <c r="N15" s="13">
        <v>32</v>
      </c>
      <c r="O15" s="13">
        <v>56</v>
      </c>
      <c r="P15" s="13">
        <v>56</v>
      </c>
      <c r="Q15" s="13">
        <v>56</v>
      </c>
      <c r="R15" s="13">
        <v>56</v>
      </c>
      <c r="S15" s="13">
        <v>56</v>
      </c>
      <c r="T15" s="13">
        <v>56</v>
      </c>
      <c r="U15" s="13">
        <v>80</v>
      </c>
      <c r="V15" s="13">
        <v>80</v>
      </c>
      <c r="W15" s="13">
        <v>80</v>
      </c>
      <c r="X15" s="13">
        <v>80</v>
      </c>
      <c r="Y15" s="13">
        <v>85</v>
      </c>
      <c r="Z15" s="13">
        <v>85</v>
      </c>
      <c r="AA15" s="13">
        <v>85</v>
      </c>
      <c r="AB15" s="1">
        <v>93</v>
      </c>
      <c r="AC15" s="1">
        <v>93</v>
      </c>
      <c r="AD15" s="1">
        <v>93</v>
      </c>
      <c r="AE15" s="1">
        <v>93</v>
      </c>
      <c r="AF15" s="1">
        <v>93</v>
      </c>
      <c r="AG15" s="1">
        <v>109</v>
      </c>
      <c r="AH15" s="1">
        <v>109</v>
      </c>
      <c r="AI15" s="1">
        <v>109</v>
      </c>
      <c r="AJ15" s="1">
        <v>109</v>
      </c>
      <c r="AK15" s="1">
        <v>109</v>
      </c>
      <c r="AL15" s="1">
        <v>109</v>
      </c>
      <c r="AM15" s="1">
        <v>109</v>
      </c>
      <c r="AN15" s="1">
        <v>109</v>
      </c>
      <c r="AO15" s="1">
        <v>109</v>
      </c>
      <c r="AP15" s="1">
        <v>168</v>
      </c>
      <c r="AQ15" s="1">
        <v>168</v>
      </c>
      <c r="AR15" s="1">
        <v>224</v>
      </c>
      <c r="AS15" s="1">
        <v>224</v>
      </c>
      <c r="AT15" s="1">
        <v>224</v>
      </c>
      <c r="AU15" s="1">
        <v>263</v>
      </c>
      <c r="AV15" s="1">
        <v>263</v>
      </c>
    </row>
    <row r="16" spans="1:48" x14ac:dyDescent="0.3">
      <c r="A16" s="7" t="s">
        <v>4</v>
      </c>
      <c r="B16" s="16">
        <f>ProvinceTotal!G16</f>
        <v>702360</v>
      </c>
      <c r="C16" s="13">
        <v>9</v>
      </c>
      <c r="D16" s="13">
        <v>9</v>
      </c>
      <c r="E16" s="13">
        <v>9</v>
      </c>
      <c r="F16" s="13">
        <v>9</v>
      </c>
      <c r="G16" s="13">
        <v>9</v>
      </c>
      <c r="H16" s="13">
        <v>9</v>
      </c>
      <c r="I16" s="13">
        <v>17</v>
      </c>
      <c r="J16" s="13">
        <v>17</v>
      </c>
      <c r="K16" s="13">
        <v>17</v>
      </c>
      <c r="L16" s="13">
        <v>17</v>
      </c>
      <c r="M16" s="13">
        <v>31</v>
      </c>
      <c r="N16" s="13">
        <v>31</v>
      </c>
      <c r="O16" s="13">
        <v>120</v>
      </c>
      <c r="P16" s="13">
        <v>120</v>
      </c>
      <c r="Q16" s="13">
        <v>120</v>
      </c>
      <c r="R16" s="13">
        <v>120</v>
      </c>
      <c r="S16" s="13">
        <v>120</v>
      </c>
      <c r="T16" s="13">
        <v>120</v>
      </c>
      <c r="U16" s="13">
        <v>120</v>
      </c>
      <c r="V16" s="13">
        <v>120</v>
      </c>
      <c r="W16" s="13">
        <v>129</v>
      </c>
      <c r="X16" s="13">
        <v>129</v>
      </c>
      <c r="Y16" s="13">
        <v>135</v>
      </c>
      <c r="Z16" s="13">
        <v>135</v>
      </c>
      <c r="AA16" s="13">
        <v>135</v>
      </c>
      <c r="AB16" s="1">
        <v>158</v>
      </c>
      <c r="AC16" s="1">
        <v>158</v>
      </c>
      <c r="AD16" s="1">
        <v>158</v>
      </c>
      <c r="AE16" s="1">
        <v>158</v>
      </c>
      <c r="AF16" s="1">
        <v>158</v>
      </c>
      <c r="AG16" s="1">
        <v>167</v>
      </c>
      <c r="AH16" s="1">
        <v>167</v>
      </c>
      <c r="AI16" s="1">
        <v>167</v>
      </c>
      <c r="AJ16" s="1">
        <v>167</v>
      </c>
      <c r="AK16" s="1">
        <v>167</v>
      </c>
      <c r="AL16" s="1">
        <v>167</v>
      </c>
      <c r="AM16" s="1">
        <v>167</v>
      </c>
      <c r="AN16" s="1">
        <v>167</v>
      </c>
      <c r="AO16" s="1">
        <v>167</v>
      </c>
      <c r="AP16" s="1">
        <v>181</v>
      </c>
      <c r="AQ16" s="1">
        <v>181</v>
      </c>
      <c r="AR16" s="1">
        <v>205</v>
      </c>
      <c r="AS16" s="1">
        <v>205</v>
      </c>
      <c r="AT16" s="1">
        <v>205</v>
      </c>
      <c r="AU16" s="1">
        <v>226</v>
      </c>
      <c r="AV16" s="1">
        <v>226</v>
      </c>
    </row>
    <row r="17" spans="1:48" x14ac:dyDescent="0.3">
      <c r="A17" s="7" t="s">
        <v>29</v>
      </c>
      <c r="B17" s="16">
        <f>ProvinceTotal!G17</f>
        <v>2775014</v>
      </c>
      <c r="C17" s="13">
        <v>0</v>
      </c>
      <c r="D17" s="13">
        <v>0</v>
      </c>
      <c r="E17" s="13">
        <v>17</v>
      </c>
      <c r="F17" s="13">
        <v>17</v>
      </c>
      <c r="G17" s="13">
        <v>17</v>
      </c>
      <c r="H17" s="13">
        <v>17</v>
      </c>
      <c r="I17" s="13">
        <v>17</v>
      </c>
      <c r="J17" s="13">
        <v>17</v>
      </c>
      <c r="K17" s="13">
        <v>17</v>
      </c>
      <c r="L17" s="13">
        <v>17</v>
      </c>
      <c r="M17" s="13">
        <v>75</v>
      </c>
      <c r="N17" s="13">
        <v>75</v>
      </c>
      <c r="O17" s="13">
        <v>75</v>
      </c>
      <c r="P17" s="13">
        <v>75</v>
      </c>
      <c r="Q17" s="13">
        <v>75</v>
      </c>
      <c r="R17" s="13">
        <v>75</v>
      </c>
      <c r="S17" s="13">
        <v>75</v>
      </c>
      <c r="T17" s="13">
        <v>82</v>
      </c>
      <c r="U17" s="13">
        <v>82</v>
      </c>
      <c r="V17" s="13">
        <v>82</v>
      </c>
      <c r="W17" s="13">
        <v>82</v>
      </c>
      <c r="X17" s="13">
        <v>82</v>
      </c>
      <c r="Y17" s="13">
        <v>82</v>
      </c>
      <c r="Z17" s="13">
        <v>82</v>
      </c>
      <c r="AA17" s="13">
        <v>82</v>
      </c>
      <c r="AB17" s="1">
        <v>105</v>
      </c>
      <c r="AC17" s="1">
        <v>105</v>
      </c>
      <c r="AD17" s="1">
        <v>105</v>
      </c>
      <c r="AE17" s="1">
        <v>105</v>
      </c>
      <c r="AF17" s="1">
        <v>105</v>
      </c>
      <c r="AG17" s="1">
        <v>108</v>
      </c>
      <c r="AH17" s="1">
        <v>108</v>
      </c>
      <c r="AI17" s="1">
        <v>108</v>
      </c>
      <c r="AJ17" s="1">
        <v>108</v>
      </c>
      <c r="AK17" s="1">
        <v>108</v>
      </c>
      <c r="AL17" s="1">
        <v>108</v>
      </c>
      <c r="AM17" s="1">
        <v>108</v>
      </c>
      <c r="AN17" s="1">
        <v>108</v>
      </c>
      <c r="AO17" s="1">
        <v>108</v>
      </c>
      <c r="AP17" s="1">
        <v>116</v>
      </c>
      <c r="AQ17" s="1">
        <v>116</v>
      </c>
      <c r="AR17" s="1">
        <v>124</v>
      </c>
      <c r="AS17" s="1">
        <v>124</v>
      </c>
      <c r="AT17" s="1">
        <v>124</v>
      </c>
      <c r="AU17" s="1">
        <v>131</v>
      </c>
      <c r="AV17" s="1">
        <v>131</v>
      </c>
    </row>
    <row r="18" spans="1:48" x14ac:dyDescent="0.3">
      <c r="A18" s="7" t="s">
        <v>5</v>
      </c>
      <c r="B18" s="16">
        <f>ProvinceTotal!G18</f>
        <v>4851274</v>
      </c>
      <c r="C18" s="13">
        <v>29</v>
      </c>
      <c r="D18" s="13">
        <v>35</v>
      </c>
      <c r="E18" s="13">
        <v>35</v>
      </c>
      <c r="F18" s="13">
        <v>35</v>
      </c>
      <c r="G18" s="13">
        <v>35</v>
      </c>
      <c r="H18" s="13">
        <v>35</v>
      </c>
      <c r="I18" s="13">
        <v>42</v>
      </c>
      <c r="J18" s="13">
        <v>42</v>
      </c>
      <c r="K18" s="13">
        <v>42</v>
      </c>
      <c r="L18" s="13">
        <v>80</v>
      </c>
      <c r="M18" s="13">
        <v>80</v>
      </c>
      <c r="N18" s="13">
        <v>80</v>
      </c>
      <c r="O18" s="13">
        <v>80</v>
      </c>
      <c r="P18" s="13">
        <v>80</v>
      </c>
      <c r="Q18" s="13">
        <v>80</v>
      </c>
      <c r="R18" s="13">
        <v>80</v>
      </c>
      <c r="S18" s="13">
        <v>80</v>
      </c>
      <c r="T18" s="13">
        <v>80</v>
      </c>
      <c r="U18" s="13">
        <v>80</v>
      </c>
      <c r="V18" s="13">
        <v>80</v>
      </c>
      <c r="W18" s="13">
        <v>88</v>
      </c>
      <c r="X18" s="13">
        <v>88</v>
      </c>
      <c r="Y18" s="13">
        <v>88</v>
      </c>
      <c r="Z18" s="13">
        <v>88</v>
      </c>
      <c r="AA18" s="13">
        <v>88</v>
      </c>
      <c r="AB18" s="1">
        <v>88</v>
      </c>
      <c r="AC18" s="1">
        <v>88</v>
      </c>
      <c r="AD18" s="1">
        <v>88</v>
      </c>
      <c r="AE18" s="1">
        <v>88</v>
      </c>
      <c r="AF18" s="1">
        <v>88</v>
      </c>
      <c r="AG18" s="1">
        <v>100</v>
      </c>
      <c r="AH18" s="1">
        <v>100</v>
      </c>
      <c r="AI18" s="1">
        <v>100</v>
      </c>
      <c r="AJ18" s="1">
        <v>100</v>
      </c>
      <c r="AK18" s="1">
        <v>100</v>
      </c>
      <c r="AL18" s="1">
        <v>100</v>
      </c>
      <c r="AM18" s="1">
        <v>100</v>
      </c>
      <c r="AN18" s="1">
        <v>100</v>
      </c>
      <c r="AO18" s="1">
        <v>100</v>
      </c>
      <c r="AP18" s="1">
        <v>137</v>
      </c>
      <c r="AQ18" s="1">
        <v>137</v>
      </c>
      <c r="AR18" s="1">
        <v>177</v>
      </c>
      <c r="AS18" s="1">
        <v>177</v>
      </c>
      <c r="AT18" s="1">
        <v>177</v>
      </c>
      <c r="AU18" s="1">
        <v>212</v>
      </c>
      <c r="AV18" s="1">
        <v>212</v>
      </c>
    </row>
    <row r="19" spans="1:48" x14ac:dyDescent="0.3">
      <c r="A19" s="7" t="s">
        <v>6</v>
      </c>
      <c r="B19" s="16">
        <f>ProvinceTotal!G19</f>
        <v>1273761</v>
      </c>
      <c r="C19" s="13">
        <v>12</v>
      </c>
      <c r="D19" s="13">
        <v>15</v>
      </c>
      <c r="E19" s="13">
        <v>15</v>
      </c>
      <c r="F19" s="13">
        <v>15</v>
      </c>
      <c r="G19" s="13">
        <v>15</v>
      </c>
      <c r="H19" s="13">
        <v>15</v>
      </c>
      <c r="I19" s="13">
        <v>15</v>
      </c>
      <c r="J19" s="13">
        <v>15</v>
      </c>
      <c r="K19" s="13">
        <v>15</v>
      </c>
      <c r="L19" s="13">
        <v>15</v>
      </c>
      <c r="M19" s="13">
        <v>15</v>
      </c>
      <c r="N19" s="13">
        <v>15</v>
      </c>
      <c r="O19" s="13">
        <v>15</v>
      </c>
      <c r="P19" s="13">
        <v>84</v>
      </c>
      <c r="Q19" s="13">
        <v>84</v>
      </c>
      <c r="R19" s="13">
        <v>84</v>
      </c>
      <c r="S19" s="13">
        <v>96</v>
      </c>
      <c r="T19" s="13">
        <v>96</v>
      </c>
      <c r="U19" s="13">
        <v>206</v>
      </c>
      <c r="V19" s="13">
        <v>206</v>
      </c>
      <c r="W19" s="13">
        <v>212</v>
      </c>
      <c r="X19" s="13">
        <v>212</v>
      </c>
      <c r="Y19" s="13">
        <v>234</v>
      </c>
      <c r="Z19" s="13">
        <v>234</v>
      </c>
      <c r="AA19" s="13">
        <v>234</v>
      </c>
      <c r="AB19" s="1">
        <v>242</v>
      </c>
      <c r="AC19" s="1">
        <v>242</v>
      </c>
      <c r="AD19" s="1">
        <v>242</v>
      </c>
      <c r="AE19" s="1">
        <v>242</v>
      </c>
      <c r="AF19" s="1">
        <v>242</v>
      </c>
      <c r="AG19" s="1">
        <v>284</v>
      </c>
      <c r="AH19" s="1">
        <v>284</v>
      </c>
      <c r="AI19" s="1">
        <v>292</v>
      </c>
      <c r="AJ19" s="1">
        <v>292</v>
      </c>
      <c r="AK19" s="1">
        <v>292</v>
      </c>
      <c r="AL19" s="1">
        <v>292</v>
      </c>
      <c r="AM19" s="1">
        <v>292</v>
      </c>
      <c r="AN19" s="1">
        <v>292</v>
      </c>
      <c r="AO19" s="1">
        <v>292</v>
      </c>
      <c r="AP19" s="1">
        <v>340</v>
      </c>
      <c r="AQ19" s="1">
        <v>340</v>
      </c>
      <c r="AR19" s="1">
        <v>388</v>
      </c>
      <c r="AS19" s="1">
        <v>388</v>
      </c>
      <c r="AT19" s="1">
        <v>388</v>
      </c>
      <c r="AU19" s="1">
        <v>426</v>
      </c>
      <c r="AV19" s="1">
        <v>426</v>
      </c>
    </row>
    <row r="20" spans="1:48" x14ac:dyDescent="0.3">
      <c r="A20" s="7" t="s">
        <v>7</v>
      </c>
      <c r="B20" s="16">
        <f>ProvinceTotal!G20</f>
        <v>1292283</v>
      </c>
      <c r="C20" s="13">
        <v>301</v>
      </c>
      <c r="D20" s="13">
        <v>344</v>
      </c>
      <c r="E20" s="13">
        <v>358</v>
      </c>
      <c r="F20" s="13">
        <v>366</v>
      </c>
      <c r="G20" s="13">
        <v>373</v>
      </c>
      <c r="H20" s="13">
        <v>387</v>
      </c>
      <c r="I20" s="13">
        <v>761</v>
      </c>
      <c r="J20" s="13">
        <v>761</v>
      </c>
      <c r="K20" s="13">
        <v>761</v>
      </c>
      <c r="L20" s="13">
        <v>775</v>
      </c>
      <c r="M20" s="13">
        <v>775</v>
      </c>
      <c r="N20" s="13">
        <v>775</v>
      </c>
      <c r="O20" s="13">
        <v>784</v>
      </c>
      <c r="P20" s="13">
        <v>789</v>
      </c>
      <c r="Q20" s="13">
        <v>789</v>
      </c>
      <c r="R20" s="13">
        <v>789</v>
      </c>
      <c r="S20" s="13">
        <v>798</v>
      </c>
      <c r="T20" s="13">
        <v>810</v>
      </c>
      <c r="U20" s="13">
        <v>810</v>
      </c>
      <c r="V20" s="13">
        <v>810</v>
      </c>
      <c r="W20" s="13">
        <v>817</v>
      </c>
      <c r="X20" s="13">
        <v>817</v>
      </c>
      <c r="Y20" s="13">
        <v>817</v>
      </c>
      <c r="Z20" s="13">
        <v>817</v>
      </c>
      <c r="AA20" s="13">
        <v>817</v>
      </c>
      <c r="AB20" s="1">
        <v>860</v>
      </c>
      <c r="AC20" s="1">
        <v>860</v>
      </c>
      <c r="AD20" s="1">
        <v>860</v>
      </c>
      <c r="AE20" s="1">
        <v>860</v>
      </c>
      <c r="AF20" s="1">
        <v>860</v>
      </c>
      <c r="AG20" s="1">
        <v>878</v>
      </c>
      <c r="AH20" s="1">
        <v>878</v>
      </c>
      <c r="AI20" s="1">
        <v>878</v>
      </c>
      <c r="AJ20" s="1">
        <v>878</v>
      </c>
      <c r="AK20" s="1">
        <v>878</v>
      </c>
      <c r="AL20" s="1">
        <v>878</v>
      </c>
      <c r="AM20" s="1">
        <v>878</v>
      </c>
      <c r="AN20" s="1">
        <v>878</v>
      </c>
      <c r="AO20" s="1">
        <v>878</v>
      </c>
      <c r="AP20" s="1">
        <v>921</v>
      </c>
      <c r="AQ20" s="1">
        <v>921</v>
      </c>
      <c r="AR20" s="1">
        <v>961</v>
      </c>
      <c r="AS20" s="1">
        <v>961</v>
      </c>
      <c r="AT20" s="1">
        <v>961</v>
      </c>
      <c r="AU20" s="1">
        <v>996</v>
      </c>
      <c r="AV20" s="1">
        <v>996</v>
      </c>
    </row>
    <row r="21" spans="1:48" x14ac:dyDescent="0.3">
      <c r="A21" s="7" t="s">
        <v>30</v>
      </c>
      <c r="B21" s="16">
        <f>ProvinceTotal!G21</f>
        <v>1603011</v>
      </c>
      <c r="C21" s="13">
        <v>24</v>
      </c>
      <c r="D21" s="13">
        <v>24</v>
      </c>
      <c r="E21" s="13">
        <v>24</v>
      </c>
      <c r="F21" s="13">
        <v>35</v>
      </c>
      <c r="G21" s="13">
        <v>35</v>
      </c>
      <c r="H21" s="13">
        <v>35</v>
      </c>
      <c r="I21" s="13">
        <v>35</v>
      </c>
      <c r="J21" s="13">
        <v>35</v>
      </c>
      <c r="K21" s="13">
        <v>35</v>
      </c>
      <c r="L21" s="13">
        <v>35</v>
      </c>
      <c r="M21" s="13">
        <v>35</v>
      </c>
      <c r="N21" s="13">
        <v>35</v>
      </c>
      <c r="O21" s="13">
        <v>78</v>
      </c>
      <c r="P21" s="13">
        <v>78</v>
      </c>
      <c r="Q21" s="13">
        <v>78</v>
      </c>
      <c r="R21" s="13">
        <v>78</v>
      </c>
      <c r="S21" s="13">
        <v>122</v>
      </c>
      <c r="T21" s="13">
        <v>122</v>
      </c>
      <c r="U21" s="13">
        <v>122</v>
      </c>
      <c r="V21" s="13">
        <v>122</v>
      </c>
      <c r="W21" s="13">
        <v>130</v>
      </c>
      <c r="X21" s="13">
        <v>130</v>
      </c>
      <c r="Y21" s="13">
        <v>130</v>
      </c>
      <c r="Z21" s="13">
        <v>130</v>
      </c>
      <c r="AA21" s="13">
        <v>130</v>
      </c>
      <c r="AB21" s="1">
        <v>130</v>
      </c>
      <c r="AC21" s="1">
        <v>130</v>
      </c>
      <c r="AD21" s="1">
        <v>130</v>
      </c>
      <c r="AE21" s="1">
        <v>130</v>
      </c>
      <c r="AF21" s="1">
        <v>130</v>
      </c>
      <c r="AG21" s="1">
        <v>138</v>
      </c>
      <c r="AH21" s="1">
        <v>138</v>
      </c>
      <c r="AI21" s="1">
        <v>138</v>
      </c>
      <c r="AJ21" s="1">
        <v>138</v>
      </c>
      <c r="AK21" s="1">
        <v>138</v>
      </c>
      <c r="AL21" s="1">
        <v>138</v>
      </c>
      <c r="AM21" s="1">
        <v>138</v>
      </c>
      <c r="AN21" s="1">
        <v>138</v>
      </c>
      <c r="AO21" s="1">
        <v>138</v>
      </c>
      <c r="AP21" s="1">
        <v>145</v>
      </c>
      <c r="AQ21" s="1">
        <v>145</v>
      </c>
      <c r="AR21" s="1">
        <v>193</v>
      </c>
      <c r="AS21" s="1">
        <v>193</v>
      </c>
      <c r="AT21" s="1">
        <v>193</v>
      </c>
      <c r="AU21" s="1">
        <v>216</v>
      </c>
      <c r="AV21" s="1">
        <v>216</v>
      </c>
    </row>
    <row r="22" spans="1:48" x14ac:dyDescent="0.3">
      <c r="A22" s="7" t="s">
        <v>8</v>
      </c>
      <c r="B22" s="16">
        <f>ProvinceTotal!G22</f>
        <v>3164718</v>
      </c>
      <c r="C22" s="13">
        <v>7</v>
      </c>
      <c r="D22" s="13">
        <v>11</v>
      </c>
      <c r="E22" s="13">
        <v>11</v>
      </c>
      <c r="F22" s="13">
        <v>18</v>
      </c>
      <c r="G22" s="13">
        <v>18</v>
      </c>
      <c r="H22" s="13">
        <v>18</v>
      </c>
      <c r="I22" s="13">
        <v>22</v>
      </c>
      <c r="J22" s="13">
        <v>22</v>
      </c>
      <c r="K22" s="13">
        <v>22</v>
      </c>
      <c r="L22" s="13">
        <v>22</v>
      </c>
      <c r="M22" s="13">
        <v>22</v>
      </c>
      <c r="N22" s="13">
        <v>22</v>
      </c>
      <c r="O22" s="13">
        <v>22</v>
      </c>
      <c r="P22" s="13">
        <v>22</v>
      </c>
      <c r="Q22" s="13">
        <v>22</v>
      </c>
      <c r="R22" s="13">
        <v>22</v>
      </c>
      <c r="S22" s="13">
        <v>39</v>
      </c>
      <c r="T22" s="13">
        <v>39</v>
      </c>
      <c r="U22" s="13">
        <v>91</v>
      </c>
      <c r="V22" s="13">
        <v>91</v>
      </c>
      <c r="W22" s="13">
        <v>100</v>
      </c>
      <c r="X22" s="13">
        <v>100</v>
      </c>
      <c r="Y22" s="13">
        <v>109</v>
      </c>
      <c r="Z22" s="13">
        <v>109</v>
      </c>
      <c r="AA22" s="13">
        <v>109</v>
      </c>
      <c r="AB22" s="1">
        <v>127</v>
      </c>
      <c r="AC22" s="1">
        <v>127</v>
      </c>
      <c r="AD22" s="1">
        <v>127</v>
      </c>
      <c r="AE22" s="1">
        <v>127</v>
      </c>
      <c r="AF22" s="1">
        <v>127</v>
      </c>
      <c r="AG22" s="1">
        <v>155</v>
      </c>
      <c r="AH22" s="1">
        <v>155</v>
      </c>
      <c r="AI22" s="1">
        <v>155</v>
      </c>
      <c r="AJ22" s="1">
        <v>155</v>
      </c>
      <c r="AK22" s="1">
        <v>155</v>
      </c>
      <c r="AL22" s="1">
        <v>155</v>
      </c>
      <c r="AM22" s="1">
        <v>155</v>
      </c>
      <c r="AN22" s="1">
        <v>155</v>
      </c>
      <c r="AO22" s="1">
        <v>155</v>
      </c>
      <c r="AP22" s="1">
        <v>186</v>
      </c>
      <c r="AQ22" s="1">
        <v>186</v>
      </c>
      <c r="AR22" s="1">
        <v>226</v>
      </c>
      <c r="AS22" s="1">
        <v>226</v>
      </c>
      <c r="AT22" s="1">
        <v>226</v>
      </c>
      <c r="AU22" s="1">
        <v>261</v>
      </c>
      <c r="AV22" s="1">
        <v>261</v>
      </c>
    </row>
    <row r="23" spans="1:48" x14ac:dyDescent="0.3">
      <c r="A23" s="7" t="s">
        <v>9</v>
      </c>
      <c r="B23" s="16">
        <f>ProvinceTotal!G23</f>
        <v>1952434</v>
      </c>
      <c r="C23" s="13">
        <v>21</v>
      </c>
      <c r="D23" s="13">
        <v>24</v>
      </c>
      <c r="E23" s="13">
        <v>32</v>
      </c>
      <c r="F23" s="13">
        <v>32</v>
      </c>
      <c r="G23" s="13">
        <v>37</v>
      </c>
      <c r="H23" s="13">
        <v>37</v>
      </c>
      <c r="I23" s="13">
        <v>37</v>
      </c>
      <c r="J23" s="13">
        <v>37</v>
      </c>
      <c r="K23" s="13">
        <v>37</v>
      </c>
      <c r="L23" s="13">
        <v>37</v>
      </c>
      <c r="M23" s="13">
        <v>37</v>
      </c>
      <c r="N23" s="13">
        <v>37</v>
      </c>
      <c r="O23" s="13">
        <v>51</v>
      </c>
      <c r="P23" s="13">
        <v>51</v>
      </c>
      <c r="Q23" s="13">
        <v>51</v>
      </c>
      <c r="R23" s="13">
        <v>185</v>
      </c>
      <c r="S23" s="13">
        <v>185</v>
      </c>
      <c r="T23" s="13">
        <v>193</v>
      </c>
      <c r="U23" s="13">
        <v>193</v>
      </c>
      <c r="V23" s="13">
        <v>193</v>
      </c>
      <c r="W23" s="13">
        <v>202</v>
      </c>
      <c r="X23" s="13">
        <v>202</v>
      </c>
      <c r="Y23" s="13">
        <v>202</v>
      </c>
      <c r="Z23" s="13">
        <v>202</v>
      </c>
      <c r="AA23" s="13">
        <v>202</v>
      </c>
      <c r="AB23" s="1">
        <v>202</v>
      </c>
      <c r="AC23" s="1">
        <v>202</v>
      </c>
      <c r="AD23" s="1">
        <v>202</v>
      </c>
      <c r="AE23" s="1">
        <v>202</v>
      </c>
      <c r="AF23" s="1">
        <v>202</v>
      </c>
      <c r="AG23" s="1">
        <v>214</v>
      </c>
      <c r="AH23" s="1">
        <v>214</v>
      </c>
      <c r="AI23" s="1">
        <v>214</v>
      </c>
      <c r="AJ23" s="1">
        <v>214</v>
      </c>
      <c r="AK23" s="1">
        <v>214</v>
      </c>
      <c r="AL23" s="1">
        <v>214</v>
      </c>
      <c r="AM23" s="1">
        <v>214</v>
      </c>
      <c r="AN23" s="1">
        <v>214</v>
      </c>
      <c r="AO23" s="1">
        <v>214</v>
      </c>
      <c r="AP23" s="1">
        <v>239</v>
      </c>
      <c r="AQ23" s="1">
        <v>239</v>
      </c>
      <c r="AR23" s="1">
        <v>263</v>
      </c>
      <c r="AS23" s="1">
        <v>263</v>
      </c>
      <c r="AT23" s="1">
        <v>263</v>
      </c>
      <c r="AU23" s="1">
        <v>284</v>
      </c>
      <c r="AV23" s="1">
        <v>284</v>
      </c>
    </row>
    <row r="24" spans="1:48" x14ac:dyDescent="0.3">
      <c r="A24" s="7" t="s">
        <v>31</v>
      </c>
      <c r="B24" s="16">
        <f>ProvinceTotal!G24</f>
        <v>713052</v>
      </c>
      <c r="C24" s="13">
        <v>0</v>
      </c>
      <c r="D24" s="13">
        <v>0</v>
      </c>
      <c r="E24" s="13">
        <v>0</v>
      </c>
      <c r="F24" s="13">
        <v>0</v>
      </c>
      <c r="G24" s="13">
        <v>3</v>
      </c>
      <c r="H24" s="13">
        <v>3</v>
      </c>
      <c r="I24" s="13">
        <v>6</v>
      </c>
      <c r="J24" s="13">
        <v>6</v>
      </c>
      <c r="K24" s="13">
        <v>6</v>
      </c>
      <c r="L24" s="13">
        <v>6</v>
      </c>
      <c r="M24" s="13">
        <v>6</v>
      </c>
      <c r="N24" s="13">
        <v>6</v>
      </c>
      <c r="O24" s="13">
        <v>10</v>
      </c>
      <c r="P24" s="13">
        <v>10</v>
      </c>
      <c r="Q24" s="13">
        <v>10</v>
      </c>
      <c r="R24" s="13">
        <v>10</v>
      </c>
      <c r="S24" s="13">
        <v>10</v>
      </c>
      <c r="T24" s="13">
        <v>10</v>
      </c>
      <c r="U24" s="13">
        <v>19</v>
      </c>
      <c r="V24" s="13">
        <v>19</v>
      </c>
      <c r="W24" s="13">
        <v>19</v>
      </c>
      <c r="X24" s="13">
        <v>19</v>
      </c>
      <c r="Y24" s="13">
        <v>22</v>
      </c>
      <c r="Z24" s="13">
        <v>22</v>
      </c>
      <c r="AA24" s="13">
        <v>22</v>
      </c>
      <c r="AB24" s="1">
        <v>22</v>
      </c>
      <c r="AC24" s="1">
        <v>22</v>
      </c>
      <c r="AD24" s="1">
        <v>22</v>
      </c>
      <c r="AE24" s="1">
        <v>22</v>
      </c>
      <c r="AF24" s="1">
        <v>22</v>
      </c>
      <c r="AG24" s="1">
        <v>29</v>
      </c>
      <c r="AH24" s="1">
        <v>29</v>
      </c>
      <c r="AI24" s="1">
        <v>31</v>
      </c>
      <c r="AJ24" s="1">
        <v>31</v>
      </c>
      <c r="AK24" s="1">
        <v>31</v>
      </c>
      <c r="AL24" s="1">
        <v>31</v>
      </c>
      <c r="AM24" s="1">
        <v>31</v>
      </c>
      <c r="AN24" s="1">
        <v>31</v>
      </c>
      <c r="AO24" s="1">
        <v>31</v>
      </c>
      <c r="AP24" s="1">
        <v>35</v>
      </c>
      <c r="AQ24" s="1">
        <v>35</v>
      </c>
      <c r="AR24" s="1">
        <v>39</v>
      </c>
      <c r="AS24" s="1">
        <v>39</v>
      </c>
      <c r="AT24" s="1">
        <v>39</v>
      </c>
      <c r="AU24" s="1">
        <v>42</v>
      </c>
      <c r="AV24" s="1">
        <v>42</v>
      </c>
    </row>
    <row r="25" spans="1:48" x14ac:dyDescent="0.3">
      <c r="A25" s="7" t="s">
        <v>10</v>
      </c>
      <c r="B25" s="16">
        <f>ProvinceTotal!G25</f>
        <v>1868819</v>
      </c>
      <c r="C25" s="13">
        <v>21</v>
      </c>
      <c r="D25" s="13">
        <v>24</v>
      </c>
      <c r="E25" s="13">
        <v>24</v>
      </c>
      <c r="F25" s="13">
        <v>24</v>
      </c>
      <c r="G25" s="13">
        <v>96</v>
      </c>
      <c r="H25" s="13">
        <v>96</v>
      </c>
      <c r="I25" s="13">
        <v>96</v>
      </c>
      <c r="J25" s="13">
        <v>96</v>
      </c>
      <c r="K25" s="13">
        <v>96</v>
      </c>
      <c r="L25" s="13">
        <v>133</v>
      </c>
      <c r="M25" s="13">
        <v>133</v>
      </c>
      <c r="N25" s="13">
        <v>133</v>
      </c>
      <c r="O25" s="13">
        <v>133</v>
      </c>
      <c r="P25" s="13">
        <v>133</v>
      </c>
      <c r="Q25" s="13">
        <v>133</v>
      </c>
      <c r="R25" s="13">
        <v>133</v>
      </c>
      <c r="S25" s="13">
        <v>133</v>
      </c>
      <c r="T25" s="13">
        <v>180</v>
      </c>
      <c r="U25" s="13">
        <v>180</v>
      </c>
      <c r="V25" s="13">
        <v>180</v>
      </c>
      <c r="W25" s="13">
        <v>180</v>
      </c>
      <c r="X25" s="13">
        <v>180</v>
      </c>
      <c r="Y25" s="13">
        <v>180</v>
      </c>
      <c r="Z25" s="13">
        <v>180</v>
      </c>
      <c r="AA25" s="13">
        <v>180</v>
      </c>
      <c r="AB25" s="1">
        <v>277</v>
      </c>
      <c r="AC25" s="1">
        <v>277</v>
      </c>
      <c r="AD25" s="1">
        <v>277</v>
      </c>
      <c r="AE25" s="1">
        <v>277</v>
      </c>
      <c r="AF25" s="1">
        <v>277</v>
      </c>
      <c r="AG25" s="1">
        <v>301</v>
      </c>
      <c r="AH25" s="1">
        <v>301</v>
      </c>
      <c r="AI25" s="1">
        <v>301</v>
      </c>
      <c r="AJ25" s="1">
        <v>301</v>
      </c>
      <c r="AK25" s="1">
        <v>301</v>
      </c>
      <c r="AL25" s="1">
        <v>301</v>
      </c>
      <c r="AM25" s="1">
        <v>301</v>
      </c>
      <c r="AN25" s="1">
        <v>301</v>
      </c>
      <c r="AO25" s="1">
        <v>301</v>
      </c>
      <c r="AP25" s="1">
        <v>329</v>
      </c>
      <c r="AQ25" s="1">
        <v>329</v>
      </c>
      <c r="AR25" s="1">
        <v>377</v>
      </c>
      <c r="AS25" s="1">
        <v>377</v>
      </c>
      <c r="AT25" s="1">
        <v>377</v>
      </c>
      <c r="AU25" s="1">
        <v>406</v>
      </c>
      <c r="AV25" s="1">
        <v>406</v>
      </c>
    </row>
    <row r="26" spans="1:48" x14ac:dyDescent="0.3">
      <c r="A26" s="7" t="s">
        <v>11</v>
      </c>
      <c r="B26" s="16">
        <f>ProvinceTotal!G26</f>
        <v>2530696</v>
      </c>
      <c r="C26" s="13">
        <v>193</v>
      </c>
      <c r="D26" s="13">
        <v>220</v>
      </c>
      <c r="E26" s="13">
        <v>220</v>
      </c>
      <c r="F26" s="13">
        <v>242</v>
      </c>
      <c r="G26" s="13">
        <v>242</v>
      </c>
      <c r="H26" s="13">
        <v>242</v>
      </c>
      <c r="I26" s="13">
        <v>242</v>
      </c>
      <c r="J26" s="13">
        <v>242</v>
      </c>
      <c r="K26" s="13">
        <v>242</v>
      </c>
      <c r="L26" s="13">
        <v>269</v>
      </c>
      <c r="M26" s="13">
        <v>312</v>
      </c>
      <c r="N26" s="13">
        <v>312</v>
      </c>
      <c r="O26" s="13">
        <v>339</v>
      </c>
      <c r="P26" s="13">
        <v>339</v>
      </c>
      <c r="Q26" s="13">
        <v>339</v>
      </c>
      <c r="R26" s="13">
        <v>339</v>
      </c>
      <c r="S26" s="13">
        <v>339</v>
      </c>
      <c r="T26" s="13">
        <v>339</v>
      </c>
      <c r="U26" s="13">
        <v>339</v>
      </c>
      <c r="V26" s="13">
        <v>339</v>
      </c>
      <c r="W26" s="13">
        <v>339</v>
      </c>
      <c r="X26" s="13">
        <v>339</v>
      </c>
      <c r="Y26" s="13">
        <v>359</v>
      </c>
      <c r="Z26" s="13">
        <v>359</v>
      </c>
      <c r="AA26" s="13">
        <v>359</v>
      </c>
      <c r="AB26" s="1">
        <v>577</v>
      </c>
      <c r="AC26" s="1">
        <v>577</v>
      </c>
      <c r="AD26" s="1">
        <v>577</v>
      </c>
      <c r="AE26" s="1">
        <v>577</v>
      </c>
      <c r="AF26" s="1">
        <v>577</v>
      </c>
      <c r="AG26" s="1">
        <v>614</v>
      </c>
      <c r="AH26" s="1">
        <v>614</v>
      </c>
      <c r="AI26" s="1">
        <v>614</v>
      </c>
      <c r="AJ26" s="1">
        <v>614</v>
      </c>
      <c r="AK26" s="1">
        <v>614</v>
      </c>
      <c r="AL26" s="1">
        <v>614</v>
      </c>
      <c r="AM26" s="1">
        <v>614</v>
      </c>
      <c r="AN26" s="1">
        <v>614</v>
      </c>
      <c r="AO26" s="1">
        <v>614</v>
      </c>
      <c r="AP26" s="1">
        <v>672</v>
      </c>
      <c r="AQ26" s="1">
        <v>672</v>
      </c>
      <c r="AR26" s="1">
        <v>784</v>
      </c>
      <c r="AS26" s="1">
        <v>784</v>
      </c>
      <c r="AT26" s="1">
        <v>784</v>
      </c>
      <c r="AU26" s="1">
        <v>882</v>
      </c>
      <c r="AV26" s="1">
        <v>882</v>
      </c>
    </row>
    <row r="27" spans="1:48" x14ac:dyDescent="0.3">
      <c r="A27" s="7" t="s">
        <v>12</v>
      </c>
      <c r="B27" s="16">
        <f>ProvinceTotal!G27</f>
        <v>1760649</v>
      </c>
      <c r="C27" s="13">
        <v>19</v>
      </c>
      <c r="D27" s="13">
        <v>32</v>
      </c>
      <c r="E27" s="13">
        <v>38</v>
      </c>
      <c r="F27" s="13">
        <v>51</v>
      </c>
      <c r="G27" s="13">
        <v>51</v>
      </c>
      <c r="H27" s="13">
        <v>51</v>
      </c>
      <c r="I27" s="13">
        <v>51</v>
      </c>
      <c r="J27" s="13">
        <v>51</v>
      </c>
      <c r="K27" s="13">
        <v>51</v>
      </c>
      <c r="L27" s="13">
        <v>51</v>
      </c>
      <c r="M27" s="13">
        <v>51</v>
      </c>
      <c r="N27" s="13">
        <v>51</v>
      </c>
      <c r="O27" s="13">
        <v>62</v>
      </c>
      <c r="P27" s="13">
        <v>62</v>
      </c>
      <c r="Q27" s="13">
        <v>62</v>
      </c>
      <c r="R27" s="13">
        <v>62</v>
      </c>
      <c r="S27" s="13">
        <v>65</v>
      </c>
      <c r="T27" s="13">
        <v>65</v>
      </c>
      <c r="U27" s="13">
        <v>65</v>
      </c>
      <c r="V27" s="13">
        <v>65</v>
      </c>
      <c r="W27" s="13">
        <v>65</v>
      </c>
      <c r="X27" s="13">
        <v>65</v>
      </c>
      <c r="Y27" s="13">
        <v>65</v>
      </c>
      <c r="Z27" s="13">
        <v>65</v>
      </c>
      <c r="AA27" s="13">
        <v>65</v>
      </c>
      <c r="AB27" s="1">
        <v>86</v>
      </c>
      <c r="AC27" s="1">
        <v>86</v>
      </c>
      <c r="AD27" s="1">
        <v>86</v>
      </c>
      <c r="AE27" s="1">
        <v>86</v>
      </c>
      <c r="AF27" s="1">
        <v>86</v>
      </c>
      <c r="AG27" s="1">
        <v>90</v>
      </c>
      <c r="AH27" s="1">
        <v>90</v>
      </c>
      <c r="AI27" s="1">
        <v>102</v>
      </c>
      <c r="AJ27" s="1">
        <v>102</v>
      </c>
      <c r="AK27" s="1">
        <v>102</v>
      </c>
      <c r="AL27" s="1">
        <v>102</v>
      </c>
      <c r="AM27" s="1">
        <v>102</v>
      </c>
      <c r="AN27" s="1">
        <v>102</v>
      </c>
      <c r="AO27" s="1">
        <v>102</v>
      </c>
      <c r="AP27" s="1">
        <v>122</v>
      </c>
      <c r="AQ27" s="1">
        <v>122</v>
      </c>
      <c r="AR27" s="1">
        <v>138</v>
      </c>
      <c r="AS27" s="1">
        <v>138</v>
      </c>
      <c r="AT27" s="1">
        <v>138</v>
      </c>
      <c r="AU27" s="1">
        <v>152</v>
      </c>
      <c r="AV27" s="1">
        <v>152</v>
      </c>
    </row>
    <row r="28" spans="1:48" x14ac:dyDescent="0.3">
      <c r="A28" s="7" t="s">
        <v>32</v>
      </c>
      <c r="B28" s="16">
        <f>ProvinceTotal!G28</f>
        <v>3283582</v>
      </c>
      <c r="C28" s="13">
        <v>101</v>
      </c>
      <c r="D28" s="13">
        <v>101</v>
      </c>
      <c r="E28" s="13">
        <v>101</v>
      </c>
      <c r="F28" s="13">
        <v>101</v>
      </c>
      <c r="G28" s="13">
        <v>101</v>
      </c>
      <c r="H28" s="13">
        <v>101</v>
      </c>
      <c r="I28" s="13">
        <v>101</v>
      </c>
      <c r="J28" s="13">
        <v>101</v>
      </c>
      <c r="K28" s="13">
        <v>101</v>
      </c>
      <c r="L28" s="13">
        <v>129</v>
      </c>
      <c r="M28" s="13">
        <v>154</v>
      </c>
      <c r="N28" s="13">
        <v>154</v>
      </c>
      <c r="O28" s="13">
        <v>154</v>
      </c>
      <c r="P28" s="13">
        <v>237</v>
      </c>
      <c r="Q28" s="13">
        <v>237</v>
      </c>
      <c r="R28" s="13">
        <v>250</v>
      </c>
      <c r="S28" s="13">
        <v>250</v>
      </c>
      <c r="T28" s="13">
        <v>250</v>
      </c>
      <c r="U28" s="13">
        <v>462</v>
      </c>
      <c r="V28" s="13">
        <v>462</v>
      </c>
      <c r="W28" s="13">
        <v>462</v>
      </c>
      <c r="X28" s="13">
        <v>462</v>
      </c>
      <c r="Y28" s="13">
        <v>679</v>
      </c>
      <c r="Z28" s="13">
        <v>679</v>
      </c>
      <c r="AA28" s="13">
        <v>679</v>
      </c>
      <c r="AB28" s="1">
        <v>713</v>
      </c>
      <c r="AC28" s="1">
        <v>713</v>
      </c>
      <c r="AD28" s="1">
        <v>713</v>
      </c>
      <c r="AE28" s="1">
        <v>713</v>
      </c>
      <c r="AF28" s="1">
        <v>713</v>
      </c>
      <c r="AG28" s="1">
        <v>848</v>
      </c>
      <c r="AH28" s="1">
        <v>848</v>
      </c>
      <c r="AI28" s="1">
        <v>884</v>
      </c>
      <c r="AJ28" s="1">
        <v>884</v>
      </c>
      <c r="AK28" s="1">
        <v>884</v>
      </c>
      <c r="AL28" s="1">
        <v>884</v>
      </c>
      <c r="AM28" s="1">
        <v>884</v>
      </c>
      <c r="AN28" s="1">
        <v>884</v>
      </c>
      <c r="AO28" s="1">
        <v>884</v>
      </c>
      <c r="AP28" s="1">
        <v>1009</v>
      </c>
      <c r="AQ28" s="1">
        <v>1009</v>
      </c>
      <c r="AR28" s="1">
        <v>1145</v>
      </c>
      <c r="AS28" s="1">
        <v>1145</v>
      </c>
      <c r="AT28" s="1">
        <v>1145</v>
      </c>
      <c r="AU28" s="1">
        <v>1234</v>
      </c>
      <c r="AV28" s="1">
        <v>1234</v>
      </c>
    </row>
    <row r="29" spans="1:48" x14ac:dyDescent="0.3">
      <c r="A29" s="7" t="s">
        <v>13</v>
      </c>
      <c r="B29" s="16">
        <f>ProvinceTotal!G29</f>
        <v>1429475</v>
      </c>
      <c r="C29" s="13">
        <v>69</v>
      </c>
      <c r="D29" s="13">
        <v>75</v>
      </c>
      <c r="E29" s="13">
        <v>75</v>
      </c>
      <c r="F29" s="13">
        <v>75</v>
      </c>
      <c r="G29" s="13">
        <v>75</v>
      </c>
      <c r="H29" s="13">
        <v>83</v>
      </c>
      <c r="I29" s="13">
        <v>83</v>
      </c>
      <c r="J29" s="13">
        <v>83</v>
      </c>
      <c r="K29" s="13">
        <v>83</v>
      </c>
      <c r="L29" s="13">
        <v>97</v>
      </c>
      <c r="M29" s="13">
        <v>97</v>
      </c>
      <c r="N29" s="13">
        <v>97</v>
      </c>
      <c r="O29" s="13">
        <v>109</v>
      </c>
      <c r="P29" s="13">
        <v>109</v>
      </c>
      <c r="Q29" s="13">
        <v>109</v>
      </c>
      <c r="R29" s="13">
        <v>109</v>
      </c>
      <c r="S29" s="13">
        <v>109</v>
      </c>
      <c r="T29" s="13">
        <v>109</v>
      </c>
      <c r="U29" s="13">
        <v>154</v>
      </c>
      <c r="V29" s="13">
        <v>154</v>
      </c>
      <c r="W29" s="13">
        <v>154</v>
      </c>
      <c r="X29" s="13">
        <v>154</v>
      </c>
      <c r="Y29" s="13">
        <v>178</v>
      </c>
      <c r="Z29" s="13">
        <v>178</v>
      </c>
      <c r="AA29" s="13">
        <v>178</v>
      </c>
      <c r="AB29" s="1">
        <v>202</v>
      </c>
      <c r="AC29" s="1">
        <v>202</v>
      </c>
      <c r="AD29" s="1">
        <v>202</v>
      </c>
      <c r="AE29" s="1">
        <v>202</v>
      </c>
      <c r="AF29" s="1">
        <v>202</v>
      </c>
      <c r="AG29" s="1">
        <v>214</v>
      </c>
      <c r="AH29" s="1">
        <v>214</v>
      </c>
      <c r="AI29" s="1">
        <v>214</v>
      </c>
      <c r="AJ29" s="1">
        <v>214</v>
      </c>
      <c r="AK29" s="1">
        <v>214</v>
      </c>
      <c r="AL29" s="1">
        <v>214</v>
      </c>
      <c r="AM29" s="1">
        <v>214</v>
      </c>
      <c r="AN29" s="1">
        <v>214</v>
      </c>
      <c r="AO29" s="1">
        <v>214</v>
      </c>
      <c r="AP29" s="1">
        <v>257</v>
      </c>
      <c r="AQ29" s="1">
        <v>257</v>
      </c>
      <c r="AR29" s="1">
        <v>273</v>
      </c>
      <c r="AS29" s="1">
        <v>273</v>
      </c>
      <c r="AT29" s="1">
        <v>273</v>
      </c>
      <c r="AU29" s="1">
        <v>287</v>
      </c>
      <c r="AV29" s="1">
        <v>287</v>
      </c>
    </row>
    <row r="30" spans="1:48" x14ac:dyDescent="0.3">
      <c r="A30" s="7" t="s">
        <v>14</v>
      </c>
      <c r="B30" s="16">
        <f>ProvinceTotal!G30</f>
        <v>1776415</v>
      </c>
      <c r="C30" s="13">
        <v>2</v>
      </c>
      <c r="D30" s="13">
        <v>2</v>
      </c>
      <c r="E30" s="13">
        <v>11</v>
      </c>
      <c r="F30" s="13">
        <v>11</v>
      </c>
      <c r="G30" s="13">
        <v>11</v>
      </c>
      <c r="H30" s="13">
        <v>11</v>
      </c>
      <c r="I30" s="13">
        <v>22</v>
      </c>
      <c r="J30" s="13">
        <v>22</v>
      </c>
      <c r="K30" s="13">
        <v>22</v>
      </c>
      <c r="L30" s="13">
        <v>22</v>
      </c>
      <c r="M30" s="13">
        <v>22</v>
      </c>
      <c r="N30" s="13">
        <v>22</v>
      </c>
      <c r="O30" s="13">
        <v>29</v>
      </c>
      <c r="P30" s="13">
        <v>29</v>
      </c>
      <c r="Q30" s="13">
        <v>29</v>
      </c>
      <c r="R30" s="13">
        <v>29</v>
      </c>
      <c r="S30" s="13">
        <v>29</v>
      </c>
      <c r="T30" s="13">
        <v>29</v>
      </c>
      <c r="U30" s="13">
        <v>29</v>
      </c>
      <c r="V30" s="13">
        <v>29</v>
      </c>
      <c r="W30" s="13">
        <v>29</v>
      </c>
      <c r="X30" s="13">
        <v>29</v>
      </c>
      <c r="Y30" s="13">
        <v>29</v>
      </c>
      <c r="Z30" s="13">
        <v>29</v>
      </c>
      <c r="AA30" s="13">
        <v>29</v>
      </c>
      <c r="AB30" s="1">
        <v>36</v>
      </c>
      <c r="AC30" s="1">
        <v>36</v>
      </c>
      <c r="AD30" s="1">
        <v>36</v>
      </c>
      <c r="AE30" s="1">
        <v>36</v>
      </c>
      <c r="AF30" s="1">
        <v>36</v>
      </c>
      <c r="AG30" s="1">
        <v>40</v>
      </c>
      <c r="AH30" s="1">
        <v>40</v>
      </c>
      <c r="AI30" s="1">
        <v>40</v>
      </c>
      <c r="AJ30" s="1">
        <v>40</v>
      </c>
      <c r="AK30" s="1">
        <v>40</v>
      </c>
      <c r="AL30" s="1">
        <v>40</v>
      </c>
      <c r="AM30" s="1">
        <v>40</v>
      </c>
      <c r="AN30" s="1">
        <v>40</v>
      </c>
      <c r="AO30" s="1">
        <v>40</v>
      </c>
      <c r="AP30" s="1">
        <v>47</v>
      </c>
      <c r="AQ30" s="1">
        <v>47</v>
      </c>
      <c r="AR30" s="1">
        <v>55</v>
      </c>
      <c r="AS30" s="1">
        <v>55</v>
      </c>
      <c r="AT30" s="1">
        <v>55</v>
      </c>
      <c r="AU30" s="1">
        <v>62</v>
      </c>
      <c r="AV30" s="1">
        <v>62</v>
      </c>
    </row>
    <row r="31" spans="1:48" x14ac:dyDescent="0.3">
      <c r="A31" s="7" t="s">
        <v>15</v>
      </c>
      <c r="B31" s="16">
        <f>ProvinceTotal!G31</f>
        <v>1738234</v>
      </c>
      <c r="C31" s="13">
        <v>1</v>
      </c>
      <c r="D31" s="13">
        <v>6</v>
      </c>
      <c r="E31" s="13">
        <v>6</v>
      </c>
      <c r="F31" s="13">
        <v>6</v>
      </c>
      <c r="G31" s="13">
        <v>14</v>
      </c>
      <c r="H31" s="13">
        <v>14</v>
      </c>
      <c r="I31" s="13">
        <v>14</v>
      </c>
      <c r="J31" s="13">
        <v>14</v>
      </c>
      <c r="K31" s="13">
        <v>14</v>
      </c>
      <c r="L31" s="13">
        <v>14</v>
      </c>
      <c r="M31" s="13">
        <v>14</v>
      </c>
      <c r="N31" s="13">
        <v>14</v>
      </c>
      <c r="O31" s="13">
        <v>22</v>
      </c>
      <c r="P31" s="13">
        <v>33</v>
      </c>
      <c r="Q31" s="13">
        <v>33</v>
      </c>
      <c r="R31" s="13">
        <v>33</v>
      </c>
      <c r="S31" s="13">
        <v>33</v>
      </c>
      <c r="T31" s="13">
        <v>33</v>
      </c>
      <c r="U31" s="13">
        <v>92</v>
      </c>
      <c r="V31" s="13">
        <v>92</v>
      </c>
      <c r="W31" s="13">
        <v>96</v>
      </c>
      <c r="X31" s="13">
        <v>96</v>
      </c>
      <c r="Y31" s="13">
        <v>115</v>
      </c>
      <c r="Z31" s="13">
        <v>115</v>
      </c>
      <c r="AA31" s="13">
        <v>115</v>
      </c>
      <c r="AB31" s="1">
        <v>127</v>
      </c>
      <c r="AC31" s="1">
        <v>127</v>
      </c>
      <c r="AD31" s="1">
        <v>127</v>
      </c>
      <c r="AE31" s="1">
        <v>127</v>
      </c>
      <c r="AF31" s="1">
        <v>127</v>
      </c>
      <c r="AG31" s="1">
        <v>133</v>
      </c>
      <c r="AH31" s="1">
        <v>133</v>
      </c>
      <c r="AI31" s="1">
        <v>133</v>
      </c>
      <c r="AJ31" s="1">
        <v>133</v>
      </c>
      <c r="AK31" s="1">
        <v>133</v>
      </c>
      <c r="AL31" s="1">
        <v>133</v>
      </c>
      <c r="AM31" s="1">
        <v>133</v>
      </c>
      <c r="AN31" s="1">
        <v>133</v>
      </c>
      <c r="AO31" s="1">
        <v>133</v>
      </c>
      <c r="AP31" s="1">
        <v>198</v>
      </c>
      <c r="AQ31" s="1">
        <v>198</v>
      </c>
      <c r="AR31" s="1">
        <v>238</v>
      </c>
      <c r="AS31" s="1">
        <v>238</v>
      </c>
      <c r="AT31" s="1">
        <v>238</v>
      </c>
      <c r="AU31" s="1">
        <v>273</v>
      </c>
      <c r="AV31" s="1">
        <v>273</v>
      </c>
    </row>
    <row r="32" spans="1:48" ht="14.65" thickBot="1" x14ac:dyDescent="0.35">
      <c r="A32" s="31" t="s">
        <v>16</v>
      </c>
      <c r="B32" s="85">
        <f>ProvinceTotal!G32</f>
        <v>1138533</v>
      </c>
      <c r="C32" s="14">
        <v>27</v>
      </c>
      <c r="D32" s="14">
        <v>27</v>
      </c>
      <c r="E32" s="14">
        <v>31</v>
      </c>
      <c r="F32" s="14">
        <v>31</v>
      </c>
      <c r="G32" s="14">
        <v>44</v>
      </c>
      <c r="H32" s="14">
        <v>47</v>
      </c>
      <c r="I32" s="14">
        <v>57</v>
      </c>
      <c r="J32" s="14">
        <v>57</v>
      </c>
      <c r="K32" s="14">
        <v>57</v>
      </c>
      <c r="L32" s="14">
        <v>83</v>
      </c>
      <c r="M32" s="14">
        <v>83</v>
      </c>
      <c r="N32" s="14">
        <v>83</v>
      </c>
      <c r="O32" s="14">
        <v>83</v>
      </c>
      <c r="P32" s="14">
        <v>96</v>
      </c>
      <c r="Q32" s="14">
        <v>96</v>
      </c>
      <c r="R32" s="14">
        <v>96</v>
      </c>
      <c r="S32" s="14">
        <v>96</v>
      </c>
      <c r="T32" s="14">
        <v>96</v>
      </c>
      <c r="U32" s="14">
        <v>96</v>
      </c>
      <c r="V32" s="14">
        <v>96</v>
      </c>
      <c r="W32" s="14">
        <v>96</v>
      </c>
      <c r="X32" s="14">
        <v>96</v>
      </c>
      <c r="Y32" s="14">
        <v>108</v>
      </c>
      <c r="Z32" s="14">
        <v>108</v>
      </c>
      <c r="AA32" s="14">
        <v>108</v>
      </c>
      <c r="AB32" s="1">
        <v>146</v>
      </c>
      <c r="AC32" s="1">
        <v>146</v>
      </c>
      <c r="AD32" s="1">
        <v>146</v>
      </c>
      <c r="AE32" s="1">
        <v>146</v>
      </c>
      <c r="AF32" s="1">
        <v>146</v>
      </c>
      <c r="AG32" s="1">
        <v>177</v>
      </c>
      <c r="AH32" s="1">
        <v>177</v>
      </c>
      <c r="AI32" s="1">
        <v>177</v>
      </c>
      <c r="AJ32" s="1">
        <v>177</v>
      </c>
      <c r="AK32" s="1">
        <v>177</v>
      </c>
      <c r="AL32" s="1">
        <v>177</v>
      </c>
      <c r="AM32" s="1">
        <v>177</v>
      </c>
      <c r="AN32" s="1">
        <v>177</v>
      </c>
      <c r="AO32" s="1">
        <v>177</v>
      </c>
      <c r="AP32" s="1">
        <v>208</v>
      </c>
      <c r="AQ32" s="1">
        <v>208</v>
      </c>
      <c r="AR32" s="1">
        <v>240</v>
      </c>
      <c r="AS32" s="1">
        <v>240</v>
      </c>
      <c r="AT32" s="1">
        <v>240</v>
      </c>
      <c r="AU32" s="1">
        <v>268</v>
      </c>
      <c r="AV32" s="1">
        <v>268</v>
      </c>
    </row>
    <row r="33" ht="14.65" thickTop="1" x14ac:dyDescent="0.45"/>
  </sheetData>
  <autoFilter ref="A1:Z32" xr:uid="{11DDF9A5-8650-429D-AD46-688E93E5FF9F}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07BA-DE6C-4D1E-87EE-F1C5C7D467AA}">
  <dimension ref="A1:BQ33"/>
  <sheetViews>
    <sheetView workbookViewId="0">
      <pane xSplit="1" topLeftCell="BF1" activePane="topRight" state="frozen"/>
      <selection pane="topRight" activeCell="BQ2" sqref="BQ2"/>
    </sheetView>
  </sheetViews>
  <sheetFormatPr defaultColWidth="9" defaultRowHeight="14.25" x14ac:dyDescent="0.45"/>
  <cols>
    <col min="1" max="2" width="22.6640625" style="1" customWidth="1"/>
    <col min="3" max="23" width="9.06640625" style="1" customWidth="1"/>
    <col min="24" max="28" width="9.06640625" style="1" bestFit="1" customWidth="1"/>
    <col min="29" max="47" width="9.06640625" style="1" customWidth="1"/>
    <col min="48" max="16384" width="9" style="1"/>
  </cols>
  <sheetData>
    <row r="1" spans="1:69" ht="22.5" customHeight="1" thickTop="1" x14ac:dyDescent="0.45">
      <c r="A1" s="75" t="s">
        <v>17</v>
      </c>
      <c r="B1" s="76" t="s">
        <v>115</v>
      </c>
      <c r="C1" s="76" t="s">
        <v>133</v>
      </c>
      <c r="D1" s="76" t="s">
        <v>134</v>
      </c>
      <c r="E1" s="76" t="s">
        <v>135</v>
      </c>
      <c r="F1" s="76" t="s">
        <v>136</v>
      </c>
      <c r="G1" s="76" t="s">
        <v>137</v>
      </c>
      <c r="H1" s="76" t="s">
        <v>138</v>
      </c>
      <c r="I1" s="76" t="s">
        <v>139</v>
      </c>
      <c r="J1" s="76" t="s">
        <v>140</v>
      </c>
      <c r="K1" s="76" t="s">
        <v>141</v>
      </c>
      <c r="L1" s="76" t="s">
        <v>142</v>
      </c>
      <c r="M1" s="76" t="s">
        <v>143</v>
      </c>
      <c r="N1" s="76" t="s">
        <v>144</v>
      </c>
      <c r="O1" s="76" t="s">
        <v>145</v>
      </c>
      <c r="P1" s="76" t="s">
        <v>146</v>
      </c>
      <c r="Q1" s="76" t="s">
        <v>147</v>
      </c>
      <c r="R1" s="76" t="s">
        <v>152</v>
      </c>
      <c r="S1" s="76" t="s">
        <v>148</v>
      </c>
      <c r="T1" s="76" t="s">
        <v>149</v>
      </c>
      <c r="U1" s="76" t="s">
        <v>150</v>
      </c>
      <c r="V1" s="76" t="s">
        <v>151</v>
      </c>
      <c r="W1" s="76" t="s">
        <v>223</v>
      </c>
      <c r="X1" s="76" t="s">
        <v>224</v>
      </c>
      <c r="Y1" s="76" t="s">
        <v>227</v>
      </c>
      <c r="Z1" s="76" t="s">
        <v>234</v>
      </c>
      <c r="AA1" s="76" t="s">
        <v>237</v>
      </c>
      <c r="AB1" s="76" t="s">
        <v>257</v>
      </c>
      <c r="AC1" s="76" t="s">
        <v>260</v>
      </c>
      <c r="AD1" s="76" t="s">
        <v>263</v>
      </c>
      <c r="AE1" s="76" t="s">
        <v>266</v>
      </c>
      <c r="AF1" s="76" t="s">
        <v>271</v>
      </c>
      <c r="AG1" s="76" t="s">
        <v>310</v>
      </c>
      <c r="AH1" s="76" t="s">
        <v>317</v>
      </c>
      <c r="AI1" s="76" t="s">
        <v>327</v>
      </c>
      <c r="AJ1" s="76" t="s">
        <v>331</v>
      </c>
      <c r="AK1" s="76" t="s">
        <v>347</v>
      </c>
      <c r="AL1" s="76" t="s">
        <v>352</v>
      </c>
      <c r="AM1" s="76" t="s">
        <v>363</v>
      </c>
      <c r="AN1" s="76" t="s">
        <v>369</v>
      </c>
      <c r="AO1" s="76" t="s">
        <v>378</v>
      </c>
      <c r="AP1" s="76" t="s">
        <v>382</v>
      </c>
      <c r="AQ1" s="76" t="s">
        <v>426</v>
      </c>
      <c r="AR1" s="76" t="s">
        <v>497</v>
      </c>
      <c r="AS1" s="76" t="s">
        <v>503</v>
      </c>
      <c r="AT1" s="76" t="s">
        <v>508</v>
      </c>
      <c r="AU1" s="76" t="s">
        <v>514</v>
      </c>
      <c r="AV1" s="76" t="s">
        <v>566</v>
      </c>
      <c r="AW1" s="76" t="s">
        <v>606</v>
      </c>
      <c r="AX1" s="76" t="s">
        <v>613</v>
      </c>
      <c r="AY1" s="76" t="s">
        <v>620</v>
      </c>
      <c r="AZ1" s="76" t="s">
        <v>627</v>
      </c>
      <c r="BA1" s="76" t="s">
        <v>634</v>
      </c>
      <c r="BB1" s="76" t="s">
        <v>642</v>
      </c>
      <c r="BC1" s="76" t="s">
        <v>648</v>
      </c>
      <c r="BD1" s="76" t="s">
        <v>655</v>
      </c>
      <c r="BE1" s="76" t="s">
        <v>662</v>
      </c>
      <c r="BF1" s="76" t="s">
        <v>670</v>
      </c>
      <c r="BG1" s="76" t="s">
        <v>676</v>
      </c>
      <c r="BH1" s="76" t="s">
        <v>683</v>
      </c>
      <c r="BI1" s="76" t="s">
        <v>691</v>
      </c>
      <c r="BJ1" s="76" t="s">
        <v>698</v>
      </c>
      <c r="BK1" s="76" t="s">
        <v>705</v>
      </c>
      <c r="BL1" s="76" t="s">
        <v>713</v>
      </c>
      <c r="BM1" s="76" t="s">
        <v>724</v>
      </c>
      <c r="BN1" s="76" t="s">
        <v>731</v>
      </c>
      <c r="BO1" s="76" t="s">
        <v>738</v>
      </c>
      <c r="BP1" s="76" t="s">
        <v>745</v>
      </c>
      <c r="BQ1" s="76" t="s">
        <v>755</v>
      </c>
    </row>
    <row r="2" spans="1:69" x14ac:dyDescent="0.3">
      <c r="A2" s="7" t="s">
        <v>22</v>
      </c>
      <c r="B2" s="16">
        <f>ProvinceTotal!G2</f>
        <v>3909652</v>
      </c>
      <c r="C2" s="13">
        <f>Calculation!E2</f>
        <v>0</v>
      </c>
      <c r="D2" s="13">
        <f>Calculation!F2</f>
        <v>0</v>
      </c>
      <c r="E2" s="13">
        <f>Calculation!G2</f>
        <v>0</v>
      </c>
      <c r="F2" s="13">
        <f>Calculation!H2</f>
        <v>0</v>
      </c>
      <c r="G2" s="13">
        <f>Calculation!I2</f>
        <v>0</v>
      </c>
      <c r="H2" s="13">
        <f>Calculation!J2</f>
        <v>0</v>
      </c>
      <c r="I2" s="13">
        <f>Calculation!K2</f>
        <v>0</v>
      </c>
      <c r="J2" s="13">
        <f>Calculation!L2</f>
        <v>2</v>
      </c>
      <c r="K2" s="13">
        <f>Calculation!M2</f>
        <v>6</v>
      </c>
      <c r="L2" s="13">
        <f>Calculation!N2</f>
        <v>12</v>
      </c>
      <c r="M2" s="13">
        <f>Calculation!O2</f>
        <v>12</v>
      </c>
      <c r="N2" s="13">
        <f>Calculation!P2</f>
        <v>12</v>
      </c>
      <c r="O2" s="13">
        <f>Calculation!Q2</f>
        <v>46</v>
      </c>
      <c r="P2" s="13">
        <f>Calculation!R2</f>
        <v>55</v>
      </c>
      <c r="Q2" s="13">
        <f>Calculation!S2</f>
        <v>65</v>
      </c>
      <c r="R2" s="13">
        <f>Calculation!T2</f>
        <v>75</v>
      </c>
      <c r="S2" s="13">
        <f>Calculation!U2</f>
        <v>77</v>
      </c>
      <c r="T2" s="13">
        <f>Calculation!V2</f>
        <v>107</v>
      </c>
      <c r="U2" s="13">
        <f>Calculation!W2</f>
        <v>129</v>
      </c>
      <c r="V2" s="13">
        <f>Calculation!X2</f>
        <v>146</v>
      </c>
      <c r="W2" s="13">
        <f>Calculation!Y2</f>
        <v>175</v>
      </c>
      <c r="X2" s="13">
        <f>Calculation!Z2</f>
        <v>182</v>
      </c>
      <c r="Y2" s="13">
        <f>Calculation!AA2</f>
        <v>279</v>
      </c>
      <c r="Z2" s="13">
        <f>Calculation!AB2</f>
        <v>338</v>
      </c>
      <c r="AA2" s="13">
        <f>Calculation!AC2</f>
        <v>374</v>
      </c>
      <c r="AB2" s="13">
        <f>Calculation!AD2</f>
        <v>409</v>
      </c>
      <c r="AC2" s="13">
        <f>Calculation!AE2</f>
        <v>487</v>
      </c>
      <c r="AD2" s="13">
        <f>Calculation!AF2</f>
        <v>571</v>
      </c>
      <c r="AE2" s="13">
        <f>Calculation!AG2</f>
        <v>629</v>
      </c>
      <c r="AF2" s="13">
        <f>Calculation!AH2</f>
        <v>684</v>
      </c>
      <c r="AG2" s="13">
        <f>Calculation!AI2</f>
        <v>756</v>
      </c>
      <c r="AH2" s="13">
        <f>Calculation!AJ2</f>
        <v>813</v>
      </c>
      <c r="AI2" s="13">
        <f>Calculation!AK2</f>
        <v>903.20982142857144</v>
      </c>
      <c r="AJ2" s="13">
        <f>Calculation!AL2</f>
        <v>937</v>
      </c>
      <c r="AK2" s="13">
        <f>Calculation!AM2</f>
        <v>1005</v>
      </c>
      <c r="AL2" s="13">
        <f>Calculation!AN2</f>
        <v>1094</v>
      </c>
      <c r="AM2" s="13">
        <f>Calculation!AO2</f>
        <v>1190</v>
      </c>
      <c r="AN2" s="13">
        <f>Calculation!AP2</f>
        <v>1272</v>
      </c>
      <c r="AO2" s="13">
        <f>Calculation!AQ2</f>
        <v>1361</v>
      </c>
      <c r="AP2" s="13">
        <f>Calculation!AR2</f>
        <v>1443</v>
      </c>
      <c r="AQ2" s="13">
        <f>Calculation!AS2</f>
        <v>1537</v>
      </c>
      <c r="AR2" s="13">
        <f>Calculation!AT2</f>
        <v>1618</v>
      </c>
      <c r="AS2" s="13">
        <f>Calculation!AU2</f>
        <v>1688</v>
      </c>
      <c r="AT2" s="13">
        <f>Calculation!AV2</f>
        <v>1762</v>
      </c>
      <c r="AU2" s="13">
        <f>Calculation!AW2</f>
        <v>1815</v>
      </c>
      <c r="AV2" s="13">
        <f>Calculation!AX2</f>
        <v>1897</v>
      </c>
      <c r="AW2" s="13">
        <f>Calculation!AY2</f>
        <v>1976</v>
      </c>
      <c r="AX2" s="13">
        <f>Calculation!AZ2</f>
        <v>2069</v>
      </c>
      <c r="AY2" s="13">
        <f>Calculation!BA2</f>
        <v>2282</v>
      </c>
      <c r="AZ2" s="13">
        <f>Calculation!BB2</f>
        <v>2344.5765847270864</v>
      </c>
      <c r="BA2" s="13">
        <f>Calculation!BC2</f>
        <v>2421</v>
      </c>
      <c r="BB2" s="13">
        <f>Calculation!BD2</f>
        <v>2591</v>
      </c>
      <c r="BC2" s="13">
        <f>Calculation!BE2</f>
        <v>2684.3009984338291</v>
      </c>
      <c r="BD2" s="13">
        <f>Calculation!BF2</f>
        <v>2859</v>
      </c>
      <c r="BE2" s="13">
        <f>Calculation!BG2</f>
        <v>2956.6436063981</v>
      </c>
      <c r="BF2" s="13">
        <f>Calculation!BH2</f>
        <v>3190</v>
      </c>
      <c r="BG2" s="13">
        <f>Calculation!BI2</f>
        <v>3235.5479101428632</v>
      </c>
      <c r="BH2" s="13">
        <f>Calculation!BJ2</f>
        <v>3437</v>
      </c>
      <c r="BI2" s="13">
        <f>Calculation!BK2</f>
        <v>3531.1306404500388</v>
      </c>
      <c r="BJ2" s="13">
        <f>Calculation!BL2</f>
        <v>3690</v>
      </c>
      <c r="BK2" s="13">
        <f>Calculation!BM2</f>
        <v>3806.5845110231771</v>
      </c>
      <c r="BL2" s="13">
        <f>Calculation!BN2</f>
        <v>3935.5284106868462</v>
      </c>
      <c r="BM2" s="13">
        <f>Calculation!BO2</f>
        <v>4075.2366012593352</v>
      </c>
      <c r="BN2" s="13">
        <f>Calculation!BP2</f>
        <v>4100</v>
      </c>
      <c r="BO2" s="13">
        <f>Calculation!BQ2</f>
        <v>4231.85494814714</v>
      </c>
      <c r="BP2" s="13">
        <f>Calculation!BR2</f>
        <v>4295.1867624413371</v>
      </c>
      <c r="BQ2" s="13">
        <f>Calculation!BS2</f>
        <v>4380</v>
      </c>
    </row>
    <row r="3" spans="1:69" x14ac:dyDescent="0.3">
      <c r="A3" s="7" t="s">
        <v>23</v>
      </c>
      <c r="B3" s="16">
        <f>ProvinceTotal!G3</f>
        <v>3265219</v>
      </c>
      <c r="C3" s="13">
        <f>Calculation!E3</f>
        <v>0</v>
      </c>
      <c r="D3" s="13">
        <f>Calculation!F3</f>
        <v>0</v>
      </c>
      <c r="E3" s="13">
        <f>Calculation!G3</f>
        <v>0</v>
      </c>
      <c r="F3" s="13">
        <f>Calculation!H3</f>
        <v>0</v>
      </c>
      <c r="G3" s="13">
        <f>Calculation!I3</f>
        <v>0</v>
      </c>
      <c r="H3" s="13">
        <f>Calculation!J3</f>
        <v>0</v>
      </c>
      <c r="I3" s="13">
        <f>Calculation!K3</f>
        <v>0</v>
      </c>
      <c r="J3" s="13">
        <f>Calculation!L3</f>
        <v>1</v>
      </c>
      <c r="K3" s="13">
        <f>Calculation!M3</f>
        <v>1</v>
      </c>
      <c r="L3" s="13">
        <f>Calculation!N3</f>
        <v>1</v>
      </c>
      <c r="M3" s="13">
        <f>Calculation!O3</f>
        <v>1</v>
      </c>
      <c r="N3" s="13">
        <f>Calculation!P3</f>
        <v>5</v>
      </c>
      <c r="O3" s="13">
        <f>Calculation!Q3</f>
        <v>5</v>
      </c>
      <c r="P3" s="13">
        <f>Calculation!R3</f>
        <v>5</v>
      </c>
      <c r="Q3" s="13">
        <f>Calculation!S3</f>
        <v>10</v>
      </c>
      <c r="R3" s="13">
        <f>Calculation!T3</f>
        <v>11</v>
      </c>
      <c r="S3" s="13">
        <f>Calculation!U3</f>
        <v>33</v>
      </c>
      <c r="T3" s="13">
        <f>Calculation!V3</f>
        <v>40</v>
      </c>
      <c r="U3" s="13">
        <f>Calculation!W3</f>
        <v>69</v>
      </c>
      <c r="V3" s="13">
        <f>Calculation!X3</f>
        <v>73</v>
      </c>
      <c r="W3" s="13">
        <f>Calculation!Y3</f>
        <v>100</v>
      </c>
      <c r="X3" s="13">
        <f>Calculation!Z3</f>
        <v>119</v>
      </c>
      <c r="Y3" s="13">
        <f>Calculation!AA3</f>
        <v>144</v>
      </c>
      <c r="Z3" s="13">
        <f>Calculation!AB3</f>
        <v>175</v>
      </c>
      <c r="AA3" s="13">
        <f>Calculation!AC3</f>
        <v>193</v>
      </c>
      <c r="AB3" s="13">
        <f>Calculation!AD3</f>
        <v>224</v>
      </c>
      <c r="AC3" s="13">
        <f>Calculation!AE3</f>
        <v>258</v>
      </c>
      <c r="AD3" s="13">
        <f>Calculation!AF3</f>
        <v>300</v>
      </c>
      <c r="AE3" s="13">
        <f>Calculation!AG3</f>
        <v>326</v>
      </c>
      <c r="AF3" s="13">
        <f>Calculation!AH3</f>
        <v>353</v>
      </c>
      <c r="AG3" s="13">
        <f>Calculation!AI3</f>
        <v>367</v>
      </c>
      <c r="AH3" s="13">
        <f>Calculation!AJ3</f>
        <v>395</v>
      </c>
      <c r="AI3" s="13">
        <f>Calculation!AK3</f>
        <v>431.4728260869565</v>
      </c>
      <c r="AJ3" s="13">
        <f>Calculation!AL3</f>
        <v>497</v>
      </c>
      <c r="AK3" s="13">
        <f>Calculation!AM3</f>
        <v>546</v>
      </c>
      <c r="AL3" s="13">
        <f>Calculation!AN3</f>
        <v>566</v>
      </c>
      <c r="AM3" s="13">
        <f>Calculation!AO3</f>
        <v>597</v>
      </c>
      <c r="AN3" s="13">
        <f>Calculation!AP3</f>
        <v>615</v>
      </c>
      <c r="AO3" s="13">
        <f>Calculation!AQ3</f>
        <v>648</v>
      </c>
      <c r="AP3" s="13">
        <f>Calculation!AR3</f>
        <v>696</v>
      </c>
      <c r="AQ3" s="13">
        <f>Calculation!AS3</f>
        <v>725</v>
      </c>
      <c r="AR3" s="13">
        <f>Calculation!AT3</f>
        <v>750</v>
      </c>
      <c r="AS3" s="13">
        <f>Calculation!AU3</f>
        <v>799</v>
      </c>
      <c r="AT3" s="13">
        <f>Calculation!AV3</f>
        <v>870</v>
      </c>
      <c r="AU3" s="13">
        <f>Calculation!AW3</f>
        <v>957</v>
      </c>
      <c r="AV3" s="13">
        <f>Calculation!AX3</f>
        <v>1032</v>
      </c>
      <c r="AW3" s="13">
        <f>Calculation!AY3</f>
        <v>1066.7478526093048</v>
      </c>
      <c r="AX3" s="13">
        <f>Calculation!AZ3</f>
        <v>1082</v>
      </c>
      <c r="AY3" s="13">
        <f>Calculation!BA3</f>
        <v>1195</v>
      </c>
      <c r="AZ3" s="13">
        <f>Calculation!BB3</f>
        <v>1273</v>
      </c>
      <c r="BA3" s="13">
        <f>Calculation!BC3</f>
        <v>1396</v>
      </c>
      <c r="BB3" s="13">
        <f>Calculation!BD3</f>
        <v>1500</v>
      </c>
      <c r="BC3" s="13">
        <f>Calculation!BE3</f>
        <v>1563</v>
      </c>
      <c r="BD3" s="13">
        <f>Calculation!BF3</f>
        <v>1595</v>
      </c>
      <c r="BE3" s="13">
        <f>Calculation!BG3</f>
        <v>1629</v>
      </c>
      <c r="BF3" s="13">
        <f>Calculation!BH3</f>
        <v>1691</v>
      </c>
      <c r="BG3" s="13">
        <f>Calculation!BI3</f>
        <v>1740</v>
      </c>
      <c r="BH3" s="13">
        <f>Calculation!BJ3</f>
        <v>1793.2626394898657</v>
      </c>
      <c r="BI3" s="13">
        <f>Calculation!BK3</f>
        <v>1852</v>
      </c>
      <c r="BJ3" s="13">
        <f>Calculation!BL3</f>
        <v>1904</v>
      </c>
      <c r="BK3" s="13">
        <f>Calculation!BM3</f>
        <v>1943</v>
      </c>
      <c r="BL3" s="13">
        <f>Calculation!BN3</f>
        <v>2024</v>
      </c>
      <c r="BM3" s="13">
        <f>Calculation!BO3</f>
        <v>2106</v>
      </c>
      <c r="BN3" s="13">
        <f>Calculation!BP3</f>
        <v>2198</v>
      </c>
      <c r="BO3" s="13">
        <f>Calculation!BQ3</f>
        <v>2278</v>
      </c>
      <c r="BP3" s="13">
        <f>Calculation!BR3</f>
        <v>2349</v>
      </c>
      <c r="BQ3" s="13">
        <f>Calculation!BS3</f>
        <v>2407</v>
      </c>
    </row>
    <row r="4" spans="1:69" x14ac:dyDescent="0.3">
      <c r="A4" s="7" t="s">
        <v>18</v>
      </c>
      <c r="B4" s="16">
        <f>ProvinceTotal!G4</f>
        <v>1270420</v>
      </c>
      <c r="C4" s="13">
        <f>Calculation!E4</f>
        <v>0</v>
      </c>
      <c r="D4" s="13">
        <f>Calculation!F4</f>
        <v>0</v>
      </c>
      <c r="E4" s="13">
        <f>Calculation!G4</f>
        <v>0</v>
      </c>
      <c r="F4" s="13">
        <f>Calculation!H4</f>
        <v>0</v>
      </c>
      <c r="G4" s="13">
        <f>Calculation!I4</f>
        <v>0</v>
      </c>
      <c r="H4" s="13">
        <f>Calculation!J4</f>
        <v>0</v>
      </c>
      <c r="I4" s="13">
        <f>Calculation!K4</f>
        <v>1</v>
      </c>
      <c r="J4" s="13">
        <f>Calculation!L4</f>
        <v>6</v>
      </c>
      <c r="K4" s="13">
        <f>Calculation!M4</f>
        <v>7</v>
      </c>
      <c r="L4" s="13">
        <f>Calculation!N4</f>
        <v>10</v>
      </c>
      <c r="M4" s="13">
        <f>Calculation!O4</f>
        <v>10</v>
      </c>
      <c r="N4" s="13">
        <f>Calculation!P4</f>
        <v>10</v>
      </c>
      <c r="O4" s="13">
        <f>Calculation!Q4</f>
        <v>12</v>
      </c>
      <c r="P4" s="13">
        <f>Calculation!R4</f>
        <v>12</v>
      </c>
      <c r="Q4" s="13">
        <f>Calculation!S4</f>
        <v>26</v>
      </c>
      <c r="R4" s="13">
        <f>Calculation!T4</f>
        <v>40</v>
      </c>
      <c r="S4" s="13">
        <f>Calculation!U4</f>
        <v>41</v>
      </c>
      <c r="T4" s="13">
        <f>Calculation!V4</f>
        <v>50</v>
      </c>
      <c r="U4" s="13">
        <f>Calculation!W4</f>
        <v>72</v>
      </c>
      <c r="V4" s="13">
        <f>Calculation!X4</f>
        <v>91</v>
      </c>
      <c r="W4" s="13">
        <f>Calculation!Y4</f>
        <v>92</v>
      </c>
      <c r="X4" s="13">
        <f>Calculation!Z4</f>
        <v>106</v>
      </c>
      <c r="Y4" s="13">
        <f>Calculation!AA4</f>
        <v>121</v>
      </c>
      <c r="Z4" s="13">
        <f>Calculation!AB4</f>
        <v>154</v>
      </c>
      <c r="AA4" s="13">
        <f>Calculation!AC4</f>
        <v>154</v>
      </c>
      <c r="AB4" s="13">
        <f>Calculation!AD4</f>
        <v>184</v>
      </c>
      <c r="AC4" s="13">
        <f>Calculation!AE4</f>
        <v>203</v>
      </c>
      <c r="AD4" s="13">
        <f>Calculation!AF4</f>
        <v>213</v>
      </c>
      <c r="AE4" s="13">
        <f>Calculation!AG4</f>
        <v>229</v>
      </c>
      <c r="AF4" s="13">
        <f>Calculation!AH4</f>
        <v>264</v>
      </c>
      <c r="AG4" s="13">
        <f>Calculation!AI4</f>
        <v>270</v>
      </c>
      <c r="AH4" s="13">
        <f>Calculation!AJ4</f>
        <v>289</v>
      </c>
      <c r="AI4" s="13">
        <f>Calculation!AK4</f>
        <v>312.17158385093165</v>
      </c>
      <c r="AJ4" s="13">
        <f>Calculation!AL4</f>
        <v>327</v>
      </c>
      <c r="AK4" s="13">
        <f>Calculation!AM4</f>
        <v>327</v>
      </c>
      <c r="AL4" s="13">
        <f>Calculation!AN4</f>
        <v>355</v>
      </c>
      <c r="AM4" s="13">
        <f>Calculation!AO4</f>
        <v>365</v>
      </c>
      <c r="AN4" s="13">
        <f>Calculation!AP4</f>
        <v>390</v>
      </c>
      <c r="AO4" s="13">
        <f>Calculation!AQ4</f>
        <v>398</v>
      </c>
      <c r="AP4" s="13">
        <f>Calculation!AR4</f>
        <v>418</v>
      </c>
      <c r="AQ4" s="13">
        <f>Calculation!AS4</f>
        <v>442</v>
      </c>
      <c r="AR4" s="13">
        <f>Calculation!AT4</f>
        <v>474</v>
      </c>
      <c r="AS4" s="13">
        <f>Calculation!AU4</f>
        <v>497</v>
      </c>
      <c r="AT4" s="13">
        <f>Calculation!AV4</f>
        <v>515</v>
      </c>
      <c r="AU4" s="13">
        <f>Calculation!AW4</f>
        <v>550</v>
      </c>
      <c r="AV4" s="13">
        <f>Calculation!AX4</f>
        <v>588</v>
      </c>
      <c r="AW4" s="13">
        <f>Calculation!AY4</f>
        <v>622</v>
      </c>
      <c r="AX4" s="13">
        <f>Calculation!AZ4</f>
        <v>648</v>
      </c>
      <c r="AY4" s="13">
        <f>Calculation!BA4</f>
        <v>657</v>
      </c>
      <c r="AZ4" s="13">
        <f>Calculation!BB4</f>
        <v>702</v>
      </c>
      <c r="BA4" s="13">
        <f>Calculation!BC4</f>
        <v>746</v>
      </c>
      <c r="BB4" s="13">
        <f>Calculation!BD4</f>
        <v>796</v>
      </c>
      <c r="BC4" s="13">
        <f>Calculation!BE4</f>
        <v>809</v>
      </c>
      <c r="BD4" s="13">
        <f>Calculation!BF4</f>
        <v>847.99633237822354</v>
      </c>
      <c r="BE4" s="13">
        <f>Calculation!BG4</f>
        <v>881.91088360711785</v>
      </c>
      <c r="BF4" s="13">
        <f>Calculation!BH4</f>
        <v>913.33498145859085</v>
      </c>
      <c r="BG4" s="13">
        <f>Calculation!BI4</f>
        <v>951.64718280809518</v>
      </c>
      <c r="BH4" s="13">
        <f>Calculation!BJ4</f>
        <v>983.04759735823279</v>
      </c>
      <c r="BI4" s="13">
        <f>Calculation!BK4</f>
        <v>1013.7782547359682</v>
      </c>
      <c r="BJ4" s="13">
        <f>Calculation!BL4</f>
        <v>1027</v>
      </c>
      <c r="BK4" s="13">
        <f>Calculation!BM4</f>
        <v>1059.0419290072318</v>
      </c>
      <c r="BL4" s="13">
        <f>Calculation!BN4</f>
        <v>1083.7395370355071</v>
      </c>
      <c r="BM4" s="13">
        <f>Calculation!BO4</f>
        <v>1111.6100820032216</v>
      </c>
      <c r="BN4" s="13">
        <f>Calculation!BP4</f>
        <v>1127.5781652454386</v>
      </c>
      <c r="BO4" s="13">
        <f>Calculation!BQ4</f>
        <v>1148.4474777044047</v>
      </c>
      <c r="BP4" s="13">
        <f>Calculation!BR4</f>
        <v>1163.5492535390924</v>
      </c>
      <c r="BQ4" s="13">
        <f>Calculation!BS4</f>
        <v>1183.3187724284671</v>
      </c>
    </row>
    <row r="5" spans="1:69" x14ac:dyDescent="0.3">
      <c r="A5" s="7" t="s">
        <v>19</v>
      </c>
      <c r="B5" s="16">
        <f>ProvinceTotal!G5</f>
        <v>5120850</v>
      </c>
      <c r="C5" s="13">
        <f>Calculation!E5</f>
        <v>0</v>
      </c>
      <c r="D5" s="13">
        <f>Calculation!F5</f>
        <v>0</v>
      </c>
      <c r="E5" s="13">
        <f>Calculation!G5</f>
        <v>0</v>
      </c>
      <c r="F5" s="13">
        <f>Calculation!H5</f>
        <v>0</v>
      </c>
      <c r="G5" s="13">
        <f>Calculation!I5</f>
        <v>2</v>
      </c>
      <c r="H5" s="13">
        <f>Calculation!J5</f>
        <v>2</v>
      </c>
      <c r="I5" s="13">
        <f>Calculation!K5</f>
        <v>2</v>
      </c>
      <c r="J5" s="13">
        <f>Calculation!L5</f>
        <v>10</v>
      </c>
      <c r="K5" s="13">
        <f>Calculation!M5</f>
        <v>20</v>
      </c>
      <c r="L5" s="13">
        <f>Calculation!N5</f>
        <v>32</v>
      </c>
      <c r="M5" s="13">
        <f>Calculation!O5</f>
        <v>45</v>
      </c>
      <c r="N5" s="13">
        <f>Calculation!P5</f>
        <v>68</v>
      </c>
      <c r="O5" s="13">
        <f>Calculation!Q5</f>
        <v>120</v>
      </c>
      <c r="P5" s="13">
        <f>Calculation!R5</f>
        <v>120</v>
      </c>
      <c r="Q5" s="13">
        <f>Calculation!S5</f>
        <v>238</v>
      </c>
      <c r="R5" s="13">
        <f>Calculation!T5</f>
        <v>388</v>
      </c>
      <c r="S5" s="13">
        <f>Calculation!U5</f>
        <v>484</v>
      </c>
      <c r="T5" s="13">
        <f>Calculation!V5</f>
        <v>564</v>
      </c>
      <c r="U5" s="13">
        <f>Calculation!W5</f>
        <v>601</v>
      </c>
      <c r="V5" s="13">
        <f>Calculation!X5</f>
        <v>618</v>
      </c>
      <c r="W5" s="13">
        <f>Calculation!Y5</f>
        <v>788</v>
      </c>
      <c r="X5" s="13">
        <f>Calculation!Z5</f>
        <v>792</v>
      </c>
      <c r="Y5" s="13">
        <f>Calculation!AA5</f>
        <v>902</v>
      </c>
      <c r="Z5" s="13">
        <f>Calculation!AB5</f>
        <v>1057</v>
      </c>
      <c r="AA5" s="13">
        <f>Calculation!AC5</f>
        <v>1183</v>
      </c>
      <c r="AB5" s="13">
        <f>Calculation!AD5</f>
        <v>1301</v>
      </c>
      <c r="AC5" s="13">
        <f>Calculation!AE5</f>
        <v>1376</v>
      </c>
      <c r="AD5" s="13">
        <f>Calculation!AF5</f>
        <v>1538</v>
      </c>
      <c r="AE5" s="13">
        <f>Calculation!AG5</f>
        <v>1646</v>
      </c>
      <c r="AF5" s="13">
        <f>Calculation!AH5</f>
        <v>1791</v>
      </c>
      <c r="AG5" s="13">
        <f>Calculation!AI5</f>
        <v>1892</v>
      </c>
      <c r="AH5" s="13">
        <f>Calculation!AJ5</f>
        <v>1979</v>
      </c>
      <c r="AI5" s="13">
        <f>Calculation!AK5</f>
        <v>2150.404891304348</v>
      </c>
      <c r="AJ5" s="13">
        <f>Calculation!AL5</f>
        <v>2357.4233442295131</v>
      </c>
      <c r="AK5" s="13">
        <f>Calculation!AM5</f>
        <v>2521</v>
      </c>
      <c r="AL5" s="13">
        <f>Calculation!AN5</f>
        <v>2741.148173167343</v>
      </c>
      <c r="AM5" s="13">
        <f>Calculation!AO5</f>
        <v>3298.8430732740603</v>
      </c>
      <c r="AN5" s="13">
        <f>Calculation!AP5</f>
        <v>3476.4207453828813</v>
      </c>
      <c r="AO5" s="13">
        <f>Calculation!AQ5</f>
        <v>4004.279529342095</v>
      </c>
      <c r="AP5" s="13">
        <f>Calculation!AR5</f>
        <v>4371.5591675206606</v>
      </c>
      <c r="AQ5" s="13">
        <f>Calculation!AS5</f>
        <v>4709.2250779274245</v>
      </c>
      <c r="AR5" s="13">
        <f>Calculation!AT5</f>
        <v>5070.2852496151945</v>
      </c>
      <c r="AS5" s="13">
        <f>Calculation!AU5</f>
        <v>5422.9369842854894</v>
      </c>
      <c r="AT5" s="13">
        <f>Calculation!AV5</f>
        <v>5748.3150021997362</v>
      </c>
      <c r="AU5" s="13">
        <f>Calculation!AW5</f>
        <v>6027.4161851108584</v>
      </c>
      <c r="AV5" s="13">
        <f>Calculation!AX5</f>
        <v>6322.4929277707934</v>
      </c>
      <c r="AW5" s="13">
        <f>Calculation!AY5</f>
        <v>6559.431652712834</v>
      </c>
      <c r="AX5" s="13">
        <f>Calculation!AZ5</f>
        <v>6801.2661567828172</v>
      </c>
      <c r="AY5" s="13">
        <f>Calculation!BA5</f>
        <v>6969.5756286901405</v>
      </c>
      <c r="AZ5" s="13">
        <f>Calculation!BB5</f>
        <v>7072.3721494484807</v>
      </c>
      <c r="BA5" s="13">
        <f>Calculation!BC5</f>
        <v>7278.9587459085797</v>
      </c>
      <c r="BB5" s="13">
        <f>Calculation!BD5</f>
        <v>7500</v>
      </c>
      <c r="BC5" s="13">
        <f>Calculation!BE5</f>
        <v>7620</v>
      </c>
      <c r="BD5" s="13">
        <f>Calculation!BF5</f>
        <v>7759.365501432665</v>
      </c>
      <c r="BE5" s="13">
        <f>Calculation!BG5</f>
        <v>7900.3271019629719</v>
      </c>
      <c r="BF5" s="13">
        <f>Calculation!BH5</f>
        <v>7946</v>
      </c>
      <c r="BG5" s="13">
        <f>Calculation!BI5</f>
        <v>8059</v>
      </c>
      <c r="BH5" s="13">
        <f>Calculation!BJ5</f>
        <v>8181.0739580961053</v>
      </c>
      <c r="BI5" s="13">
        <f>Calculation!BK5</f>
        <v>8272</v>
      </c>
      <c r="BJ5" s="13">
        <f>Calculation!BL5</f>
        <v>8411</v>
      </c>
      <c r="BK5" s="13">
        <f>Calculation!BM5</f>
        <v>8549</v>
      </c>
      <c r="BL5" s="13">
        <f>Calculation!BN5</f>
        <v>8607.1629958858612</v>
      </c>
      <c r="BM5" s="13">
        <f>Calculation!BO5</f>
        <v>8746</v>
      </c>
      <c r="BN5" s="13">
        <f>Calculation!BP5</f>
        <v>8863</v>
      </c>
      <c r="BO5" s="13">
        <f>Calculation!BQ5</f>
        <v>8922.0945605555171</v>
      </c>
      <c r="BP5" s="13">
        <f>Calculation!BR5</f>
        <v>9021</v>
      </c>
      <c r="BQ5" s="13">
        <f>Calculation!BS5</f>
        <v>9109.1473625136259</v>
      </c>
    </row>
    <row r="6" spans="1:69" x14ac:dyDescent="0.3">
      <c r="A6" s="7" t="s">
        <v>0</v>
      </c>
      <c r="B6" s="16">
        <f>ProvinceTotal!G6</f>
        <v>2712400</v>
      </c>
      <c r="C6" s="13">
        <f>Calculation!E6</f>
        <v>0</v>
      </c>
      <c r="D6" s="13">
        <f>Calculation!F6</f>
        <v>0</v>
      </c>
      <c r="E6" s="13">
        <f>Calculation!G6</f>
        <v>0</v>
      </c>
      <c r="F6" s="13">
        <f>Calculation!H6</f>
        <v>0</v>
      </c>
      <c r="G6" s="13">
        <f>Calculation!I6</f>
        <v>0</v>
      </c>
      <c r="H6" s="13">
        <f>Calculation!J6</f>
        <v>2</v>
      </c>
      <c r="I6" s="13">
        <f>Calculation!K6</f>
        <v>3</v>
      </c>
      <c r="J6" s="13">
        <f>Calculation!L6</f>
        <v>5</v>
      </c>
      <c r="K6" s="13">
        <f>Calculation!M6</f>
        <v>8</v>
      </c>
      <c r="L6" s="13">
        <f>Calculation!N6</f>
        <v>16</v>
      </c>
      <c r="M6" s="13">
        <f>Calculation!O6</f>
        <v>47</v>
      </c>
      <c r="N6" s="13">
        <f>Calculation!P6</f>
        <v>57</v>
      </c>
      <c r="O6" s="13">
        <f>Calculation!Q6</f>
        <v>93</v>
      </c>
      <c r="P6" s="13">
        <f>Calculation!R6</f>
        <v>112</v>
      </c>
      <c r="Q6" s="13">
        <f>Calculation!S6</f>
        <v>173</v>
      </c>
      <c r="R6" s="13">
        <f>Calculation!T6</f>
        <v>302</v>
      </c>
      <c r="S6" s="13">
        <f>Calculation!U6</f>
        <v>305</v>
      </c>
      <c r="T6" s="13">
        <f>Calculation!V6</f>
        <v>307</v>
      </c>
      <c r="U6" s="13">
        <f>Calculation!W6</f>
        <v>307</v>
      </c>
      <c r="V6" s="13">
        <f>Calculation!X6</f>
        <v>339</v>
      </c>
      <c r="W6" s="13">
        <f>Calculation!Y6</f>
        <v>384</v>
      </c>
      <c r="X6" s="13">
        <f>Calculation!Z6</f>
        <v>458</v>
      </c>
      <c r="Y6" s="13">
        <f>Calculation!AA6</f>
        <v>464</v>
      </c>
      <c r="Z6" s="13">
        <f>Calculation!AB6</f>
        <v>598</v>
      </c>
      <c r="AA6" s="13">
        <f>Calculation!AC6</f>
        <v>665</v>
      </c>
      <c r="AB6" s="13">
        <f>Calculation!AD6</f>
        <v>714</v>
      </c>
      <c r="AC6" s="13">
        <f>Calculation!AE6</f>
        <v>830</v>
      </c>
      <c r="AD6" s="13">
        <f>Calculation!AF6</f>
        <v>906</v>
      </c>
      <c r="AE6" s="13">
        <f>Calculation!AG6</f>
        <v>967</v>
      </c>
      <c r="AF6" s="13">
        <f>Calculation!AH6</f>
        <v>1062</v>
      </c>
      <c r="AG6" s="13">
        <f>Calculation!AI6</f>
        <v>1117</v>
      </c>
      <c r="AH6" s="13">
        <f>Calculation!AJ6</f>
        <v>1177</v>
      </c>
      <c r="AI6" s="13">
        <f>Calculation!AK6</f>
        <v>1260.6164596273293</v>
      </c>
      <c r="AJ6" s="13">
        <f>Calculation!AL6</f>
        <v>1374.1114244188957</v>
      </c>
      <c r="AK6" s="13">
        <f>Calculation!AM6</f>
        <v>1452</v>
      </c>
      <c r="AL6" s="13">
        <f>Calculation!AN6</f>
        <v>1500</v>
      </c>
      <c r="AM6" s="13">
        <f>Calculation!AO6</f>
        <v>1558</v>
      </c>
      <c r="AN6" s="13">
        <f>Calculation!AP6</f>
        <v>1716.7413036421406</v>
      </c>
      <c r="AO6" s="13">
        <f>Calculation!AQ6</f>
        <v>1972.1050258836437</v>
      </c>
      <c r="AP6" s="13">
        <f>Calculation!AR6</f>
        <v>2064.9280918572217</v>
      </c>
      <c r="AQ6" s="13">
        <f>Calculation!AS6</f>
        <v>2165.1265659001351</v>
      </c>
      <c r="AR6" s="13">
        <f>Calculation!AT6</f>
        <v>2300.9847529985768</v>
      </c>
      <c r="AS6" s="13">
        <f>Calculation!AU6</f>
        <v>2423.4768486887056</v>
      </c>
      <c r="AT6" s="13">
        <f>Calculation!AV6</f>
        <v>2534.6590409150904</v>
      </c>
      <c r="AU6" s="13">
        <f>Calculation!AW6</f>
        <v>2625.348702821635</v>
      </c>
      <c r="AV6" s="13">
        <f>Calculation!AX6</f>
        <v>2716.8140183364417</v>
      </c>
      <c r="AW6" s="13">
        <f>Calculation!AY6</f>
        <v>2921.5803591341351</v>
      </c>
      <c r="AX6" s="13">
        <f>Calculation!AZ6</f>
        <v>3066.2744143864757</v>
      </c>
      <c r="AY6" s="13">
        <f>Calculation!BA6</f>
        <v>3181.1149328072879</v>
      </c>
      <c r="AZ6" s="13">
        <f>Calculation!BB6</f>
        <v>3243.7113895053776</v>
      </c>
      <c r="BA6" s="13">
        <f>Calculation!BC6</f>
        <v>3352.1984106960422</v>
      </c>
      <c r="BB6" s="13">
        <f>Calculation!BD6</f>
        <v>3484.5156482861403</v>
      </c>
      <c r="BC6" s="13">
        <f>Calculation!BE6</f>
        <v>3582.3905638214565</v>
      </c>
      <c r="BD6" s="13">
        <f>Calculation!BF6</f>
        <v>3676.641375358166</v>
      </c>
      <c r="BE6" s="13">
        <f>Calculation!BG6</f>
        <v>3773.7813742600624</v>
      </c>
      <c r="BF6" s="13">
        <f>Calculation!BH6</f>
        <v>3859.2880098887517</v>
      </c>
      <c r="BG6" s="13">
        <f>Calculation!BI6</f>
        <v>3944.815351363995</v>
      </c>
      <c r="BH6" s="13">
        <f>Calculation!BJ6</f>
        <v>4039.0868253245276</v>
      </c>
      <c r="BI6" s="13">
        <f>Calculation!BK6</f>
        <v>4125.0661610747702</v>
      </c>
      <c r="BJ6" s="13">
        <f>Calculation!BL6</f>
        <v>4135</v>
      </c>
      <c r="BK6" s="13">
        <f>Calculation!BM6</f>
        <v>4218.2684158203547</v>
      </c>
      <c r="BL6" s="13">
        <f>Calculation!BN6</f>
        <v>4275.193100143747</v>
      </c>
      <c r="BM6" s="13">
        <f>Calculation!BO6</f>
        <v>4343.3837677551619</v>
      </c>
      <c r="BN6" s="13">
        <f>Calculation!BP6</f>
        <v>4350</v>
      </c>
      <c r="BO6" s="13">
        <f>Calculation!BQ6</f>
        <v>4395.9188735334828</v>
      </c>
      <c r="BP6" s="13">
        <f>Calculation!BR6</f>
        <v>4435.5045186659836</v>
      </c>
      <c r="BQ6" s="13">
        <f>Calculation!BS6</f>
        <v>4480.871568944608</v>
      </c>
    </row>
    <row r="7" spans="1:69" x14ac:dyDescent="0.3">
      <c r="A7" s="7" t="s">
        <v>1</v>
      </c>
      <c r="B7" s="16">
        <f>ProvinceTotal!G7</f>
        <v>580158</v>
      </c>
      <c r="C7" s="13">
        <f>Calculation!E7</f>
        <v>0</v>
      </c>
      <c r="D7" s="13">
        <f>Calculation!F7</f>
        <v>0</v>
      </c>
      <c r="E7" s="13">
        <f>Calculation!G7</f>
        <v>0</v>
      </c>
      <c r="F7" s="13">
        <f>Calculation!H7</f>
        <v>0</v>
      </c>
      <c r="G7" s="13">
        <f>Calculation!I7</f>
        <v>0</v>
      </c>
      <c r="H7" s="13">
        <f>Calculation!J7</f>
        <v>0</v>
      </c>
      <c r="I7" s="13">
        <f>Calculation!K7</f>
        <v>0</v>
      </c>
      <c r="J7" s="13">
        <f>Calculation!L7</f>
        <v>0</v>
      </c>
      <c r="K7" s="13">
        <f>Calculation!M7</f>
        <v>0</v>
      </c>
      <c r="L7" s="13">
        <f>Calculation!N7</f>
        <v>1</v>
      </c>
      <c r="M7" s="13">
        <f>Calculation!O7</f>
        <v>2</v>
      </c>
      <c r="N7" s="13">
        <f>Calculation!P7</f>
        <v>4</v>
      </c>
      <c r="O7" s="13">
        <f>Calculation!Q7</f>
        <v>4</v>
      </c>
      <c r="P7" s="13">
        <f>Calculation!R7</f>
        <v>11</v>
      </c>
      <c r="Q7" s="13">
        <f>Calculation!S7</f>
        <v>11</v>
      </c>
      <c r="R7" s="13">
        <f>Calculation!T7</f>
        <v>13</v>
      </c>
      <c r="S7" s="13">
        <f>Calculation!U7</f>
        <v>15</v>
      </c>
      <c r="T7" s="13">
        <f>Calculation!V7</f>
        <v>15</v>
      </c>
      <c r="U7" s="13">
        <f>Calculation!W7</f>
        <v>31</v>
      </c>
      <c r="V7" s="13">
        <f>Calculation!X7</f>
        <v>56</v>
      </c>
      <c r="W7" s="13">
        <f>Calculation!Y7</f>
        <v>62</v>
      </c>
      <c r="X7" s="13">
        <f>Calculation!Z7</f>
        <v>69</v>
      </c>
      <c r="Y7" s="13">
        <f>Calculation!AA7</f>
        <v>77</v>
      </c>
      <c r="Z7" s="13">
        <f>Calculation!AB7</f>
        <v>83</v>
      </c>
      <c r="AA7" s="13">
        <f>Calculation!AC7</f>
        <v>101</v>
      </c>
      <c r="AB7" s="13">
        <f>Calculation!AD7</f>
        <v>103</v>
      </c>
      <c r="AC7" s="13">
        <f>Calculation!AE7</f>
        <v>110</v>
      </c>
      <c r="AD7" s="13">
        <f>Calculation!AF7</f>
        <v>120</v>
      </c>
      <c r="AE7" s="13">
        <f>Calculation!AG7</f>
        <v>128</v>
      </c>
      <c r="AF7" s="13">
        <f>Calculation!AH7</f>
        <v>148</v>
      </c>
      <c r="AG7" s="13">
        <f>Calculation!AI7</f>
        <v>166</v>
      </c>
      <c r="AH7" s="13">
        <f>Calculation!AJ7</f>
        <v>183</v>
      </c>
      <c r="AI7" s="13">
        <f>Calculation!AK7</f>
        <v>198.83540372670808</v>
      </c>
      <c r="AJ7" s="13">
        <f>Calculation!AL7</f>
        <v>223.67478726424244</v>
      </c>
      <c r="AK7" s="13">
        <f>Calculation!AM7</f>
        <v>232</v>
      </c>
      <c r="AL7" s="13">
        <f>Calculation!AN7</f>
        <v>237</v>
      </c>
      <c r="AM7" s="13">
        <f>Calculation!AO7</f>
        <v>246</v>
      </c>
      <c r="AN7" s="13">
        <f>Calculation!AP7</f>
        <v>260</v>
      </c>
      <c r="AO7" s="13">
        <f>Calculation!AQ7</f>
        <v>274</v>
      </c>
      <c r="AP7" s="13">
        <f>Calculation!AR7</f>
        <v>280</v>
      </c>
      <c r="AQ7" s="13">
        <f>Calculation!AS7</f>
        <v>288</v>
      </c>
      <c r="AR7" s="13">
        <f>Calculation!AT7</f>
        <v>296</v>
      </c>
      <c r="AS7" s="13">
        <f>Calculation!AU7</f>
        <v>302</v>
      </c>
      <c r="AT7" s="13">
        <f>Calculation!AV7</f>
        <v>307</v>
      </c>
      <c r="AU7" s="13">
        <f>Calculation!AW7</f>
        <v>309</v>
      </c>
      <c r="AV7" s="13">
        <f>Calculation!AX7</f>
        <v>319</v>
      </c>
      <c r="AW7" s="13">
        <f>Calculation!AY7</f>
        <v>324</v>
      </c>
      <c r="AX7" s="13">
        <f>Calculation!AZ7</f>
        <v>331</v>
      </c>
      <c r="AY7" s="13">
        <f>Calculation!BA7</f>
        <v>339</v>
      </c>
      <c r="AZ7" s="13">
        <f>Calculation!BB7</f>
        <v>353</v>
      </c>
      <c r="BA7" s="13">
        <f>Calculation!BC7</f>
        <v>370</v>
      </c>
      <c r="BB7" s="13">
        <f>Calculation!BD7</f>
        <v>384</v>
      </c>
      <c r="BC7" s="13">
        <f>Calculation!BE7</f>
        <v>391</v>
      </c>
      <c r="BD7" s="13">
        <f>Calculation!BF7</f>
        <v>403</v>
      </c>
      <c r="BE7" s="13">
        <f>Calculation!BG7</f>
        <v>412</v>
      </c>
      <c r="BF7" s="13">
        <f>Calculation!BH7</f>
        <v>415</v>
      </c>
      <c r="BG7" s="13">
        <f>Calculation!BI7</f>
        <v>418</v>
      </c>
      <c r="BH7" s="13">
        <f>Calculation!BJ7</f>
        <v>426</v>
      </c>
      <c r="BI7" s="13">
        <f>Calculation!BK7</f>
        <v>427</v>
      </c>
      <c r="BJ7" s="13">
        <f>Calculation!BL7</f>
        <v>432</v>
      </c>
      <c r="BK7" s="13">
        <f>Calculation!BM7</f>
        <v>438</v>
      </c>
      <c r="BL7" s="13">
        <f>Calculation!BN7</f>
        <v>445</v>
      </c>
      <c r="BM7" s="13">
        <f>Calculation!BO7</f>
        <v>449</v>
      </c>
      <c r="BN7" s="13">
        <f>Calculation!BP7</f>
        <v>452</v>
      </c>
      <c r="BO7" s="13">
        <f>Calculation!BQ7</f>
        <v>453</v>
      </c>
      <c r="BP7" s="13">
        <f>Calculation!BR7</f>
        <v>463</v>
      </c>
      <c r="BQ7" s="13">
        <f>Calculation!BS7</f>
        <v>480</v>
      </c>
    </row>
    <row r="8" spans="1:69" x14ac:dyDescent="0.3">
      <c r="A8" s="7" t="s">
        <v>20</v>
      </c>
      <c r="B8" s="16">
        <f>ProvinceTotal!G8</f>
        <v>1163400</v>
      </c>
      <c r="C8" s="13">
        <f>Calculation!E8</f>
        <v>0</v>
      </c>
      <c r="D8" s="13">
        <f>Calculation!F8</f>
        <v>0</v>
      </c>
      <c r="E8" s="13">
        <f>Calculation!G8</f>
        <v>0</v>
      </c>
      <c r="F8" s="13">
        <f>Calculation!H8</f>
        <v>0</v>
      </c>
      <c r="G8" s="13">
        <f>Calculation!I8</f>
        <v>0</v>
      </c>
      <c r="H8" s="13">
        <f>Calculation!J8</f>
        <v>0</v>
      </c>
      <c r="I8" s="13">
        <f>Calculation!K8</f>
        <v>0</v>
      </c>
      <c r="J8" s="13">
        <f>Calculation!L8</f>
        <v>0</v>
      </c>
      <c r="K8" s="13">
        <f>Calculation!M8</f>
        <v>0</v>
      </c>
      <c r="L8" s="13">
        <f>Calculation!N8</f>
        <v>0</v>
      </c>
      <c r="M8" s="13">
        <f>Calculation!O8</f>
        <v>0</v>
      </c>
      <c r="N8" s="13">
        <f>Calculation!P8</f>
        <v>0</v>
      </c>
      <c r="O8" s="13">
        <f>Calculation!Q8</f>
        <v>0</v>
      </c>
      <c r="P8" s="13">
        <f>Calculation!R8</f>
        <v>0</v>
      </c>
      <c r="Q8" s="13">
        <f>Calculation!S8</f>
        <v>3</v>
      </c>
      <c r="R8" s="13">
        <f>Calculation!T8</f>
        <v>5</v>
      </c>
      <c r="S8" s="13">
        <f>Calculation!U8</f>
        <v>8</v>
      </c>
      <c r="T8" s="13">
        <f>Calculation!V8</f>
        <v>10</v>
      </c>
      <c r="U8" s="13">
        <f>Calculation!W8</f>
        <v>11</v>
      </c>
      <c r="V8" s="13">
        <f>Calculation!X8</f>
        <v>18</v>
      </c>
      <c r="W8" s="13">
        <f>Calculation!Y8</f>
        <v>18</v>
      </c>
      <c r="X8" s="13">
        <f>Calculation!Z8</f>
        <v>21</v>
      </c>
      <c r="Y8" s="13">
        <f>Calculation!AA8</f>
        <v>21</v>
      </c>
      <c r="Z8" s="13">
        <f>Calculation!AB8</f>
        <v>28</v>
      </c>
      <c r="AA8" s="13">
        <f>Calculation!AC8</f>
        <v>34</v>
      </c>
      <c r="AB8" s="13">
        <f>Calculation!AD8</f>
        <v>38</v>
      </c>
      <c r="AC8" s="13">
        <f>Calculation!AE8</f>
        <v>42</v>
      </c>
      <c r="AD8" s="13">
        <f>Calculation!AF8</f>
        <v>46</v>
      </c>
      <c r="AE8" s="13">
        <f>Calculation!AG8</f>
        <v>54</v>
      </c>
      <c r="AF8" s="13">
        <f>Calculation!AH8</f>
        <v>55</v>
      </c>
      <c r="AG8" s="13">
        <f>Calculation!AI8</f>
        <v>55</v>
      </c>
      <c r="AH8" s="13">
        <f>Calculation!AJ8</f>
        <v>55</v>
      </c>
      <c r="AI8" s="13">
        <f>Calculation!AK8</f>
        <v>58.159355590062113</v>
      </c>
      <c r="AJ8" s="13">
        <f>Calculation!AL8</f>
        <v>67</v>
      </c>
      <c r="AK8" s="13">
        <f>Calculation!AM8</f>
        <v>67</v>
      </c>
      <c r="AL8" s="13">
        <f>Calculation!AN8</f>
        <v>71</v>
      </c>
      <c r="AM8" s="13">
        <f>Calculation!AO8</f>
        <v>72</v>
      </c>
      <c r="AN8" s="13">
        <f>Calculation!AP8</f>
        <v>75</v>
      </c>
      <c r="AO8" s="13">
        <f>Calculation!AQ8</f>
        <v>85</v>
      </c>
      <c r="AP8" s="13">
        <f>Calculation!AR8</f>
        <v>93</v>
      </c>
      <c r="AQ8" s="13">
        <f>Calculation!AS8</f>
        <v>97</v>
      </c>
      <c r="AR8" s="13">
        <f>Calculation!AT8</f>
        <v>99</v>
      </c>
      <c r="AS8" s="13">
        <f>Calculation!AU8</f>
        <v>105</v>
      </c>
      <c r="AT8" s="13">
        <f>Calculation!AV8</f>
        <v>105</v>
      </c>
      <c r="AU8" s="13">
        <f>Calculation!AW8</f>
        <v>122</v>
      </c>
      <c r="AV8" s="13">
        <f>Calculation!AX8</f>
        <v>125</v>
      </c>
      <c r="AW8" s="13">
        <f>Calculation!AY8</f>
        <v>132</v>
      </c>
      <c r="AX8" s="13">
        <f>Calculation!AZ8</f>
        <v>132</v>
      </c>
      <c r="AY8" s="13">
        <f>Calculation!BA8</f>
        <v>141</v>
      </c>
      <c r="AZ8" s="13">
        <f>Calculation!BB8</f>
        <v>152</v>
      </c>
      <c r="BA8" s="13">
        <f>Calculation!BC8</f>
        <v>157</v>
      </c>
      <c r="BB8" s="13">
        <f>Calculation!BD8</f>
        <v>157</v>
      </c>
      <c r="BC8" s="13">
        <f>Calculation!BE8</f>
        <v>157</v>
      </c>
      <c r="BD8" s="13">
        <f>Calculation!BF8</f>
        <v>157</v>
      </c>
      <c r="BE8" s="13">
        <f>Calculation!BG8</f>
        <v>157</v>
      </c>
      <c r="BF8" s="13">
        <f>Calculation!BH8</f>
        <v>157</v>
      </c>
      <c r="BG8" s="13">
        <f>Calculation!BI8</f>
        <v>157</v>
      </c>
      <c r="BH8" s="13">
        <f>Calculation!BJ8</f>
        <v>160</v>
      </c>
      <c r="BI8" s="13">
        <f>Calculation!BK8</f>
        <v>162</v>
      </c>
      <c r="BJ8" s="13">
        <f>Calculation!BL8</f>
        <v>163</v>
      </c>
      <c r="BK8" s="13">
        <f>Calculation!BM8</f>
        <v>167</v>
      </c>
      <c r="BL8" s="13">
        <f>Calculation!BN8</f>
        <v>169</v>
      </c>
      <c r="BM8" s="13">
        <f>Calculation!BO8</f>
        <v>178</v>
      </c>
      <c r="BN8" s="13">
        <f>Calculation!BP8</f>
        <v>181</v>
      </c>
      <c r="BO8" s="13">
        <f>Calculation!BQ8</f>
        <v>186</v>
      </c>
      <c r="BP8" s="13">
        <f>Calculation!BR8</f>
        <v>187</v>
      </c>
      <c r="BQ8" s="13">
        <f>Calculation!BS8</f>
        <v>223</v>
      </c>
    </row>
    <row r="9" spans="1:69" x14ac:dyDescent="0.3">
      <c r="A9" s="7" t="s">
        <v>2</v>
      </c>
      <c r="B9" s="16">
        <f>ProvinceTotal!G9</f>
        <v>13267637</v>
      </c>
      <c r="C9" s="13">
        <f>Calculation!E9</f>
        <v>0</v>
      </c>
      <c r="D9" s="13">
        <f>Calculation!F9</f>
        <v>4</v>
      </c>
      <c r="E9" s="13">
        <f>Calculation!G9</f>
        <v>6</v>
      </c>
      <c r="F9" s="13">
        <f>Calculation!H9</f>
        <v>10</v>
      </c>
      <c r="G9" s="13">
        <f>Calculation!I9</f>
        <v>13</v>
      </c>
      <c r="H9" s="13">
        <f>Calculation!J9</f>
        <v>22</v>
      </c>
      <c r="I9" s="13">
        <f>Calculation!K9</f>
        <v>26</v>
      </c>
      <c r="J9" s="13">
        <f>Calculation!L9</f>
        <v>64</v>
      </c>
      <c r="K9" s="13">
        <f>Calculation!M9</f>
        <v>128</v>
      </c>
      <c r="L9" s="13">
        <f>Calculation!N9</f>
        <v>180</v>
      </c>
      <c r="M9" s="13">
        <f>Calculation!O9</f>
        <v>350</v>
      </c>
      <c r="N9" s="13">
        <f>Calculation!P9</f>
        <v>575</v>
      </c>
      <c r="O9" s="13">
        <f>Calculation!Q9</f>
        <v>1043</v>
      </c>
      <c r="P9" s="13">
        <f>Calculation!R9</f>
        <v>1296</v>
      </c>
      <c r="Q9" s="13">
        <f>Calculation!S9</f>
        <v>1352</v>
      </c>
      <c r="R9" s="13">
        <f>Calculation!T9</f>
        <v>1413</v>
      </c>
      <c r="S9" s="13">
        <f>Calculation!U9</f>
        <v>1539</v>
      </c>
      <c r="T9" s="13">
        <f>Calculation!V9</f>
        <v>1805</v>
      </c>
      <c r="U9" s="13">
        <f>Calculation!W9</f>
        <v>1945</v>
      </c>
      <c r="V9" s="13">
        <f>Calculation!X9</f>
        <v>2114</v>
      </c>
      <c r="W9" s="13">
        <f>Calculation!Y9</f>
        <v>2370</v>
      </c>
      <c r="X9" s="13">
        <f>Calculation!Z9</f>
        <v>2673</v>
      </c>
      <c r="Y9" s="13">
        <f>Calculation!AA9</f>
        <v>2976</v>
      </c>
      <c r="Z9" s="13">
        <f>Calculation!AB9</f>
        <v>3323</v>
      </c>
      <c r="AA9" s="13">
        <f>Calculation!AC9</f>
        <v>3574</v>
      </c>
      <c r="AB9" s="13">
        <f>Calculation!AD9</f>
        <v>3774</v>
      </c>
      <c r="AC9" s="13">
        <f>Calculation!AE9</f>
        <v>4047</v>
      </c>
      <c r="AD9" s="13">
        <f>Calculation!AF9</f>
        <v>4260</v>
      </c>
      <c r="AE9" s="13">
        <f>Calculation!AG9</f>
        <v>4397</v>
      </c>
      <c r="AF9" s="13">
        <f>Calculation!AH9</f>
        <v>4617</v>
      </c>
      <c r="AG9" s="13">
        <f>Calculation!AI9</f>
        <v>4849</v>
      </c>
      <c r="AH9" s="13">
        <f>Calculation!AJ9</f>
        <v>5098</v>
      </c>
      <c r="AI9" s="13">
        <f>Calculation!AK9</f>
        <v>5320.8354037267081</v>
      </c>
      <c r="AJ9" s="13">
        <f>Calculation!AL9</f>
        <v>5677.6076155391629</v>
      </c>
      <c r="AK9" s="13">
        <f>Calculation!AM9</f>
        <v>6351.8572012614222</v>
      </c>
      <c r="AL9" s="13">
        <f>Calculation!AN9</f>
        <v>6902.3164758940648</v>
      </c>
      <c r="AM9" s="13">
        <f>Calculation!AO9</f>
        <v>8217.9408522568974</v>
      </c>
      <c r="AN9" s="13">
        <f>Calculation!AP9</f>
        <v>9932.3128342049931</v>
      </c>
      <c r="AO9" s="13">
        <f>Calculation!AQ9</f>
        <v>10822.377005142065</v>
      </c>
      <c r="AP9" s="13">
        <f>Calculation!AR9</f>
        <v>11509.497457340938</v>
      </c>
      <c r="AQ9" s="13">
        <f>Calculation!AS9</f>
        <v>12796.286949361878</v>
      </c>
      <c r="AR9" s="13">
        <f>Calculation!AT9</f>
        <v>13837.591612697122</v>
      </c>
      <c r="AS9" s="13">
        <f>Calculation!AU9</f>
        <v>14854.045829610553</v>
      </c>
      <c r="AT9" s="13">
        <f>Calculation!AV9</f>
        <v>15794.315882094148</v>
      </c>
      <c r="AU9" s="13">
        <f>Calculation!AW9</f>
        <v>16608.248144297493</v>
      </c>
      <c r="AV9" s="13">
        <f>Calculation!AX9</f>
        <v>17371.858264796469</v>
      </c>
      <c r="AW9" s="13">
        <f>Calculation!AY9</f>
        <v>17986.355728484868</v>
      </c>
      <c r="AX9" s="13">
        <f>Calculation!AZ9</f>
        <v>18545.955604166396</v>
      </c>
      <c r="AY9" s="13">
        <f>Calculation!BA9</f>
        <v>19075.55289861147</v>
      </c>
      <c r="AZ9" s="13">
        <f>Calculation!BB9</f>
        <v>19361.642405643335</v>
      </c>
      <c r="BA9" s="13">
        <f>Calculation!BC9</f>
        <v>20250</v>
      </c>
      <c r="BB9" s="13">
        <f>Calculation!BD9</f>
        <v>20650.203321268895</v>
      </c>
      <c r="BC9" s="13">
        <f>Calculation!BE9</f>
        <v>21095.635473766641</v>
      </c>
      <c r="BD9" s="13">
        <f>Calculation!BF9</f>
        <v>21595</v>
      </c>
      <c r="BE9" s="13">
        <f>Calculation!BG9</f>
        <v>22016.880296514872</v>
      </c>
      <c r="BF9" s="13">
        <f>Calculation!BH9</f>
        <v>22344</v>
      </c>
      <c r="BG9" s="13">
        <f>Calculation!BI9</f>
        <v>22879.573949101559</v>
      </c>
      <c r="BH9" s="13">
        <f>Calculation!BJ9</f>
        <v>23235</v>
      </c>
      <c r="BI9" s="13">
        <f>Calculation!BK9</f>
        <v>23563</v>
      </c>
      <c r="BJ9" s="13">
        <f>Calculation!BL9</f>
        <v>24042</v>
      </c>
      <c r="BK9" s="13">
        <f>Calculation!BM9</f>
        <v>24280.400732929182</v>
      </c>
      <c r="BL9" s="13">
        <f>Calculation!BN9</f>
        <v>24611.24676569238</v>
      </c>
      <c r="BM9" s="13">
        <f>Calculation!BO9</f>
        <v>24692</v>
      </c>
      <c r="BN9" s="13">
        <f>Calculation!BP9</f>
        <v>25005</v>
      </c>
      <c r="BO9" s="13">
        <f>Calculation!BQ9</f>
        <v>25279</v>
      </c>
      <c r="BP9" s="13">
        <f>Calculation!BR9</f>
        <v>25306.651464320628</v>
      </c>
      <c r="BQ9" s="13">
        <f>Calculation!BS9</f>
        <v>25601</v>
      </c>
    </row>
    <row r="10" spans="1:69" x14ac:dyDescent="0.3">
      <c r="A10" s="7" t="s">
        <v>24</v>
      </c>
      <c r="B10" s="16">
        <f>ProvinceTotal!G10</f>
        <v>947763</v>
      </c>
      <c r="C10" s="13">
        <f>Calculation!E10</f>
        <v>0</v>
      </c>
      <c r="D10" s="13">
        <f>Calculation!F10</f>
        <v>0</v>
      </c>
      <c r="E10" s="13">
        <f>Calculation!G10</f>
        <v>0</v>
      </c>
      <c r="F10" s="13">
        <f>Calculation!H10</f>
        <v>0</v>
      </c>
      <c r="G10" s="13">
        <f>Calculation!I10</f>
        <v>0</v>
      </c>
      <c r="H10" s="13">
        <f>Calculation!J10</f>
        <v>0</v>
      </c>
      <c r="I10" s="13">
        <f>Calculation!K10</f>
        <v>0</v>
      </c>
      <c r="J10" s="13">
        <f>Calculation!L10</f>
        <v>0</v>
      </c>
      <c r="K10" s="13">
        <f>Calculation!M10</f>
        <v>0</v>
      </c>
      <c r="L10" s="13">
        <f>Calculation!N10</f>
        <v>0</v>
      </c>
      <c r="M10" s="13">
        <f>Calculation!O10</f>
        <v>0</v>
      </c>
      <c r="N10" s="13">
        <f>Calculation!P10</f>
        <v>0</v>
      </c>
      <c r="O10" s="13">
        <f>Calculation!Q10</f>
        <v>0</v>
      </c>
      <c r="P10" s="13">
        <f>Calculation!R10</f>
        <v>1</v>
      </c>
      <c r="Q10" s="13">
        <f>Calculation!S10</f>
        <v>9</v>
      </c>
      <c r="R10" s="13">
        <f>Calculation!T10</f>
        <v>14</v>
      </c>
      <c r="S10" s="13">
        <f>Calculation!U10</f>
        <v>16</v>
      </c>
      <c r="T10" s="13">
        <f>Calculation!V10</f>
        <v>21</v>
      </c>
      <c r="U10" s="13">
        <f>Calculation!W10</f>
        <v>26</v>
      </c>
      <c r="V10" s="13">
        <f>Calculation!X10</f>
        <v>37</v>
      </c>
      <c r="W10" s="13">
        <f>Calculation!Y10</f>
        <v>38</v>
      </c>
      <c r="X10" s="13">
        <f>Calculation!Z10</f>
        <v>49</v>
      </c>
      <c r="Y10" s="13">
        <f>Calculation!AA10</f>
        <v>49</v>
      </c>
      <c r="Z10" s="13">
        <f>Calculation!AB10</f>
        <v>49</v>
      </c>
      <c r="AA10" s="13">
        <f>Calculation!AC10</f>
        <v>49</v>
      </c>
      <c r="AB10" s="13">
        <f>Calculation!AD10</f>
        <v>52</v>
      </c>
      <c r="AC10" s="13">
        <f>Calculation!AE10</f>
        <v>54</v>
      </c>
      <c r="AD10" s="13">
        <f>Calculation!AF10</f>
        <v>58</v>
      </c>
      <c r="AE10" s="13">
        <f>Calculation!AG10</f>
        <v>61</v>
      </c>
      <c r="AF10" s="13">
        <f>Calculation!AH10</f>
        <v>64</v>
      </c>
      <c r="AG10" s="13">
        <f>Calculation!AI10</f>
        <v>66</v>
      </c>
      <c r="AH10" s="13">
        <f>Calculation!AJ10</f>
        <v>68</v>
      </c>
      <c r="AI10" s="13">
        <f>Calculation!AK10</f>
        <v>72.077833850931682</v>
      </c>
      <c r="AJ10" s="13">
        <f>Calculation!AL10</f>
        <v>75</v>
      </c>
      <c r="AK10" s="13">
        <f>Calculation!AM10</f>
        <v>83</v>
      </c>
      <c r="AL10" s="13">
        <f>Calculation!AN10</f>
        <v>87</v>
      </c>
      <c r="AM10" s="13">
        <f>Calculation!AO10</f>
        <v>95</v>
      </c>
      <c r="AN10" s="13">
        <f>Calculation!AP10</f>
        <v>101</v>
      </c>
      <c r="AO10" s="13">
        <f>Calculation!AQ10</f>
        <v>108</v>
      </c>
      <c r="AP10" s="13">
        <f>Calculation!AR10</f>
        <v>114</v>
      </c>
      <c r="AQ10" s="13">
        <f>Calculation!AS10</f>
        <v>122</v>
      </c>
      <c r="AR10" s="13">
        <f>Calculation!AT10</f>
        <v>126</v>
      </c>
      <c r="AS10" s="13">
        <f>Calculation!AU10</f>
        <v>131</v>
      </c>
      <c r="AT10" s="13">
        <f>Calculation!AV10</f>
        <v>136</v>
      </c>
      <c r="AU10" s="13">
        <f>Calculation!AW10</f>
        <v>138</v>
      </c>
      <c r="AV10" s="13">
        <f>Calculation!AX10</f>
        <v>148</v>
      </c>
      <c r="AW10" s="13">
        <f>Calculation!AY10</f>
        <v>154</v>
      </c>
      <c r="AX10" s="13">
        <f>Calculation!AZ10</f>
        <v>161</v>
      </c>
      <c r="AY10" s="13">
        <f>Calculation!BA10</f>
        <v>178</v>
      </c>
      <c r="AZ10" s="13">
        <f>Calculation!BB10</f>
        <v>189</v>
      </c>
      <c r="BA10" s="13">
        <f>Calculation!BC10</f>
        <v>196</v>
      </c>
      <c r="BB10" s="13">
        <f>Calculation!BD10</f>
        <v>208</v>
      </c>
      <c r="BC10" s="13">
        <f>Calculation!BE10</f>
        <v>212</v>
      </c>
      <c r="BD10" s="13">
        <f>Calculation!BF10</f>
        <v>221</v>
      </c>
      <c r="BE10" s="13">
        <f>Calculation!BG10</f>
        <v>227</v>
      </c>
      <c r="BF10" s="13">
        <f>Calculation!BH10</f>
        <v>245</v>
      </c>
      <c r="BG10" s="13">
        <f>Calculation!BI10</f>
        <v>255</v>
      </c>
      <c r="BH10" s="13">
        <f>Calculation!BJ10</f>
        <v>268</v>
      </c>
      <c r="BI10" s="13">
        <f>Calculation!BK10</f>
        <v>280</v>
      </c>
      <c r="BJ10" s="13">
        <f>Calculation!BL10</f>
        <v>290</v>
      </c>
      <c r="BK10" s="13">
        <f>Calculation!BM10</f>
        <v>300</v>
      </c>
      <c r="BL10" s="13">
        <f>Calculation!BN10</f>
        <v>312</v>
      </c>
      <c r="BM10" s="13">
        <f>Calculation!BO10</f>
        <v>322</v>
      </c>
      <c r="BN10" s="13">
        <f>Calculation!BP10</f>
        <v>332</v>
      </c>
      <c r="BO10" s="13">
        <f>Calculation!BQ10</f>
        <v>339</v>
      </c>
      <c r="BP10" s="13">
        <f>Calculation!BR10</f>
        <v>343</v>
      </c>
      <c r="BQ10" s="13">
        <f>Calculation!BS10</f>
        <v>346</v>
      </c>
    </row>
    <row r="11" spans="1:69" x14ac:dyDescent="0.3">
      <c r="A11" s="7" t="s">
        <v>25</v>
      </c>
      <c r="B11" s="16">
        <f>ProvinceTotal!G11</f>
        <v>768898</v>
      </c>
      <c r="C11" s="13">
        <f>Calculation!E11</f>
        <v>0</v>
      </c>
      <c r="D11" s="13">
        <f>Calculation!F11</f>
        <v>0</v>
      </c>
      <c r="E11" s="13">
        <f>Calculation!G11</f>
        <v>0</v>
      </c>
      <c r="F11" s="13">
        <f>Calculation!H11</f>
        <v>0</v>
      </c>
      <c r="G11" s="13">
        <f>Calculation!I11</f>
        <v>0</v>
      </c>
      <c r="H11" s="13">
        <f>Calculation!J11</f>
        <v>0</v>
      </c>
      <c r="I11" s="13">
        <f>Calculation!K11</f>
        <v>0</v>
      </c>
      <c r="J11" s="13">
        <f>Calculation!L11</f>
        <v>0</v>
      </c>
      <c r="K11" s="13">
        <f>Calculation!M11</f>
        <v>0</v>
      </c>
      <c r="L11" s="13">
        <f>Calculation!N11</f>
        <v>1</v>
      </c>
      <c r="M11" s="13">
        <f>Calculation!O11</f>
        <v>3</v>
      </c>
      <c r="N11" s="13">
        <f>Calculation!P11</f>
        <v>6</v>
      </c>
      <c r="O11" s="13">
        <f>Calculation!Q11</f>
        <v>6</v>
      </c>
      <c r="P11" s="13">
        <f>Calculation!R11</f>
        <v>6</v>
      </c>
      <c r="Q11" s="13">
        <f>Calculation!S11</f>
        <v>15</v>
      </c>
      <c r="R11" s="13">
        <f>Calculation!T11</f>
        <v>18</v>
      </c>
      <c r="S11" s="13">
        <f>Calculation!U11</f>
        <v>18</v>
      </c>
      <c r="T11" s="13">
        <f>Calculation!V11</f>
        <v>37</v>
      </c>
      <c r="U11" s="13">
        <f>Calculation!W11</f>
        <v>44</v>
      </c>
      <c r="V11" s="13">
        <f>Calculation!X11</f>
        <v>51</v>
      </c>
      <c r="W11" s="13">
        <f>Calculation!Y11</f>
        <v>66</v>
      </c>
      <c r="X11" s="13">
        <f>Calculation!Z11</f>
        <v>78</v>
      </c>
      <c r="Y11" s="13">
        <f>Calculation!AA11</f>
        <v>78</v>
      </c>
      <c r="Z11" s="13">
        <f>Calculation!AB11</f>
        <v>82</v>
      </c>
      <c r="AA11" s="13">
        <f>Calculation!AC11</f>
        <v>100</v>
      </c>
      <c r="AB11" s="13">
        <f>Calculation!AD11</f>
        <v>107</v>
      </c>
      <c r="AC11" s="13">
        <f>Calculation!AE11</f>
        <v>119</v>
      </c>
      <c r="AD11" s="13">
        <f>Calculation!AF11</f>
        <v>140</v>
      </c>
      <c r="AE11" s="13">
        <f>Calculation!AG11</f>
        <v>145</v>
      </c>
      <c r="AF11" s="13">
        <f>Calculation!AH11</f>
        <v>163</v>
      </c>
      <c r="AG11" s="13">
        <f>Calculation!AI11</f>
        <v>163</v>
      </c>
      <c r="AH11" s="13">
        <f>Calculation!AJ11</f>
        <v>178</v>
      </c>
      <c r="AI11" s="13">
        <f>Calculation!AK11</f>
        <v>190.88198757763976</v>
      </c>
      <c r="AJ11" s="13">
        <f>Calculation!AL11</f>
        <v>217</v>
      </c>
      <c r="AK11" s="13">
        <f>Calculation!AM11</f>
        <v>225</v>
      </c>
      <c r="AL11" s="13">
        <f>Calculation!AN11</f>
        <v>239</v>
      </c>
      <c r="AM11" s="13">
        <f>Calculation!AO11</f>
        <v>252</v>
      </c>
      <c r="AN11" s="13">
        <f>Calculation!AP11</f>
        <v>266</v>
      </c>
      <c r="AO11" s="13">
        <f>Calculation!AQ11</f>
        <v>282</v>
      </c>
      <c r="AP11" s="13">
        <f>Calculation!AR11</f>
        <v>285</v>
      </c>
      <c r="AQ11" s="13">
        <f>Calculation!AS11</f>
        <v>292</v>
      </c>
      <c r="AR11" s="13">
        <f>Calculation!AT11</f>
        <v>295</v>
      </c>
      <c r="AS11" s="13">
        <f>Calculation!AU11</f>
        <v>305</v>
      </c>
      <c r="AT11" s="13">
        <f>Calculation!AV11</f>
        <v>320</v>
      </c>
      <c r="AU11" s="13">
        <f>Calculation!AW11</f>
        <v>330</v>
      </c>
      <c r="AV11" s="13">
        <f>Calculation!AX11</f>
        <v>339</v>
      </c>
      <c r="AW11" s="13">
        <f>Calculation!AY11</f>
        <v>351</v>
      </c>
      <c r="AX11" s="13">
        <f>Calculation!AZ11</f>
        <v>357</v>
      </c>
      <c r="AY11" s="13">
        <f>Calculation!BA11</f>
        <v>372</v>
      </c>
      <c r="AZ11" s="13">
        <f>Calculation!BB11</f>
        <v>397</v>
      </c>
      <c r="BA11" s="13">
        <f>Calculation!BC11</f>
        <v>408</v>
      </c>
      <c r="BB11" s="13">
        <f>Calculation!BD11</f>
        <v>415</v>
      </c>
      <c r="BC11" s="13">
        <f>Calculation!BE11</f>
        <v>418</v>
      </c>
      <c r="BD11" s="13">
        <f>Calculation!BF11</f>
        <v>427</v>
      </c>
      <c r="BE11" s="13">
        <f>Calculation!BG11</f>
        <v>432</v>
      </c>
      <c r="BF11" s="13">
        <f>Calculation!BH11</f>
        <v>438</v>
      </c>
      <c r="BG11" s="13">
        <f>Calculation!BI11</f>
        <v>440</v>
      </c>
      <c r="BH11" s="13">
        <f>Calculation!BJ11</f>
        <v>442</v>
      </c>
      <c r="BI11" s="13">
        <f>Calculation!BK11</f>
        <v>445</v>
      </c>
      <c r="BJ11" s="13">
        <f>Calculation!BL11</f>
        <v>450</v>
      </c>
      <c r="BK11" s="13">
        <f>Calculation!BM11</f>
        <v>453</v>
      </c>
      <c r="BL11" s="13">
        <f>Calculation!BN11</f>
        <v>461</v>
      </c>
      <c r="BM11" s="13">
        <f>Calculation!BO11</f>
        <v>464</v>
      </c>
      <c r="BN11" s="13">
        <f>Calculation!BP11</f>
        <v>478</v>
      </c>
      <c r="BO11" s="13">
        <f>Calculation!BQ11</f>
        <v>480</v>
      </c>
      <c r="BP11" s="13">
        <f>Calculation!BR11</f>
        <v>495</v>
      </c>
      <c r="BQ11" s="13">
        <f>Calculation!BS11</f>
        <v>514</v>
      </c>
    </row>
    <row r="12" spans="1:69" x14ac:dyDescent="0.3">
      <c r="A12" s="7" t="s">
        <v>26</v>
      </c>
      <c r="B12" s="16">
        <f>ProvinceTotal!G12</f>
        <v>6434501</v>
      </c>
      <c r="C12" s="13">
        <f>Calculation!E12</f>
        <v>0</v>
      </c>
      <c r="D12" s="13">
        <f>Calculation!F12</f>
        <v>0</v>
      </c>
      <c r="E12" s="13">
        <f>Calculation!G12</f>
        <v>0</v>
      </c>
      <c r="F12" s="13">
        <f>Calculation!H12</f>
        <v>0</v>
      </c>
      <c r="G12" s="13">
        <f>Calculation!I12</f>
        <v>0</v>
      </c>
      <c r="H12" s="13">
        <f>Calculation!J12</f>
        <v>1</v>
      </c>
      <c r="I12" s="13">
        <f>Calculation!K12</f>
        <v>1</v>
      </c>
      <c r="J12" s="13">
        <f>Calculation!L12</f>
        <v>2</v>
      </c>
      <c r="K12" s="13">
        <f>Calculation!M12</f>
        <v>2</v>
      </c>
      <c r="L12" s="13">
        <f>Calculation!N12</f>
        <v>2</v>
      </c>
      <c r="M12" s="13">
        <f>Calculation!O12</f>
        <v>19</v>
      </c>
      <c r="N12" s="13">
        <f>Calculation!P12</f>
        <v>25</v>
      </c>
      <c r="O12" s="13">
        <f>Calculation!Q12</f>
        <v>28</v>
      </c>
      <c r="P12" s="13">
        <f>Calculation!R12</f>
        <v>36</v>
      </c>
      <c r="Q12" s="13">
        <f>Calculation!S12</f>
        <v>89</v>
      </c>
      <c r="R12" s="13">
        <f>Calculation!T12</f>
        <v>89</v>
      </c>
      <c r="S12" s="13">
        <f>Calculation!U12</f>
        <v>135</v>
      </c>
      <c r="T12" s="13">
        <f>Calculation!V12</f>
        <v>154</v>
      </c>
      <c r="U12" s="13">
        <f>Calculation!W12</f>
        <v>183</v>
      </c>
      <c r="V12" s="13">
        <f>Calculation!X12</f>
        <v>222</v>
      </c>
      <c r="W12" s="13">
        <f>Calculation!Y12</f>
        <v>256</v>
      </c>
      <c r="X12" s="13">
        <f>Calculation!Z12</f>
        <v>285</v>
      </c>
      <c r="Y12" s="13">
        <f>Calculation!AA12</f>
        <v>395</v>
      </c>
      <c r="Z12" s="13">
        <f>Calculation!AB12</f>
        <v>425</v>
      </c>
      <c r="AA12" s="13">
        <f>Calculation!AC12</f>
        <v>568</v>
      </c>
      <c r="AB12" s="13">
        <f>Calculation!AD12</f>
        <v>568</v>
      </c>
      <c r="AC12" s="13">
        <f>Calculation!AE12</f>
        <v>631</v>
      </c>
      <c r="AD12" s="13">
        <f>Calculation!AF12</f>
        <v>661</v>
      </c>
      <c r="AE12" s="13">
        <f>Calculation!AG12</f>
        <v>711</v>
      </c>
      <c r="AF12" s="13">
        <f>Calculation!AH12</f>
        <v>759</v>
      </c>
      <c r="AG12" s="13">
        <f>Calculation!AI12</f>
        <v>816</v>
      </c>
      <c r="AH12" s="13">
        <f>Calculation!AJ12</f>
        <v>858</v>
      </c>
      <c r="AI12" s="13">
        <f>Calculation!AK12</f>
        <v>958.38664596273293</v>
      </c>
      <c r="AJ12" s="13">
        <f>Calculation!AL12</f>
        <v>1043.0370501420068</v>
      </c>
      <c r="AK12" s="13">
        <f>Calculation!AM12</f>
        <v>1183</v>
      </c>
      <c r="AL12" s="13">
        <f>Calculation!AN12</f>
        <v>1289</v>
      </c>
      <c r="AM12" s="13">
        <f>Calculation!AO12</f>
        <v>1333</v>
      </c>
      <c r="AN12" s="13">
        <f>Calculation!AP12</f>
        <v>1361</v>
      </c>
      <c r="AO12" s="13">
        <f>Calculation!AQ12</f>
        <v>1438</v>
      </c>
      <c r="AP12" s="13">
        <f>Calculation!AR12</f>
        <v>1475</v>
      </c>
      <c r="AQ12" s="13">
        <f>Calculation!AS12</f>
        <v>1537</v>
      </c>
      <c r="AR12" s="13">
        <f>Calculation!AT12</f>
        <v>1590</v>
      </c>
      <c r="AS12" s="13">
        <f>Calculation!AU12</f>
        <v>1622</v>
      </c>
      <c r="AT12" s="13">
        <f>Calculation!AV12</f>
        <v>1649.6964364276287</v>
      </c>
      <c r="AU12" s="13">
        <f>Calculation!AW12</f>
        <v>1740</v>
      </c>
      <c r="AV12" s="13">
        <f>Calculation!AX12</f>
        <v>1789.8441212850505</v>
      </c>
      <c r="AW12" s="13">
        <f>Calculation!AY12</f>
        <v>1857</v>
      </c>
      <c r="AX12" s="13">
        <f>Calculation!AZ12</f>
        <v>1950</v>
      </c>
      <c r="AY12" s="13">
        <f>Calculation!BA12</f>
        <v>2003.3020253746829</v>
      </c>
      <c r="AZ12" s="13">
        <f>Calculation!BB12</f>
        <v>2088</v>
      </c>
      <c r="BA12" s="13">
        <f>Calculation!BC12</f>
        <v>2153.7853127614408</v>
      </c>
      <c r="BB12" s="13">
        <f>Calculation!BD12</f>
        <v>2230.0500319352777</v>
      </c>
      <c r="BC12" s="13">
        <f>Calculation!BE12</f>
        <v>2255</v>
      </c>
      <c r="BD12" s="13">
        <f>Calculation!BF12</f>
        <v>2331.9899140401144</v>
      </c>
      <c r="BE12" s="13">
        <f>Calculation!BG12</f>
        <v>2388.6332067867361</v>
      </c>
      <c r="BF12" s="13">
        <f>Calculation!BH12</f>
        <v>2438.5447053976104</v>
      </c>
      <c r="BG12" s="13">
        <f>Calculation!BI12</f>
        <v>2496.9246455621469</v>
      </c>
      <c r="BH12" s="13">
        <f>Calculation!BJ12</f>
        <v>2549.5299476201321</v>
      </c>
      <c r="BI12" s="13">
        <f>Calculation!BK12</f>
        <v>2595.5169067861093</v>
      </c>
      <c r="BJ12" s="13">
        <f>Calculation!BL12</f>
        <v>2625.3137320414298</v>
      </c>
      <c r="BK12" s="13">
        <f>Calculation!BM12</f>
        <v>2667.9901366445097</v>
      </c>
      <c r="BL12" s="13">
        <f>Calculation!BN12</f>
        <v>2706.3605901888536</v>
      </c>
      <c r="BM12" s="13">
        <f>Calculation!BO12</f>
        <v>2751.51010396837</v>
      </c>
      <c r="BN12" s="13">
        <f>Calculation!BP12</f>
        <v>2775.8026120933823</v>
      </c>
      <c r="BO12" s="13">
        <f>Calculation!BQ12</f>
        <v>2802.0129802346428</v>
      </c>
      <c r="BP12" s="13">
        <f>Calculation!BR12</f>
        <v>2827.6607888449853</v>
      </c>
      <c r="BQ12" s="13">
        <f>Calculation!BS12</f>
        <v>2860.7914251650022</v>
      </c>
    </row>
    <row r="13" spans="1:69" x14ac:dyDescent="0.3">
      <c r="A13" s="7" t="s">
        <v>27</v>
      </c>
      <c r="B13" s="16">
        <f>ProvinceTotal!G13</f>
        <v>863092</v>
      </c>
      <c r="C13" s="13">
        <f>Calculation!E13</f>
        <v>0</v>
      </c>
      <c r="D13" s="13">
        <f>Calculation!F13</f>
        <v>0</v>
      </c>
      <c r="E13" s="13">
        <f>Calculation!G13</f>
        <v>0</v>
      </c>
      <c r="F13" s="13">
        <f>Calculation!H13</f>
        <v>0</v>
      </c>
      <c r="G13" s="13">
        <f>Calculation!I13</f>
        <v>0</v>
      </c>
      <c r="H13" s="13">
        <f>Calculation!J13</f>
        <v>0</v>
      </c>
      <c r="I13" s="13">
        <f>Calculation!K13</f>
        <v>0</v>
      </c>
      <c r="J13" s="13">
        <f>Calculation!L13</f>
        <v>0</v>
      </c>
      <c r="K13" s="13">
        <f>Calculation!M13</f>
        <v>0</v>
      </c>
      <c r="L13" s="13">
        <f>Calculation!N13</f>
        <v>0</v>
      </c>
      <c r="M13" s="13">
        <f>Calculation!O13</f>
        <v>0</v>
      </c>
      <c r="N13" s="13">
        <f>Calculation!P13</f>
        <v>0</v>
      </c>
      <c r="O13" s="13">
        <f>Calculation!Q13</f>
        <v>0</v>
      </c>
      <c r="P13" s="13">
        <f>Calculation!R13</f>
        <v>1</v>
      </c>
      <c r="Q13" s="13">
        <f>Calculation!S13</f>
        <v>3</v>
      </c>
      <c r="R13" s="13">
        <f>Calculation!T13</f>
        <v>15</v>
      </c>
      <c r="S13" s="13">
        <f>Calculation!U13</f>
        <v>23</v>
      </c>
      <c r="T13" s="13">
        <f>Calculation!V13</f>
        <v>24</v>
      </c>
      <c r="U13" s="13">
        <f>Calculation!W13</f>
        <v>34</v>
      </c>
      <c r="V13" s="13">
        <f>Calculation!X13</f>
        <v>34</v>
      </c>
      <c r="W13" s="13">
        <f>Calculation!Y13</f>
        <v>45</v>
      </c>
      <c r="X13" s="13">
        <f>Calculation!Z13</f>
        <v>45</v>
      </c>
      <c r="Y13" s="13">
        <f>Calculation!AA13</f>
        <v>45</v>
      </c>
      <c r="Z13" s="13">
        <f>Calculation!AB13</f>
        <v>46</v>
      </c>
      <c r="AA13" s="13">
        <f>Calculation!AC13</f>
        <v>52</v>
      </c>
      <c r="AB13" s="13">
        <f>Calculation!AD13</f>
        <v>97</v>
      </c>
      <c r="AC13" s="13">
        <f>Calculation!AE13</f>
        <v>100</v>
      </c>
      <c r="AD13" s="13">
        <f>Calculation!AF13</f>
        <v>100</v>
      </c>
      <c r="AE13" s="13">
        <f>Calculation!AG13</f>
        <v>121</v>
      </c>
      <c r="AF13" s="13">
        <f>Calculation!AH13</f>
        <v>138</v>
      </c>
      <c r="AG13" s="13">
        <f>Calculation!AI13</f>
        <v>139</v>
      </c>
      <c r="AH13" s="13">
        <f>Calculation!AJ13</f>
        <v>165</v>
      </c>
      <c r="AI13" s="13">
        <f>Calculation!AK13</f>
        <v>177.95768633540374</v>
      </c>
      <c r="AJ13" s="13">
        <f>Calculation!AL13</f>
        <v>203</v>
      </c>
      <c r="AK13" s="13">
        <f>Calculation!AM13</f>
        <v>232</v>
      </c>
      <c r="AL13" s="13">
        <f>Calculation!AN13</f>
        <v>259</v>
      </c>
      <c r="AM13" s="13">
        <f>Calculation!AO13</f>
        <v>280</v>
      </c>
      <c r="AN13" s="13">
        <f>Calculation!AP13</f>
        <v>293</v>
      </c>
      <c r="AO13" s="13">
        <f>Calculation!AQ13</f>
        <v>301</v>
      </c>
      <c r="AP13" s="13">
        <f>Calculation!AR13</f>
        <v>337</v>
      </c>
      <c r="AQ13" s="13">
        <f>Calculation!AS13</f>
        <v>367</v>
      </c>
      <c r="AR13" s="13">
        <f>Calculation!AT13</f>
        <v>394</v>
      </c>
      <c r="AS13" s="13">
        <f>Calculation!AU13</f>
        <v>394</v>
      </c>
      <c r="AT13" s="13">
        <f>Calculation!AV13</f>
        <v>429</v>
      </c>
      <c r="AU13" s="13">
        <f>Calculation!AW13</f>
        <v>441</v>
      </c>
      <c r="AV13" s="13">
        <f>Calculation!AX13</f>
        <v>455</v>
      </c>
      <c r="AW13" s="13">
        <f>Calculation!AY13</f>
        <v>469</v>
      </c>
      <c r="AX13" s="13">
        <f>Calculation!AZ13</f>
        <v>479</v>
      </c>
      <c r="AY13" s="13">
        <f>Calculation!BA13</f>
        <v>486</v>
      </c>
      <c r="AZ13" s="13">
        <f>Calculation!BB13</f>
        <v>489</v>
      </c>
      <c r="BA13" s="13">
        <f>Calculation!BC13</f>
        <v>492</v>
      </c>
      <c r="BB13" s="13">
        <f>Calculation!BD13</f>
        <v>500</v>
      </c>
      <c r="BC13" s="13">
        <f>Calculation!BE13</f>
        <v>518</v>
      </c>
      <c r="BD13" s="13">
        <f>Calculation!BF13</f>
        <v>525</v>
      </c>
      <c r="BE13" s="13">
        <f>Calculation!BG13</f>
        <v>533</v>
      </c>
      <c r="BF13" s="13">
        <f>Calculation!BH13</f>
        <v>536</v>
      </c>
      <c r="BG13" s="13">
        <f>Calculation!BI13</f>
        <v>539</v>
      </c>
      <c r="BH13" s="13">
        <f>Calculation!BJ13</f>
        <v>547</v>
      </c>
      <c r="BI13" s="13">
        <f>Calculation!BK13</f>
        <v>569</v>
      </c>
      <c r="BJ13" s="13">
        <f>Calculation!BL13</f>
        <v>576</v>
      </c>
      <c r="BK13" s="13">
        <f>Calculation!BM13</f>
        <v>590</v>
      </c>
      <c r="BL13" s="13">
        <f>Calculation!BN13</f>
        <v>594</v>
      </c>
      <c r="BM13" s="13">
        <f>Calculation!BO13</f>
        <v>599</v>
      </c>
      <c r="BN13" s="13">
        <f>Calculation!BP13</f>
        <v>606</v>
      </c>
      <c r="BO13" s="13">
        <f>Calculation!BQ13</f>
        <v>609</v>
      </c>
      <c r="BP13" s="13">
        <f>Calculation!BR13</f>
        <v>609.64987563856869</v>
      </c>
      <c r="BQ13" s="13">
        <f>Calculation!BS13</f>
        <v>613.48338088803371</v>
      </c>
    </row>
    <row r="14" spans="1:69" x14ac:dyDescent="0.3">
      <c r="A14" s="7" t="s">
        <v>28</v>
      </c>
      <c r="B14" s="16">
        <f>ProvinceTotal!G14</f>
        <v>4710509</v>
      </c>
      <c r="C14" s="13">
        <f>Calculation!E14</f>
        <v>0</v>
      </c>
      <c r="D14" s="13">
        <f>Calculation!F14</f>
        <v>0</v>
      </c>
      <c r="E14" s="13">
        <f>Calculation!G14</f>
        <v>0</v>
      </c>
      <c r="F14" s="13">
        <f>Calculation!H14</f>
        <v>0</v>
      </c>
      <c r="G14" s="13">
        <f>Calculation!I14</f>
        <v>0</v>
      </c>
      <c r="H14" s="13">
        <f>Calculation!J14</f>
        <v>0</v>
      </c>
      <c r="I14" s="13">
        <f>Calculation!K14</f>
        <v>3</v>
      </c>
      <c r="J14" s="13">
        <f>Calculation!L14</f>
        <v>3</v>
      </c>
      <c r="K14" s="13">
        <f>Calculation!M14</f>
        <v>6</v>
      </c>
      <c r="L14" s="13">
        <f>Calculation!N14</f>
        <v>10</v>
      </c>
      <c r="M14" s="13">
        <f>Calculation!O14</f>
        <v>19</v>
      </c>
      <c r="N14" s="13">
        <f>Calculation!P14</f>
        <v>31</v>
      </c>
      <c r="O14" s="13">
        <f>Calculation!Q14</f>
        <v>35</v>
      </c>
      <c r="P14" s="13">
        <f>Calculation!R14</f>
        <v>62</v>
      </c>
      <c r="Q14" s="13">
        <f>Calculation!S14</f>
        <v>63</v>
      </c>
      <c r="R14" s="13">
        <f>Calculation!T14</f>
        <v>63</v>
      </c>
      <c r="S14" s="13">
        <f>Calculation!U14</f>
        <v>64</v>
      </c>
      <c r="T14" s="13">
        <f>Calculation!V14</f>
        <v>69</v>
      </c>
      <c r="U14" s="13">
        <f>Calculation!W14</f>
        <v>73</v>
      </c>
      <c r="V14" s="13">
        <f>Calculation!X14</f>
        <v>110</v>
      </c>
      <c r="W14" s="13">
        <f>Calculation!Y14</f>
        <v>127</v>
      </c>
      <c r="X14" s="13">
        <f>Calculation!Z14</f>
        <v>158</v>
      </c>
      <c r="Y14" s="13">
        <f>Calculation!AA14</f>
        <v>173</v>
      </c>
      <c r="Z14" s="13">
        <f>Calculation!AB14</f>
        <v>221</v>
      </c>
      <c r="AA14" s="13">
        <f>Calculation!AC14</f>
        <v>253</v>
      </c>
      <c r="AB14" s="13">
        <f>Calculation!AD14</f>
        <v>306</v>
      </c>
      <c r="AC14" s="13">
        <f>Calculation!AE14</f>
        <v>331</v>
      </c>
      <c r="AD14" s="13">
        <f>Calculation!AF14</f>
        <v>359</v>
      </c>
      <c r="AE14" s="13">
        <f>Calculation!AG14</f>
        <v>381</v>
      </c>
      <c r="AF14" s="13">
        <f>Calculation!AH14</f>
        <v>391</v>
      </c>
      <c r="AG14" s="13">
        <f>Calculation!AI14</f>
        <v>422</v>
      </c>
      <c r="AH14" s="13">
        <f>Calculation!AJ14</f>
        <v>444</v>
      </c>
      <c r="AI14" s="13">
        <f>Calculation!AK14</f>
        <v>470.24572981366458</v>
      </c>
      <c r="AJ14" s="13">
        <f>Calculation!AL14</f>
        <v>506.95492966753721</v>
      </c>
      <c r="AK14" s="13">
        <f>Calculation!AM14</f>
        <v>524</v>
      </c>
      <c r="AL14" s="13">
        <f>Calculation!AN14</f>
        <v>570</v>
      </c>
      <c r="AM14" s="13">
        <f>Calculation!AO14</f>
        <v>610</v>
      </c>
      <c r="AN14" s="13">
        <f>Calculation!AP14</f>
        <v>631</v>
      </c>
      <c r="AO14" s="13">
        <f>Calculation!AQ14</f>
        <v>671</v>
      </c>
      <c r="AP14" s="13">
        <f>Calculation!AR14</f>
        <v>693</v>
      </c>
      <c r="AQ14" s="13">
        <f>Calculation!AS14</f>
        <v>718</v>
      </c>
      <c r="AR14" s="13">
        <f>Calculation!AT14</f>
        <v>762</v>
      </c>
      <c r="AS14" s="13">
        <f>Calculation!AU14</f>
        <v>782</v>
      </c>
      <c r="AT14" s="13">
        <f>Calculation!AV14</f>
        <v>812</v>
      </c>
      <c r="AU14" s="13">
        <f>Calculation!AW14</f>
        <v>853</v>
      </c>
      <c r="AV14" s="13">
        <f>Calculation!AX14</f>
        <v>889</v>
      </c>
      <c r="AW14" s="13">
        <f>Calculation!AY14</f>
        <v>928</v>
      </c>
      <c r="AX14" s="13">
        <f>Calculation!AZ14</f>
        <v>965</v>
      </c>
      <c r="AY14" s="13">
        <f>Calculation!BA14</f>
        <v>1000</v>
      </c>
      <c r="AZ14" s="13">
        <f>Calculation!BB14</f>
        <v>1039</v>
      </c>
      <c r="BA14" s="13">
        <f>Calculation!BC14</f>
        <v>1078</v>
      </c>
      <c r="BB14" s="13">
        <f>Calculation!BD14</f>
        <v>1109</v>
      </c>
      <c r="BC14" s="13">
        <f>Calculation!BE14</f>
        <v>1146</v>
      </c>
      <c r="BD14" s="13">
        <f>Calculation!BF14</f>
        <v>1191</v>
      </c>
      <c r="BE14" s="13">
        <f>Calculation!BG14</f>
        <v>1268</v>
      </c>
      <c r="BF14" s="13">
        <f>Calculation!BH14</f>
        <v>1333</v>
      </c>
      <c r="BG14" s="13">
        <f>Calculation!BI14</f>
        <v>1396</v>
      </c>
      <c r="BH14" s="13">
        <f>Calculation!BJ14</f>
        <v>1460</v>
      </c>
      <c r="BI14" s="13">
        <f>Calculation!BK14</f>
        <v>1548</v>
      </c>
      <c r="BJ14" s="13">
        <f>Calculation!BL14</f>
        <v>1580</v>
      </c>
      <c r="BK14" s="13">
        <f>Calculation!BM14</f>
        <v>1691</v>
      </c>
      <c r="BL14" s="13">
        <f>Calculation!BN14</f>
        <v>1763</v>
      </c>
      <c r="BM14" s="13">
        <f>Calculation!BO14</f>
        <v>1835</v>
      </c>
      <c r="BN14" s="13">
        <f>Calculation!BP14</f>
        <v>1912</v>
      </c>
      <c r="BO14" s="13">
        <f>Calculation!BQ14</f>
        <v>2002</v>
      </c>
      <c r="BP14" s="13">
        <f>Calculation!BR14</f>
        <v>2111</v>
      </c>
      <c r="BQ14" s="13">
        <f>Calculation!BS14</f>
        <v>2227</v>
      </c>
    </row>
    <row r="15" spans="1:69" x14ac:dyDescent="0.3">
      <c r="A15" s="7" t="s">
        <v>3</v>
      </c>
      <c r="B15" s="16">
        <f>ProvinceTotal!G15</f>
        <v>1057461</v>
      </c>
      <c r="C15" s="13">
        <f>Calculation!E15</f>
        <v>0</v>
      </c>
      <c r="D15" s="13">
        <f>Calculation!F15</f>
        <v>0</v>
      </c>
      <c r="E15" s="13">
        <f>Calculation!G15</f>
        <v>0</v>
      </c>
      <c r="F15" s="13">
        <f>Calculation!H15</f>
        <v>0</v>
      </c>
      <c r="G15" s="13">
        <f>Calculation!I15</f>
        <v>0</v>
      </c>
      <c r="H15" s="13">
        <f>Calculation!J15</f>
        <v>0</v>
      </c>
      <c r="I15" s="13">
        <f>Calculation!K15</f>
        <v>0</v>
      </c>
      <c r="J15" s="13">
        <f>Calculation!L15</f>
        <v>0</v>
      </c>
      <c r="K15" s="13">
        <f>Calculation!M15</f>
        <v>0</v>
      </c>
      <c r="L15" s="13">
        <f>Calculation!N15</f>
        <v>0</v>
      </c>
      <c r="M15" s="13">
        <f>Calculation!O15</f>
        <v>0</v>
      </c>
      <c r="N15" s="13">
        <f>Calculation!P15</f>
        <v>0</v>
      </c>
      <c r="O15" s="13">
        <f>Calculation!Q15</f>
        <v>2</v>
      </c>
      <c r="P15" s="13">
        <f>Calculation!R15</f>
        <v>8</v>
      </c>
      <c r="Q15" s="13">
        <f>Calculation!S15</f>
        <v>15</v>
      </c>
      <c r="R15" s="13">
        <f>Calculation!T15</f>
        <v>50</v>
      </c>
      <c r="S15" s="13">
        <f>Calculation!U15</f>
        <v>52</v>
      </c>
      <c r="T15" s="13">
        <f>Calculation!V15</f>
        <v>53</v>
      </c>
      <c r="U15" s="13">
        <f>Calculation!W15</f>
        <v>68</v>
      </c>
      <c r="V15" s="13">
        <f>Calculation!X15</f>
        <v>79</v>
      </c>
      <c r="W15" s="13">
        <f>Calculation!Y15</f>
        <v>101</v>
      </c>
      <c r="X15" s="13">
        <f>Calculation!Z15</f>
        <v>118</v>
      </c>
      <c r="Y15" s="13">
        <f>Calculation!AA15</f>
        <v>138</v>
      </c>
      <c r="Z15" s="13">
        <f>Calculation!AB15</f>
        <v>169</v>
      </c>
      <c r="AA15" s="13">
        <f>Calculation!AC15</f>
        <v>201</v>
      </c>
      <c r="AB15" s="13">
        <f>Calculation!AD15</f>
        <v>216</v>
      </c>
      <c r="AC15" s="13">
        <f>Calculation!AE15</f>
        <v>241</v>
      </c>
      <c r="AD15" s="13">
        <f>Calculation!AF15</f>
        <v>261</v>
      </c>
      <c r="AE15" s="13">
        <f>Calculation!AG15</f>
        <v>287</v>
      </c>
      <c r="AF15" s="13">
        <f>Calculation!AH15</f>
        <v>331</v>
      </c>
      <c r="AG15" s="13">
        <f>Calculation!AI15</f>
        <v>366</v>
      </c>
      <c r="AH15" s="13">
        <f>Calculation!AJ15</f>
        <v>394</v>
      </c>
      <c r="AI15" s="13">
        <f>Calculation!AK15</f>
        <v>394</v>
      </c>
      <c r="AJ15" s="13">
        <f>Calculation!AL15</f>
        <v>414</v>
      </c>
      <c r="AK15" s="13">
        <f>Calculation!AM15</f>
        <v>432</v>
      </c>
      <c r="AL15" s="13">
        <f>Calculation!AN15</f>
        <v>450</v>
      </c>
      <c r="AM15" s="13">
        <f>Calculation!AO15</f>
        <v>470</v>
      </c>
      <c r="AN15" s="13">
        <f>Calculation!AP15</f>
        <v>494</v>
      </c>
      <c r="AO15" s="13">
        <f>Calculation!AQ15</f>
        <v>518</v>
      </c>
      <c r="AP15" s="13">
        <f>Calculation!AR15</f>
        <v>540</v>
      </c>
      <c r="AQ15" s="13">
        <f>Calculation!AS15</f>
        <v>582</v>
      </c>
      <c r="AR15" s="13">
        <f>Calculation!AT15</f>
        <v>601</v>
      </c>
      <c r="AS15" s="13">
        <f>Calculation!AU15</f>
        <v>620</v>
      </c>
      <c r="AT15" s="13">
        <f>Calculation!AV15</f>
        <v>637</v>
      </c>
      <c r="AU15" s="13">
        <f>Calculation!AW15</f>
        <v>654</v>
      </c>
      <c r="AV15" s="13">
        <f>Calculation!AX15</f>
        <v>670</v>
      </c>
      <c r="AW15" s="13">
        <f>Calculation!AY15</f>
        <v>688</v>
      </c>
      <c r="AX15" s="13">
        <f>Calculation!AZ15</f>
        <v>708</v>
      </c>
      <c r="AY15" s="13">
        <f>Calculation!BA15</f>
        <v>731</v>
      </c>
      <c r="AZ15" s="13">
        <f>Calculation!BB15</f>
        <v>753</v>
      </c>
      <c r="BA15" s="13">
        <f>Calculation!BC15</f>
        <v>770</v>
      </c>
      <c r="BB15" s="13">
        <f>Calculation!BD15</f>
        <v>789</v>
      </c>
      <c r="BC15" s="13">
        <f>Calculation!BE15</f>
        <v>805</v>
      </c>
      <c r="BD15" s="13">
        <f>Calculation!BF15</f>
        <v>820</v>
      </c>
      <c r="BE15" s="13">
        <f>Calculation!BG15</f>
        <v>833</v>
      </c>
      <c r="BF15" s="13">
        <f>Calculation!BH15</f>
        <v>846</v>
      </c>
      <c r="BG15" s="13">
        <f>Calculation!BI15</f>
        <v>856</v>
      </c>
      <c r="BH15" s="13">
        <f>Calculation!BJ15</f>
        <v>865</v>
      </c>
      <c r="BI15" s="13">
        <f>Calculation!BK15</f>
        <v>875</v>
      </c>
      <c r="BJ15" s="13">
        <f>Calculation!BL15</f>
        <v>883</v>
      </c>
      <c r="BK15" s="13">
        <f>Calculation!BM15</f>
        <v>893</v>
      </c>
      <c r="BL15" s="13">
        <f>Calculation!BN15</f>
        <v>903</v>
      </c>
      <c r="BM15" s="13">
        <f>Calculation!BO15</f>
        <v>914</v>
      </c>
      <c r="BN15" s="13">
        <f>Calculation!BP15</f>
        <v>926</v>
      </c>
      <c r="BO15" s="13">
        <f>Calculation!BQ15</f>
        <v>935</v>
      </c>
      <c r="BP15" s="13">
        <f>Calculation!BR15</f>
        <v>944</v>
      </c>
      <c r="BQ15" s="13">
        <f>Calculation!BS15</f>
        <v>952</v>
      </c>
    </row>
    <row r="16" spans="1:69" x14ac:dyDescent="0.3">
      <c r="A16" s="7" t="s">
        <v>4</v>
      </c>
      <c r="B16" s="16">
        <f>ProvinceTotal!G16</f>
        <v>702360</v>
      </c>
      <c r="C16" s="13">
        <f>Calculation!E16</f>
        <v>0</v>
      </c>
      <c r="D16" s="13">
        <f>Calculation!F16</f>
        <v>0</v>
      </c>
      <c r="E16" s="13">
        <f>Calculation!G16</f>
        <v>0</v>
      </c>
      <c r="F16" s="13">
        <f>Calculation!H16</f>
        <v>0</v>
      </c>
      <c r="G16" s="13">
        <f>Calculation!I16</f>
        <v>0</v>
      </c>
      <c r="H16" s="13">
        <f>Calculation!J16</f>
        <v>1</v>
      </c>
      <c r="I16" s="13">
        <f>Calculation!K16</f>
        <v>2</v>
      </c>
      <c r="J16" s="13">
        <f>Calculation!L16</f>
        <v>4</v>
      </c>
      <c r="K16" s="13">
        <f>Calculation!M16</f>
        <v>6</v>
      </c>
      <c r="L16" s="13">
        <f>Calculation!N16</f>
        <v>10</v>
      </c>
      <c r="M16" s="13">
        <f>Calculation!O16</f>
        <v>13</v>
      </c>
      <c r="N16" s="13">
        <f>Calculation!P16</f>
        <v>13</v>
      </c>
      <c r="O16" s="13">
        <f>Calculation!Q16</f>
        <v>30</v>
      </c>
      <c r="P16" s="13">
        <f>Calculation!R16</f>
        <v>38</v>
      </c>
      <c r="Q16" s="13">
        <f>Calculation!S16</f>
        <v>60</v>
      </c>
      <c r="R16" s="13">
        <f>Calculation!T16</f>
        <v>114</v>
      </c>
      <c r="S16" s="13">
        <f>Calculation!U16</f>
        <v>138</v>
      </c>
      <c r="T16" s="13">
        <f>Calculation!V16</f>
        <v>175</v>
      </c>
      <c r="U16" s="13">
        <f>Calculation!W16</f>
        <v>220</v>
      </c>
      <c r="V16" s="13">
        <f>Calculation!X16</f>
        <v>221</v>
      </c>
      <c r="W16" s="13">
        <f>Calculation!Y16</f>
        <v>284</v>
      </c>
      <c r="X16" s="13">
        <f>Calculation!Z16</f>
        <v>324</v>
      </c>
      <c r="Y16" s="13">
        <f>Calculation!AA16</f>
        <v>362</v>
      </c>
      <c r="Z16" s="13">
        <f>Calculation!AB16</f>
        <v>409</v>
      </c>
      <c r="AA16" s="13">
        <f>Calculation!AC16</f>
        <v>450</v>
      </c>
      <c r="AB16" s="13">
        <f>Calculation!AD16</f>
        <v>484</v>
      </c>
      <c r="AC16" s="13">
        <f>Calculation!AE16</f>
        <v>517</v>
      </c>
      <c r="AD16" s="13">
        <f>Calculation!AF16</f>
        <v>577</v>
      </c>
      <c r="AE16" s="13">
        <f>Calculation!AG16</f>
        <v>593</v>
      </c>
      <c r="AF16" s="13">
        <f>Calculation!AH16</f>
        <v>645</v>
      </c>
      <c r="AG16" s="13">
        <f>Calculation!AI16</f>
        <v>645</v>
      </c>
      <c r="AH16" s="13">
        <f>Calculation!AJ16</f>
        <v>645</v>
      </c>
      <c r="AI16" s="13">
        <f>Calculation!AK16</f>
        <v>682.50252329192551</v>
      </c>
      <c r="AJ16" s="13">
        <f>Calculation!AL16</f>
        <v>728.33674300236135</v>
      </c>
      <c r="AK16" s="13">
        <f>Calculation!AM16</f>
        <v>741</v>
      </c>
      <c r="AL16" s="13">
        <f>Calculation!AN16</f>
        <v>792.65152233168487</v>
      </c>
      <c r="AM16" s="13">
        <f>Calculation!AO16</f>
        <v>823</v>
      </c>
      <c r="AN16" s="13">
        <f>Calculation!AP16</f>
        <v>861</v>
      </c>
      <c r="AO16" s="13">
        <f>Calculation!AQ16</f>
        <v>886</v>
      </c>
      <c r="AP16" s="13">
        <f>Calculation!AR16</f>
        <v>916</v>
      </c>
      <c r="AQ16" s="13">
        <f>Calculation!AS16</f>
        <v>951.41904369817087</v>
      </c>
      <c r="AR16" s="13">
        <f>Calculation!AT16</f>
        <v>975.24525890860514</v>
      </c>
      <c r="AS16" s="13">
        <f>Calculation!AU16</f>
        <v>977</v>
      </c>
      <c r="AT16" s="13">
        <f>Calculation!AV16</f>
        <v>979</v>
      </c>
      <c r="AU16" s="13">
        <f>Calculation!AW16</f>
        <v>981</v>
      </c>
      <c r="AV16" s="13">
        <f>Calculation!AX16</f>
        <v>983</v>
      </c>
      <c r="AW16" s="13">
        <f>Calculation!AY16</f>
        <v>985</v>
      </c>
      <c r="AX16" s="13">
        <f>Calculation!AZ16</f>
        <v>987</v>
      </c>
      <c r="AY16" s="13">
        <f>Calculation!BA16</f>
        <v>990</v>
      </c>
      <c r="AZ16" s="13">
        <f>Calculation!BB16</f>
        <v>990</v>
      </c>
      <c r="BA16" s="13">
        <f>Calculation!BC16</f>
        <v>991</v>
      </c>
      <c r="BB16" s="13">
        <f>Calculation!BD16</f>
        <v>993</v>
      </c>
      <c r="BC16" s="13">
        <f>Calculation!BE16</f>
        <v>994</v>
      </c>
      <c r="BD16" s="13">
        <f>Calculation!BF16</f>
        <v>996</v>
      </c>
      <c r="BE16" s="13">
        <f>Calculation!BG16</f>
        <v>999</v>
      </c>
      <c r="BF16" s="13">
        <f>Calculation!BH16</f>
        <v>1001</v>
      </c>
      <c r="BG16" s="13">
        <f>Calculation!BI16</f>
        <v>1004</v>
      </c>
      <c r="BH16" s="13">
        <f>Calculation!BJ16</f>
        <v>1004</v>
      </c>
      <c r="BI16" s="13">
        <f>Calculation!BK16</f>
        <v>1005</v>
      </c>
      <c r="BJ16" s="13">
        <f>Calculation!BL16</f>
        <v>1013</v>
      </c>
      <c r="BK16" s="13">
        <f>Calculation!BM16</f>
        <v>1013</v>
      </c>
      <c r="BL16" s="13">
        <f>Calculation!BN16</f>
        <v>1016</v>
      </c>
      <c r="BM16" s="13">
        <f>Calculation!BO16</f>
        <v>1023</v>
      </c>
      <c r="BN16" s="13">
        <f>Calculation!BP16</f>
        <v>1046</v>
      </c>
      <c r="BO16" s="13">
        <f>Calculation!BQ16</f>
        <v>1051</v>
      </c>
      <c r="BP16" s="13">
        <f>Calculation!BR16</f>
        <v>1053</v>
      </c>
      <c r="BQ16" s="13">
        <f>Calculation!BS16</f>
        <v>1069</v>
      </c>
    </row>
    <row r="17" spans="1:69" x14ac:dyDescent="0.3">
      <c r="A17" s="7" t="s">
        <v>29</v>
      </c>
      <c r="B17" s="16">
        <f>ProvinceTotal!G17</f>
        <v>2775014</v>
      </c>
      <c r="C17" s="13">
        <f>Calculation!E17</f>
        <v>0</v>
      </c>
      <c r="D17" s="13">
        <f>Calculation!F17</f>
        <v>0</v>
      </c>
      <c r="E17" s="13">
        <f>Calculation!G17</f>
        <v>0</v>
      </c>
      <c r="F17" s="13">
        <f>Calculation!H17</f>
        <v>0</v>
      </c>
      <c r="G17" s="13">
        <f>Calculation!I17</f>
        <v>0</v>
      </c>
      <c r="H17" s="13">
        <f>Calculation!J17</f>
        <v>0</v>
      </c>
      <c r="I17" s="13">
        <f>Calculation!K17</f>
        <v>2</v>
      </c>
      <c r="J17" s="13">
        <f>Calculation!L17</f>
        <v>2</v>
      </c>
      <c r="K17" s="13">
        <f>Calculation!M17</f>
        <v>2</v>
      </c>
      <c r="L17" s="13">
        <f>Calculation!N17</f>
        <v>3</v>
      </c>
      <c r="M17" s="13">
        <f>Calculation!O17</f>
        <v>4</v>
      </c>
      <c r="N17" s="13">
        <f>Calculation!P17</f>
        <v>5</v>
      </c>
      <c r="O17" s="13">
        <f>Calculation!Q17</f>
        <v>6</v>
      </c>
      <c r="P17" s="13">
        <f>Calculation!R17</f>
        <v>14</v>
      </c>
      <c r="Q17" s="13">
        <f>Calculation!S17</f>
        <v>19</v>
      </c>
      <c r="R17" s="13">
        <f>Calculation!T17</f>
        <v>21</v>
      </c>
      <c r="S17" s="13">
        <f>Calculation!U17</f>
        <v>34</v>
      </c>
      <c r="T17" s="13">
        <f>Calculation!V17</f>
        <v>34</v>
      </c>
      <c r="U17" s="13">
        <f>Calculation!W17</f>
        <v>34</v>
      </c>
      <c r="V17" s="13">
        <f>Calculation!X17</f>
        <v>40</v>
      </c>
      <c r="W17" s="13">
        <f>Calculation!Y17</f>
        <v>44</v>
      </c>
      <c r="X17" s="13">
        <f>Calculation!Z17</f>
        <v>50</v>
      </c>
      <c r="Y17" s="13">
        <f>Calculation!AA17</f>
        <v>52</v>
      </c>
      <c r="Z17" s="13">
        <f>Calculation!AB17</f>
        <v>54</v>
      </c>
      <c r="AA17" s="13">
        <f>Calculation!AC17</f>
        <v>60</v>
      </c>
      <c r="AB17" s="13">
        <f>Calculation!AD17</f>
        <v>71</v>
      </c>
      <c r="AC17" s="13">
        <f>Calculation!AE17</f>
        <v>82</v>
      </c>
      <c r="AD17" s="13">
        <f>Calculation!AF17</f>
        <v>88</v>
      </c>
      <c r="AE17" s="13">
        <f>Calculation!AG17</f>
        <v>106</v>
      </c>
      <c r="AF17" s="13">
        <f>Calculation!AH17</f>
        <v>114</v>
      </c>
      <c r="AG17" s="13">
        <f>Calculation!AI17</f>
        <v>119</v>
      </c>
      <c r="AH17" s="13">
        <f>Calculation!AJ17</f>
        <v>134</v>
      </c>
      <c r="AI17" s="13">
        <f>Calculation!AK17</f>
        <v>145.1498447204969</v>
      </c>
      <c r="AJ17" s="13">
        <f>Calculation!AL17</f>
        <v>150</v>
      </c>
      <c r="AK17" s="13">
        <f>Calculation!AM17</f>
        <v>163</v>
      </c>
      <c r="AL17" s="13">
        <f>Calculation!AN17</f>
        <v>168</v>
      </c>
      <c r="AM17" s="13">
        <f>Calculation!AO17</f>
        <v>173</v>
      </c>
      <c r="AN17" s="13">
        <f>Calculation!AP17</f>
        <v>185</v>
      </c>
      <c r="AO17" s="13">
        <f>Calculation!AQ17</f>
        <v>197</v>
      </c>
      <c r="AP17" s="13">
        <f>Calculation!AR17</f>
        <v>209</v>
      </c>
      <c r="AQ17" s="13">
        <f>Calculation!AS17</f>
        <v>219</v>
      </c>
      <c r="AR17" s="13">
        <f>Calculation!AT17</f>
        <v>233</v>
      </c>
      <c r="AS17" s="13">
        <f>Calculation!AU17</f>
        <v>246</v>
      </c>
      <c r="AT17" s="13">
        <f>Calculation!AV17</f>
        <v>249</v>
      </c>
      <c r="AU17" s="13">
        <f>Calculation!AW17</f>
        <v>271</v>
      </c>
      <c r="AV17" s="13">
        <f>Calculation!AX17</f>
        <v>283</v>
      </c>
      <c r="AW17" s="13">
        <f>Calculation!AY17</f>
        <v>294</v>
      </c>
      <c r="AX17" s="13">
        <f>Calculation!AZ17</f>
        <v>313</v>
      </c>
      <c r="AY17" s="13">
        <f>Calculation!BA17</f>
        <v>342</v>
      </c>
      <c r="AZ17" s="13">
        <f>Calculation!BB17</f>
        <v>371</v>
      </c>
      <c r="BA17" s="13">
        <f>Calculation!BC17</f>
        <v>376</v>
      </c>
      <c r="BB17" s="13">
        <f>Calculation!BD17</f>
        <v>384</v>
      </c>
      <c r="BC17" s="13">
        <f>Calculation!BE17</f>
        <v>396</v>
      </c>
      <c r="BD17" s="13">
        <f>Calculation!BF17</f>
        <v>410</v>
      </c>
      <c r="BE17" s="13">
        <f>Calculation!BG17</f>
        <v>428</v>
      </c>
      <c r="BF17" s="13">
        <f>Calculation!BH17</f>
        <v>438</v>
      </c>
      <c r="BG17" s="13">
        <f>Calculation!BI17</f>
        <v>450</v>
      </c>
      <c r="BH17" s="13">
        <f>Calculation!BJ17</f>
        <v>457</v>
      </c>
      <c r="BI17" s="13">
        <f>Calculation!BK17</f>
        <v>471</v>
      </c>
      <c r="BJ17" s="13">
        <f>Calculation!BL17</f>
        <v>478</v>
      </c>
      <c r="BK17" s="13">
        <f>Calculation!BM17</f>
        <v>500</v>
      </c>
      <c r="BL17" s="13">
        <f>Calculation!BN17</f>
        <v>505.01465558547989</v>
      </c>
      <c r="BM17" s="13">
        <f>Calculation!BO17</f>
        <v>520</v>
      </c>
      <c r="BN17" s="13">
        <f>Calculation!BP17</f>
        <v>523.22638998624291</v>
      </c>
      <c r="BO17" s="13">
        <f>Calculation!BQ17</f>
        <v>534.94782944153224</v>
      </c>
      <c r="BP17" s="13">
        <f>Calculation!BR17</f>
        <v>582</v>
      </c>
      <c r="BQ17" s="13">
        <f>Calculation!BS17</f>
        <v>601</v>
      </c>
    </row>
    <row r="18" spans="1:69" x14ac:dyDescent="0.3">
      <c r="A18" s="7" t="s">
        <v>5</v>
      </c>
      <c r="B18" s="16">
        <f>ProvinceTotal!G18</f>
        <v>4851274</v>
      </c>
      <c r="C18" s="13">
        <f>Calculation!E18</f>
        <v>0</v>
      </c>
      <c r="D18" s="13">
        <f>Calculation!F18</f>
        <v>0</v>
      </c>
      <c r="E18" s="13">
        <f>Calculation!G18</f>
        <v>0</v>
      </c>
      <c r="F18" s="13">
        <f>Calculation!H18</f>
        <v>0</v>
      </c>
      <c r="G18" s="13">
        <f>Calculation!I18</f>
        <v>0</v>
      </c>
      <c r="H18" s="13">
        <f>Calculation!J18</f>
        <v>1</v>
      </c>
      <c r="I18" s="13">
        <f>Calculation!K18</f>
        <v>3</v>
      </c>
      <c r="J18" s="13">
        <f>Calculation!L18</f>
        <v>3</v>
      </c>
      <c r="K18" s="13">
        <f>Calculation!M18</f>
        <v>3</v>
      </c>
      <c r="L18" s="13">
        <f>Calculation!N18</f>
        <v>11</v>
      </c>
      <c r="M18" s="13">
        <f>Calculation!O18</f>
        <v>19</v>
      </c>
      <c r="N18" s="13">
        <f>Calculation!P18</f>
        <v>27</v>
      </c>
      <c r="O18" s="13">
        <f>Calculation!Q18</f>
        <v>35</v>
      </c>
      <c r="P18" s="13">
        <f>Calculation!R18</f>
        <v>49</v>
      </c>
      <c r="Q18" s="13">
        <f>Calculation!S18</f>
        <v>68</v>
      </c>
      <c r="R18" s="13">
        <f>Calculation!T18</f>
        <v>81</v>
      </c>
      <c r="S18" s="13">
        <f>Calculation!U18</f>
        <v>95</v>
      </c>
      <c r="T18" s="13">
        <f>Calculation!V18</f>
        <v>104</v>
      </c>
      <c r="U18" s="13">
        <f>Calculation!W18</f>
        <v>133</v>
      </c>
      <c r="V18" s="13">
        <f>Calculation!X18</f>
        <v>151</v>
      </c>
      <c r="W18" s="13">
        <f>Calculation!Y18</f>
        <v>170</v>
      </c>
      <c r="X18" s="13">
        <f>Calculation!Z18</f>
        <v>199</v>
      </c>
      <c r="Y18" s="13">
        <f>Calculation!AA18</f>
        <v>232</v>
      </c>
      <c r="Z18" s="13">
        <f>Calculation!AB18</f>
        <v>243</v>
      </c>
      <c r="AA18" s="13">
        <f>Calculation!AC18</f>
        <v>252</v>
      </c>
      <c r="AB18" s="13">
        <f>Calculation!AD18</f>
        <v>295</v>
      </c>
      <c r="AC18" s="13">
        <f>Calculation!AE18</f>
        <v>326</v>
      </c>
      <c r="AD18" s="13">
        <f>Calculation!AF18</f>
        <v>386</v>
      </c>
      <c r="AE18" s="13">
        <f>Calculation!AG18</f>
        <v>407</v>
      </c>
      <c r="AF18" s="13">
        <f>Calculation!AH18</f>
        <v>457</v>
      </c>
      <c r="AG18" s="13">
        <f>Calculation!AI18</f>
        <v>479</v>
      </c>
      <c r="AH18" s="13">
        <f>Calculation!AJ18</f>
        <v>505</v>
      </c>
      <c r="AI18" s="13">
        <f>Calculation!AK18</f>
        <v>542.820652173913</v>
      </c>
      <c r="AJ18" s="13">
        <f>Calculation!AL18</f>
        <v>566</v>
      </c>
      <c r="AK18" s="13">
        <f>Calculation!AM18</f>
        <v>589</v>
      </c>
      <c r="AL18" s="13">
        <f>Calculation!AN18</f>
        <v>633</v>
      </c>
      <c r="AM18" s="13">
        <f>Calculation!AO18</f>
        <v>640</v>
      </c>
      <c r="AN18" s="13">
        <f>Calculation!AP18</f>
        <v>669</v>
      </c>
      <c r="AO18" s="13">
        <f>Calculation!AQ18</f>
        <v>712</v>
      </c>
      <c r="AP18" s="13">
        <f>Calculation!AR18</f>
        <v>780</v>
      </c>
      <c r="AQ18" s="13">
        <f>Calculation!AS18</f>
        <v>806</v>
      </c>
      <c r="AR18" s="13">
        <f>Calculation!AT18</f>
        <v>852</v>
      </c>
      <c r="AS18" s="13">
        <f>Calculation!AU18</f>
        <v>917</v>
      </c>
      <c r="AT18" s="13">
        <f>Calculation!AV18</f>
        <v>989</v>
      </c>
      <c r="AU18" s="13">
        <f>Calculation!AW18</f>
        <v>1100</v>
      </c>
      <c r="AV18" s="13">
        <f>Calculation!AX18</f>
        <v>1206</v>
      </c>
      <c r="AW18" s="13">
        <f>Calculation!AY18</f>
        <v>1283</v>
      </c>
      <c r="AX18" s="13">
        <f>Calculation!AZ18</f>
        <v>1408</v>
      </c>
      <c r="AY18" s="13">
        <f>Calculation!BA18</f>
        <v>1527</v>
      </c>
      <c r="AZ18" s="13">
        <f>Calculation!BB18</f>
        <v>1656</v>
      </c>
      <c r="BA18" s="13">
        <f>Calculation!BC18</f>
        <v>1762</v>
      </c>
      <c r="BB18" s="13">
        <f>Calculation!BD18</f>
        <v>1852</v>
      </c>
      <c r="BC18" s="13">
        <f>Calculation!BE18</f>
        <v>1956</v>
      </c>
      <c r="BD18" s="13">
        <f>Calculation!BF18</f>
        <v>2011</v>
      </c>
      <c r="BE18" s="13">
        <f>Calculation!BG18</f>
        <v>2106</v>
      </c>
      <c r="BF18" s="13">
        <f>Calculation!BH18</f>
        <v>2226</v>
      </c>
      <c r="BG18" s="13">
        <f>Calculation!BI18</f>
        <v>2327</v>
      </c>
      <c r="BH18" s="13">
        <f>Calculation!BJ18</f>
        <v>2457</v>
      </c>
      <c r="BI18" s="13">
        <f>Calculation!BK18</f>
        <v>2514</v>
      </c>
      <c r="BJ18" s="13">
        <f>Calculation!BL18</f>
        <v>2637</v>
      </c>
      <c r="BK18" s="13">
        <f>Calculation!BM18</f>
        <v>2729</v>
      </c>
      <c r="BL18" s="13">
        <f>Calculation!BN18</f>
        <v>2824</v>
      </c>
      <c r="BM18" s="13">
        <f>Calculation!BO18</f>
        <v>2959</v>
      </c>
      <c r="BN18" s="13">
        <f>Calculation!BP18</f>
        <v>3054</v>
      </c>
      <c r="BO18" s="13">
        <f>Calculation!BQ18</f>
        <v>3176</v>
      </c>
      <c r="BP18" s="13">
        <f>Calculation!BR18</f>
        <v>3281</v>
      </c>
      <c r="BQ18" s="13">
        <f>Calculation!BS18</f>
        <v>3361</v>
      </c>
    </row>
    <row r="19" spans="1:69" x14ac:dyDescent="0.3">
      <c r="A19" s="7" t="s">
        <v>6</v>
      </c>
      <c r="B19" s="16">
        <f>ProvinceTotal!G19</f>
        <v>1273761</v>
      </c>
      <c r="C19" s="13">
        <f>Calculation!E19</f>
        <v>0</v>
      </c>
      <c r="D19" s="13">
        <f>Calculation!F19</f>
        <v>0</v>
      </c>
      <c r="E19" s="13">
        <f>Calculation!G19</f>
        <v>0</v>
      </c>
      <c r="F19" s="13">
        <f>Calculation!H19</f>
        <v>0</v>
      </c>
      <c r="G19" s="13">
        <f>Calculation!I19</f>
        <v>0</v>
      </c>
      <c r="H19" s="13">
        <f>Calculation!J19</f>
        <v>0</v>
      </c>
      <c r="I19" s="13">
        <f>Calculation!K19</f>
        <v>0</v>
      </c>
      <c r="J19" s="13">
        <f>Calculation!L19</f>
        <v>0</v>
      </c>
      <c r="K19" s="13">
        <f>Calculation!M19</f>
        <v>2</v>
      </c>
      <c r="L19" s="13">
        <f>Calculation!N19</f>
        <v>8</v>
      </c>
      <c r="M19" s="13">
        <f>Calculation!O19</f>
        <v>8</v>
      </c>
      <c r="N19" s="13">
        <f>Calculation!P19</f>
        <v>26</v>
      </c>
      <c r="O19" s="13">
        <f>Calculation!Q19</f>
        <v>55</v>
      </c>
      <c r="P19" s="13">
        <f>Calculation!R19</f>
        <v>80</v>
      </c>
      <c r="Q19" s="13">
        <f>Calculation!S19</f>
        <v>111</v>
      </c>
      <c r="R19" s="13">
        <f>Calculation!T19</f>
        <v>176</v>
      </c>
      <c r="S19" s="13">
        <f>Calculation!U19</f>
        <v>178</v>
      </c>
      <c r="T19" s="13">
        <f>Calculation!V19</f>
        <v>207</v>
      </c>
      <c r="U19" s="13">
        <f>Calculation!W19</f>
        <v>247</v>
      </c>
      <c r="V19" s="13">
        <f>Calculation!X19</f>
        <v>257</v>
      </c>
      <c r="W19" s="13">
        <f>Calculation!Y19</f>
        <v>284</v>
      </c>
      <c r="X19" s="13">
        <f>Calculation!Z19</f>
        <v>326</v>
      </c>
      <c r="Y19" s="13">
        <f>Calculation!AA19</f>
        <v>338</v>
      </c>
      <c r="Z19" s="13">
        <f>Calculation!AB19</f>
        <v>385</v>
      </c>
      <c r="AA19" s="13">
        <f>Calculation!AC19</f>
        <v>407</v>
      </c>
      <c r="AB19" s="13">
        <f>Calculation!AD19</f>
        <v>447</v>
      </c>
      <c r="AC19" s="13">
        <f>Calculation!AE19</f>
        <v>473</v>
      </c>
      <c r="AD19" s="13">
        <f>Calculation!AF19</f>
        <v>526</v>
      </c>
      <c r="AE19" s="13">
        <f>Calculation!AG19</f>
        <v>573</v>
      </c>
      <c r="AF19" s="13">
        <f>Calculation!AH19</f>
        <v>581</v>
      </c>
      <c r="AG19" s="13">
        <f>Calculation!AI19</f>
        <v>640</v>
      </c>
      <c r="AH19" s="13">
        <f>Calculation!AJ19</f>
        <v>669</v>
      </c>
      <c r="AI19" s="13">
        <f>Calculation!AK19</f>
        <v>711.83074534161494</v>
      </c>
      <c r="AJ19" s="13">
        <f>Calculation!AL19</f>
        <v>765</v>
      </c>
      <c r="AK19" s="13">
        <f>Calculation!AM19</f>
        <v>765</v>
      </c>
      <c r="AL19" s="13">
        <f>Calculation!AN19</f>
        <v>794</v>
      </c>
      <c r="AM19" s="13">
        <f>Calculation!AO19</f>
        <v>810</v>
      </c>
      <c r="AN19" s="13">
        <f>Calculation!AP19</f>
        <v>873</v>
      </c>
      <c r="AO19" s="13">
        <f>Calculation!AQ19</f>
        <v>896</v>
      </c>
      <c r="AP19" s="13">
        <f>Calculation!AR19</f>
        <v>933</v>
      </c>
      <c r="AQ19" s="13">
        <f>Calculation!AS19</f>
        <v>957</v>
      </c>
      <c r="AR19" s="13">
        <f>Calculation!AT19</f>
        <v>987</v>
      </c>
      <c r="AS19" s="13">
        <f>Calculation!AU19</f>
        <v>1018</v>
      </c>
      <c r="AT19" s="13">
        <f>Calculation!AV19</f>
        <v>1039</v>
      </c>
      <c r="AU19" s="13">
        <f>Calculation!AW19</f>
        <v>1057</v>
      </c>
      <c r="AV19" s="13">
        <f>Calculation!AX19</f>
        <v>1075</v>
      </c>
      <c r="AW19" s="13">
        <f>Calculation!AY19</f>
        <v>1105</v>
      </c>
      <c r="AX19" s="13">
        <f>Calculation!AZ19</f>
        <v>1125</v>
      </c>
      <c r="AY19" s="13">
        <f>Calculation!BA19</f>
        <v>1132.633775086281</v>
      </c>
      <c r="AZ19" s="13">
        <f>Calculation!BB19</f>
        <v>1137.7370351440907</v>
      </c>
      <c r="BA19" s="13">
        <f>Calculation!BC19</f>
        <v>1165.905395196738</v>
      </c>
      <c r="BB19" s="13">
        <f>Calculation!BD19</f>
        <v>1177.4984032361081</v>
      </c>
      <c r="BC19" s="13">
        <f>Calculation!BE19</f>
        <v>1188.149569303054</v>
      </c>
      <c r="BD19" s="13">
        <f>Calculation!BF19</f>
        <v>1197.3469340974211</v>
      </c>
      <c r="BE19" s="13">
        <f>Calculation!BG19</f>
        <v>1207.7694812789002</v>
      </c>
      <c r="BF19" s="13">
        <f>Calculation!BH19</f>
        <v>1214.7952204367532</v>
      </c>
      <c r="BG19" s="13">
        <f>Calculation!BI19</f>
        <v>1220.4632808133265</v>
      </c>
      <c r="BH19" s="13">
        <f>Calculation!BJ19</f>
        <v>1229.8085288089273</v>
      </c>
      <c r="BI19" s="13">
        <f>Calculation!BK19</f>
        <v>1231.3978919604599</v>
      </c>
      <c r="BJ19" s="13">
        <f>Calculation!BL19</f>
        <v>1232</v>
      </c>
      <c r="BK19" s="13">
        <f>Calculation!BM19</f>
        <v>1233.0629032572465</v>
      </c>
      <c r="BL19" s="13">
        <f>Calculation!BN19</f>
        <v>1233.1521570312113</v>
      </c>
      <c r="BM19" s="13">
        <f>Calculation!BO19</f>
        <v>1236.678723092693</v>
      </c>
      <c r="BN19" s="13">
        <f>Calculation!BP19</f>
        <v>1238</v>
      </c>
      <c r="BO19" s="13">
        <f>Calculation!BQ19</f>
        <v>1239</v>
      </c>
      <c r="BP19" s="13">
        <f>Calculation!BR19</f>
        <v>1239</v>
      </c>
      <c r="BQ19" s="13">
        <f>Calculation!BS19</f>
        <v>1240</v>
      </c>
    </row>
    <row r="20" spans="1:69" x14ac:dyDescent="0.3">
      <c r="A20" s="7" t="s">
        <v>7</v>
      </c>
      <c r="B20" s="16">
        <f>ProvinceTotal!G20</f>
        <v>1292283</v>
      </c>
      <c r="C20" s="13">
        <f>Calculation!E20</f>
        <v>4</v>
      </c>
      <c r="D20" s="13">
        <f>Calculation!F20</f>
        <v>11</v>
      </c>
      <c r="E20" s="13">
        <f>Calculation!G20</f>
        <v>19</v>
      </c>
      <c r="F20" s="13">
        <f>Calculation!H20</f>
        <v>26</v>
      </c>
      <c r="G20" s="13">
        <f>Calculation!I20</f>
        <v>34</v>
      </c>
      <c r="H20" s="13">
        <f>Calculation!J20</f>
        <v>48</v>
      </c>
      <c r="I20" s="13">
        <f>Calculation!K20</f>
        <v>63</v>
      </c>
      <c r="J20" s="13">
        <f>Calculation!L20</f>
        <v>72</v>
      </c>
      <c r="K20" s="13">
        <f>Calculation!M20</f>
        <v>88</v>
      </c>
      <c r="L20" s="13">
        <f>Calculation!N20</f>
        <v>109</v>
      </c>
      <c r="M20" s="13">
        <f>Calculation!O20</f>
        <v>139</v>
      </c>
      <c r="N20" s="13">
        <f>Calculation!P20</f>
        <v>201</v>
      </c>
      <c r="O20" s="13">
        <f>Calculation!Q20</f>
        <v>253</v>
      </c>
      <c r="P20" s="13">
        <f>Calculation!R20</f>
        <v>354</v>
      </c>
      <c r="Q20" s="13">
        <f>Calculation!S20</f>
        <v>386</v>
      </c>
      <c r="R20" s="13">
        <f>Calculation!T20</f>
        <v>523</v>
      </c>
      <c r="S20" s="13">
        <f>Calculation!U20</f>
        <v>668</v>
      </c>
      <c r="T20" s="13">
        <f>Calculation!V20</f>
        <v>685</v>
      </c>
      <c r="U20" s="13">
        <f>Calculation!W20</f>
        <v>712</v>
      </c>
      <c r="V20" s="13">
        <f>Calculation!X20</f>
        <v>751</v>
      </c>
      <c r="W20" s="13">
        <f>Calculation!Y20</f>
        <v>804</v>
      </c>
      <c r="X20" s="13">
        <f>Calculation!Z20</f>
        <v>846</v>
      </c>
      <c r="Y20" s="13">
        <f>Calculation!AA20</f>
        <v>888</v>
      </c>
      <c r="Z20" s="13">
        <f>Calculation!AB20</f>
        <v>920</v>
      </c>
      <c r="AA20" s="13">
        <f>Calculation!AC20</f>
        <v>1004</v>
      </c>
      <c r="AB20" s="13">
        <f>Calculation!AD20</f>
        <v>1023</v>
      </c>
      <c r="AC20" s="13">
        <f>Calculation!AE20</f>
        <v>1052</v>
      </c>
      <c r="AD20" s="13">
        <f>Calculation!AF20</f>
        <v>1074</v>
      </c>
      <c r="AE20" s="13">
        <f>Calculation!AG20</f>
        <v>1105</v>
      </c>
      <c r="AF20" s="13">
        <f>Calculation!AH20</f>
        <v>1141</v>
      </c>
      <c r="AG20" s="13">
        <f>Calculation!AI20</f>
        <v>1161</v>
      </c>
      <c r="AH20" s="13">
        <f>Calculation!AJ20</f>
        <v>1178</v>
      </c>
      <c r="AI20" s="13">
        <f>Calculation!AK20</f>
        <v>1215.381405279503</v>
      </c>
      <c r="AJ20" s="13">
        <f>Calculation!AL20</f>
        <v>1287.4696586114931</v>
      </c>
      <c r="AK20" s="13">
        <f>Calculation!AM20</f>
        <v>1432.7318655433971</v>
      </c>
      <c r="AL20" s="13">
        <f>Calculation!AN20</f>
        <v>1495.066536586678</v>
      </c>
      <c r="AM20" s="13">
        <f>Calculation!AO20</f>
        <v>1789.3447931964356</v>
      </c>
      <c r="AN20" s="13">
        <f>Calculation!AP20</f>
        <v>1981.4039161254059</v>
      </c>
      <c r="AO20" s="13">
        <f>Calculation!AQ20</f>
        <v>2203.7940658352077</v>
      </c>
      <c r="AP20" s="13">
        <f>Calculation!AR20</f>
        <v>2376.0979207229975</v>
      </c>
      <c r="AQ20" s="13">
        <f>Calculation!AS20</f>
        <v>2580.998412044933</v>
      </c>
      <c r="AR20" s="13">
        <f>Calculation!AT20</f>
        <v>2775.2410768739292</v>
      </c>
      <c r="AS20" s="13">
        <f>Calculation!AU20</f>
        <v>2963.8934146213278</v>
      </c>
      <c r="AT20" s="13">
        <f>Calculation!AV20</f>
        <v>3137.7738671359439</v>
      </c>
      <c r="AU20" s="13">
        <f>Calculation!AW20</f>
        <v>3287.324935322421</v>
      </c>
      <c r="AV20" s="13">
        <f>Calculation!AX20</f>
        <v>3427.1300466698622</v>
      </c>
      <c r="AW20" s="13">
        <f>Calculation!AY20</f>
        <v>3556.9068043053699</v>
      </c>
      <c r="AX20" s="13">
        <f>Calculation!AZ20</f>
        <v>3678.9238075216749</v>
      </c>
      <c r="AY20" s="13">
        <f>Calculation!BA20</f>
        <v>3767</v>
      </c>
      <c r="AZ20" s="13">
        <f>Calculation!BB20</f>
        <v>3817.6851332746851</v>
      </c>
      <c r="BA20" s="13">
        <f>Calculation!BC20</f>
        <v>3924.4084583976296</v>
      </c>
      <c r="BB20" s="13">
        <f>Calculation!BD20</f>
        <v>4019.287843304237</v>
      </c>
      <c r="BC20" s="13">
        <f>Calculation!BE20</f>
        <v>4087.7528386844165</v>
      </c>
      <c r="BD20" s="13">
        <f>Calculation!BF20</f>
        <v>4152.3951862464182</v>
      </c>
      <c r="BE20" s="13">
        <f>Calculation!BG20</f>
        <v>4220.2176181651339</v>
      </c>
      <c r="BF20" s="13">
        <f>Calculation!BH20</f>
        <v>4275.1638511193514</v>
      </c>
      <c r="BG20" s="13">
        <f>Calculation!BI20</f>
        <v>4354.0498210688284</v>
      </c>
      <c r="BH20" s="13">
        <f>Calculation!BJ20</f>
        <v>4436</v>
      </c>
      <c r="BI20" s="13">
        <f>Calculation!BK20</f>
        <v>4506.8082007899438</v>
      </c>
      <c r="BJ20" s="13">
        <f>Calculation!BL20</f>
        <v>4529.6812562646173</v>
      </c>
      <c r="BK20" s="13">
        <f>Calculation!BM20</f>
        <v>4587.192881230385</v>
      </c>
      <c r="BL20" s="13">
        <f>Calculation!BN20</f>
        <v>4636.7716405333513</v>
      </c>
      <c r="BM20" s="13">
        <f>Calculation!BO20</f>
        <v>4698.5787084492604</v>
      </c>
      <c r="BN20" s="13">
        <f>Calculation!BP20</f>
        <v>4701.0669135997123</v>
      </c>
      <c r="BO20" s="13">
        <f>Calculation!BQ20</f>
        <v>4736.9729729729734</v>
      </c>
      <c r="BP20" s="13">
        <f>Calculation!BR20</f>
        <v>4768</v>
      </c>
      <c r="BQ20" s="13">
        <f>Calculation!BS20</f>
        <v>4784.4402670023019</v>
      </c>
    </row>
    <row r="21" spans="1:69" x14ac:dyDescent="0.3">
      <c r="A21" s="7" t="s">
        <v>30</v>
      </c>
      <c r="B21" s="16">
        <f>ProvinceTotal!G21</f>
        <v>1603011</v>
      </c>
      <c r="C21" s="13">
        <f>Calculation!E21</f>
        <v>0</v>
      </c>
      <c r="D21" s="13">
        <f>Calculation!F21</f>
        <v>0</v>
      </c>
      <c r="E21" s="13">
        <f>Calculation!G21</f>
        <v>0</v>
      </c>
      <c r="F21" s="13">
        <f>Calculation!H21</f>
        <v>0</v>
      </c>
      <c r="G21" s="13">
        <f>Calculation!I21</f>
        <v>0</v>
      </c>
      <c r="H21" s="13">
        <f>Calculation!J21</f>
        <v>0</v>
      </c>
      <c r="I21" s="13">
        <f>Calculation!K21</f>
        <v>0</v>
      </c>
      <c r="J21" s="13">
        <f>Calculation!L21</f>
        <v>1</v>
      </c>
      <c r="K21" s="13">
        <f>Calculation!M21</f>
        <v>3</v>
      </c>
      <c r="L21" s="13">
        <f>Calculation!N21</f>
        <v>8</v>
      </c>
      <c r="M21" s="13">
        <f>Calculation!O21</f>
        <v>8</v>
      </c>
      <c r="N21" s="13">
        <f>Calculation!P21</f>
        <v>8</v>
      </c>
      <c r="O21" s="13">
        <f>Calculation!Q21</f>
        <v>8</v>
      </c>
      <c r="P21" s="13">
        <f>Calculation!R21</f>
        <v>12</v>
      </c>
      <c r="Q21" s="13">
        <f>Calculation!S21</f>
        <v>18</v>
      </c>
      <c r="R21" s="13">
        <f>Calculation!T21</f>
        <v>42</v>
      </c>
      <c r="S21" s="13">
        <f>Calculation!U21</f>
        <v>44</v>
      </c>
      <c r="T21" s="13">
        <f>Calculation!V21</f>
        <v>63</v>
      </c>
      <c r="U21" s="13">
        <f>Calculation!W21</f>
        <v>66</v>
      </c>
      <c r="V21" s="13">
        <f>Calculation!X21</f>
        <v>78</v>
      </c>
      <c r="W21" s="13">
        <f>Calculation!Y21</f>
        <v>84</v>
      </c>
      <c r="X21" s="13">
        <f>Calculation!Z21</f>
        <v>93</v>
      </c>
      <c r="Y21" s="13">
        <f>Calculation!AA21</f>
        <v>102</v>
      </c>
      <c r="Z21" s="13">
        <f>Calculation!AB21</f>
        <v>107</v>
      </c>
      <c r="AA21" s="13">
        <f>Calculation!AC21</f>
        <v>134</v>
      </c>
      <c r="AB21" s="13">
        <f>Calculation!AD21</f>
        <v>165</v>
      </c>
      <c r="AC21" s="13">
        <f>Calculation!AE21</f>
        <v>167</v>
      </c>
      <c r="AD21" s="13">
        <f>Calculation!AF21</f>
        <v>189</v>
      </c>
      <c r="AE21" s="13">
        <f>Calculation!AG21</f>
        <v>200</v>
      </c>
      <c r="AF21" s="13">
        <f>Calculation!AH21</f>
        <v>215</v>
      </c>
      <c r="AG21" s="13">
        <f>Calculation!AI21</f>
        <v>222</v>
      </c>
      <c r="AH21" s="13">
        <f>Calculation!AJ21</f>
        <v>238</v>
      </c>
      <c r="AI21" s="13">
        <f>Calculation!AK21</f>
        <v>259.97729037267078</v>
      </c>
      <c r="AJ21" s="13">
        <f>Calculation!AL21</f>
        <v>278</v>
      </c>
      <c r="AK21" s="13">
        <f>Calculation!AM21</f>
        <v>297</v>
      </c>
      <c r="AL21" s="13">
        <f>Calculation!AN21</f>
        <v>318</v>
      </c>
      <c r="AM21" s="13">
        <f>Calculation!AO21</f>
        <v>348</v>
      </c>
      <c r="AN21" s="13">
        <f>Calculation!AP21</f>
        <v>363</v>
      </c>
      <c r="AO21" s="13">
        <f>Calculation!AQ21</f>
        <v>404</v>
      </c>
      <c r="AP21" s="13">
        <f>Calculation!AR21</f>
        <v>425</v>
      </c>
      <c r="AQ21" s="13">
        <f>Calculation!AS21</f>
        <v>470</v>
      </c>
      <c r="AR21" s="13">
        <f>Calculation!AT21</f>
        <v>511</v>
      </c>
      <c r="AS21" s="13">
        <f>Calculation!AU21</f>
        <v>558</v>
      </c>
      <c r="AT21" s="13">
        <f>Calculation!AV21</f>
        <v>587</v>
      </c>
      <c r="AU21" s="13">
        <f>Calculation!AW21</f>
        <v>611</v>
      </c>
      <c r="AV21" s="13">
        <f>Calculation!AX21</f>
        <v>630</v>
      </c>
      <c r="AW21" s="13">
        <f>Calculation!AY21</f>
        <v>647</v>
      </c>
      <c r="AX21" s="13">
        <f>Calculation!AZ21</f>
        <v>659</v>
      </c>
      <c r="AY21" s="13">
        <f>Calculation!BA21</f>
        <v>682</v>
      </c>
      <c r="AZ21" s="13">
        <f>Calculation!BB21</f>
        <v>686.92817095177668</v>
      </c>
      <c r="BA21" s="13">
        <f>Calculation!BC21</f>
        <v>712</v>
      </c>
      <c r="BB21" s="13">
        <f>Calculation!BD21</f>
        <v>773</v>
      </c>
      <c r="BC21" s="13">
        <f>Calculation!BE21</f>
        <v>809</v>
      </c>
      <c r="BD21" s="13">
        <f>Calculation!BF21</f>
        <v>836</v>
      </c>
      <c r="BE21" s="13">
        <f>Calculation!BG21</f>
        <v>856</v>
      </c>
      <c r="BF21" s="13">
        <f>Calculation!BH21</f>
        <v>889</v>
      </c>
      <c r="BG21" s="13">
        <f>Calculation!BI21</f>
        <v>906</v>
      </c>
      <c r="BH21" s="13">
        <f>Calculation!BJ21</f>
        <v>931</v>
      </c>
      <c r="BI21" s="13">
        <f>Calculation!BK21</f>
        <v>953</v>
      </c>
      <c r="BJ21" s="13">
        <f>Calculation!BL21</f>
        <v>956</v>
      </c>
      <c r="BK21" s="13">
        <f>Calculation!BM21</f>
        <v>976</v>
      </c>
      <c r="BL21" s="13">
        <f>Calculation!BN21</f>
        <v>1015</v>
      </c>
      <c r="BM21" s="13">
        <f>Calculation!BO21</f>
        <v>1033</v>
      </c>
      <c r="BN21" s="13">
        <f>Calculation!BP21</f>
        <v>1054</v>
      </c>
      <c r="BO21" s="13">
        <f>Calculation!BQ21</f>
        <v>1083</v>
      </c>
      <c r="BP21" s="13">
        <f>Calculation!BR21</f>
        <v>1093</v>
      </c>
      <c r="BQ21" s="13">
        <f>Calculation!BS21</f>
        <v>1113</v>
      </c>
    </row>
    <row r="22" spans="1:69" x14ac:dyDescent="0.3">
      <c r="A22" s="7" t="s">
        <v>8</v>
      </c>
      <c r="B22" s="16">
        <f>ProvinceTotal!G22</f>
        <v>3164718</v>
      </c>
      <c r="C22" s="13">
        <f>Calculation!E22</f>
        <v>0</v>
      </c>
      <c r="D22" s="13">
        <f>Calculation!F22</f>
        <v>0</v>
      </c>
      <c r="E22" s="13">
        <f>Calculation!G22</f>
        <v>0</v>
      </c>
      <c r="F22" s="13">
        <f>Calculation!H22</f>
        <v>0</v>
      </c>
      <c r="G22" s="13">
        <f>Calculation!I22</f>
        <v>0</v>
      </c>
      <c r="H22" s="13">
        <f>Calculation!J22</f>
        <v>0</v>
      </c>
      <c r="I22" s="13">
        <f>Calculation!K22</f>
        <v>0</v>
      </c>
      <c r="J22" s="13">
        <f>Calculation!L22</f>
        <v>0</v>
      </c>
      <c r="K22" s="13">
        <f>Calculation!M22</f>
        <v>0</v>
      </c>
      <c r="L22" s="13">
        <f>Calculation!N22</f>
        <v>0</v>
      </c>
      <c r="M22" s="13">
        <f>Calculation!O22</f>
        <v>2</v>
      </c>
      <c r="N22" s="13">
        <f>Calculation!P22</f>
        <v>4</v>
      </c>
      <c r="O22" s="13">
        <f>Calculation!Q22</f>
        <v>4</v>
      </c>
      <c r="P22" s="13">
        <f>Calculation!R22</f>
        <v>18</v>
      </c>
      <c r="Q22" s="13">
        <f>Calculation!S22</f>
        <v>18</v>
      </c>
      <c r="R22" s="13">
        <f>Calculation!T22</f>
        <v>25</v>
      </c>
      <c r="S22" s="13">
        <f>Calculation!U22</f>
        <v>40</v>
      </c>
      <c r="T22" s="13">
        <f>Calculation!V22</f>
        <v>41</v>
      </c>
      <c r="U22" s="13">
        <f>Calculation!W22</f>
        <v>46</v>
      </c>
      <c r="V22" s="13">
        <f>Calculation!X22</f>
        <v>50</v>
      </c>
      <c r="W22" s="13">
        <f>Calculation!Y22</f>
        <v>58</v>
      </c>
      <c r="X22" s="13">
        <f>Calculation!Z22</f>
        <v>65</v>
      </c>
      <c r="Y22" s="13">
        <f>Calculation!AA22</f>
        <v>77</v>
      </c>
      <c r="Z22" s="13">
        <f>Calculation!AB22</f>
        <v>77</v>
      </c>
      <c r="AA22" s="13">
        <f>Calculation!AC22</f>
        <v>84</v>
      </c>
      <c r="AB22" s="13">
        <f>Calculation!AD22</f>
        <v>97</v>
      </c>
      <c r="AC22" s="13">
        <f>Calculation!AE22</f>
        <v>116</v>
      </c>
      <c r="AD22" s="13">
        <f>Calculation!AF22</f>
        <v>127</v>
      </c>
      <c r="AE22" s="13">
        <f>Calculation!AG22</f>
        <v>141</v>
      </c>
      <c r="AF22" s="13">
        <f>Calculation!AH22</f>
        <v>153</v>
      </c>
      <c r="AG22" s="13">
        <f>Calculation!AI22</f>
        <v>161</v>
      </c>
      <c r="AH22" s="13">
        <f>Calculation!AJ22</f>
        <v>169</v>
      </c>
      <c r="AI22" s="13">
        <f>Calculation!AK22</f>
        <v>179</v>
      </c>
      <c r="AJ22" s="13">
        <f>Calculation!AL22</f>
        <v>179</v>
      </c>
      <c r="AK22" s="13">
        <f>Calculation!AM22</f>
        <v>192</v>
      </c>
      <c r="AL22" s="13">
        <f>Calculation!AN22</f>
        <v>202</v>
      </c>
      <c r="AM22" s="13">
        <f>Calculation!AO22</f>
        <v>212</v>
      </c>
      <c r="AN22" s="13">
        <f>Calculation!AP22</f>
        <v>228</v>
      </c>
      <c r="AO22" s="13">
        <f>Calculation!AQ22</f>
        <v>234</v>
      </c>
      <c r="AP22" s="13">
        <f>Calculation!AR22</f>
        <v>251</v>
      </c>
      <c r="AQ22" s="13">
        <f>Calculation!AS22</f>
        <v>260</v>
      </c>
      <c r="AR22" s="13">
        <f>Calculation!AT22</f>
        <v>282</v>
      </c>
      <c r="AS22" s="13">
        <f>Calculation!AU22</f>
        <v>285</v>
      </c>
      <c r="AT22" s="13">
        <f>Calculation!AV22</f>
        <v>298</v>
      </c>
      <c r="AU22" s="13">
        <f>Calculation!AW22</f>
        <v>311</v>
      </c>
      <c r="AV22" s="13">
        <f>Calculation!AX22</f>
        <v>327</v>
      </c>
      <c r="AW22" s="13">
        <f>Calculation!AY22</f>
        <v>366</v>
      </c>
      <c r="AX22" s="13">
        <f>Calculation!AZ22</f>
        <v>379</v>
      </c>
      <c r="AY22" s="13">
        <f>Calculation!BA22</f>
        <v>394</v>
      </c>
      <c r="AZ22" s="13">
        <f>Calculation!BB22</f>
        <v>412</v>
      </c>
      <c r="BA22" s="13">
        <f>Calculation!BC22</f>
        <v>427</v>
      </c>
      <c r="BB22" s="13">
        <f>Calculation!BD22</f>
        <v>442</v>
      </c>
      <c r="BC22" s="13">
        <f>Calculation!BE22</f>
        <v>458</v>
      </c>
      <c r="BD22" s="13">
        <f>Calculation!BF22</f>
        <v>479</v>
      </c>
      <c r="BE22" s="13">
        <f>Calculation!BG22</f>
        <v>501</v>
      </c>
      <c r="BF22" s="13">
        <f>Calculation!BH22</f>
        <v>511</v>
      </c>
      <c r="BG22" s="13">
        <f>Calculation!BI22</f>
        <v>526</v>
      </c>
      <c r="BH22" s="13">
        <f>Calculation!BJ22</f>
        <v>541</v>
      </c>
      <c r="BI22" s="13">
        <f>Calculation!BK22</f>
        <v>552</v>
      </c>
      <c r="BJ22" s="13">
        <f>Calculation!BL22</f>
        <v>559</v>
      </c>
      <c r="BK22" s="13">
        <f>Calculation!BM22</f>
        <v>571.78320110719085</v>
      </c>
      <c r="BL22" s="13">
        <f>Calculation!BN22</f>
        <v>573</v>
      </c>
      <c r="BM22" s="13">
        <f>Calculation!BO22</f>
        <v>593</v>
      </c>
      <c r="BN22" s="13">
        <f>Calculation!BP22</f>
        <v>602</v>
      </c>
      <c r="BO22" s="13">
        <f>Calculation!BQ22</f>
        <v>609</v>
      </c>
      <c r="BP22" s="13">
        <f>Calculation!BR22</f>
        <v>624</v>
      </c>
      <c r="BQ22" s="13">
        <f>Calculation!BS22</f>
        <v>631</v>
      </c>
    </row>
    <row r="23" spans="1:69" x14ac:dyDescent="0.3">
      <c r="A23" s="7" t="s">
        <v>9</v>
      </c>
      <c r="B23" s="16">
        <f>ProvinceTotal!G23</f>
        <v>1952434</v>
      </c>
      <c r="C23" s="13">
        <f>Calculation!E23</f>
        <v>0</v>
      </c>
      <c r="D23" s="13">
        <f>Calculation!F23</f>
        <v>0</v>
      </c>
      <c r="E23" s="13">
        <f>Calculation!G23</f>
        <v>0</v>
      </c>
      <c r="F23" s="13">
        <f>Calculation!H23</f>
        <v>0</v>
      </c>
      <c r="G23" s="13">
        <f>Calculation!I23</f>
        <v>0</v>
      </c>
      <c r="H23" s="13">
        <f>Calculation!J23</f>
        <v>1</v>
      </c>
      <c r="I23" s="13">
        <f>Calculation!K23</f>
        <v>2</v>
      </c>
      <c r="J23" s="13">
        <f>Calculation!L23</f>
        <v>3</v>
      </c>
      <c r="K23" s="13">
        <f>Calculation!M23</f>
        <v>3</v>
      </c>
      <c r="L23" s="13">
        <f>Calculation!N23</f>
        <v>3</v>
      </c>
      <c r="M23" s="13">
        <f>Calculation!O23</f>
        <v>5</v>
      </c>
      <c r="N23" s="13">
        <f>Calculation!P23</f>
        <v>6</v>
      </c>
      <c r="O23" s="13">
        <f>Calculation!Q23</f>
        <v>7</v>
      </c>
      <c r="P23" s="13">
        <f>Calculation!R23</f>
        <v>22</v>
      </c>
      <c r="Q23" s="13">
        <f>Calculation!S23</f>
        <v>22</v>
      </c>
      <c r="R23" s="13">
        <f>Calculation!T23</f>
        <v>27</v>
      </c>
      <c r="S23" s="13">
        <f>Calculation!U23</f>
        <v>31</v>
      </c>
      <c r="T23" s="13">
        <f>Calculation!V23</f>
        <v>33</v>
      </c>
      <c r="U23" s="13">
        <f>Calculation!W23</f>
        <v>44</v>
      </c>
      <c r="V23" s="13">
        <f>Calculation!X23</f>
        <v>51</v>
      </c>
      <c r="W23" s="13">
        <f>Calculation!Y23</f>
        <v>59</v>
      </c>
      <c r="X23" s="13">
        <f>Calculation!Z23</f>
        <v>79</v>
      </c>
      <c r="Y23" s="13">
        <f>Calculation!AA23</f>
        <v>94</v>
      </c>
      <c r="Z23" s="13">
        <f>Calculation!AB23</f>
        <v>102</v>
      </c>
      <c r="AA23" s="13">
        <f>Calculation!AC23</f>
        <v>115</v>
      </c>
      <c r="AB23" s="13">
        <f>Calculation!AD23</f>
        <v>136</v>
      </c>
      <c r="AC23" s="13">
        <f>Calculation!AE23</f>
        <v>145</v>
      </c>
      <c r="AD23" s="13">
        <f>Calculation!AF23</f>
        <v>152</v>
      </c>
      <c r="AE23" s="13">
        <f>Calculation!AG23</f>
        <v>158</v>
      </c>
      <c r="AF23" s="13">
        <f>Calculation!AH23</f>
        <v>163</v>
      </c>
      <c r="AG23" s="13">
        <f>Calculation!AI23</f>
        <v>168</v>
      </c>
      <c r="AH23" s="13">
        <f>Calculation!AJ23</f>
        <v>175</v>
      </c>
      <c r="AI23" s="13">
        <f>Calculation!AK23</f>
        <v>182.92857142857142</v>
      </c>
      <c r="AJ23" s="13">
        <f>Calculation!AL23</f>
        <v>192</v>
      </c>
      <c r="AK23" s="13">
        <f>Calculation!AM23</f>
        <v>192</v>
      </c>
      <c r="AL23" s="13">
        <f>Calculation!AN23</f>
        <v>194</v>
      </c>
      <c r="AM23" s="13">
        <f>Calculation!AO23</f>
        <v>199</v>
      </c>
      <c r="AN23" s="13">
        <f>Calculation!AP23</f>
        <v>207</v>
      </c>
      <c r="AO23" s="13">
        <f>Calculation!AQ23</f>
        <v>213</v>
      </c>
      <c r="AP23" s="13">
        <f>Calculation!AR23</f>
        <v>220</v>
      </c>
      <c r="AQ23" s="13">
        <f>Calculation!AS23</f>
        <v>229</v>
      </c>
      <c r="AR23" s="13">
        <f>Calculation!AT23</f>
        <v>237</v>
      </c>
      <c r="AS23" s="13">
        <f>Calculation!AU23</f>
        <v>245</v>
      </c>
      <c r="AT23" s="13">
        <f>Calculation!AV23</f>
        <v>268</v>
      </c>
      <c r="AU23" s="13">
        <f>Calculation!AW23</f>
        <v>281</v>
      </c>
      <c r="AV23" s="13">
        <f>Calculation!AX23</f>
        <v>314</v>
      </c>
      <c r="AW23" s="13">
        <f>Calculation!AY23</f>
        <v>318</v>
      </c>
      <c r="AX23" s="13">
        <f>Calculation!AZ23</f>
        <v>324</v>
      </c>
      <c r="AY23" s="13">
        <f>Calculation!BA23</f>
        <v>372</v>
      </c>
      <c r="AZ23" s="13">
        <f>Calculation!BB23</f>
        <v>404</v>
      </c>
      <c r="BA23" s="13">
        <f>Calculation!BC23</f>
        <v>430</v>
      </c>
      <c r="BB23" s="13">
        <f>Calculation!BD23</f>
        <v>489</v>
      </c>
      <c r="BC23" s="13">
        <f>Calculation!BE23</f>
        <v>541</v>
      </c>
      <c r="BD23" s="13">
        <f>Calculation!BF23</f>
        <v>570</v>
      </c>
      <c r="BE23" s="13">
        <f>Calculation!BG23</f>
        <v>637</v>
      </c>
      <c r="BF23" s="13">
        <f>Calculation!BH23</f>
        <v>705</v>
      </c>
      <c r="BG23" s="13">
        <f>Calculation!BI23</f>
        <v>747</v>
      </c>
      <c r="BH23" s="13">
        <f>Calculation!BJ23</f>
        <v>776</v>
      </c>
      <c r="BI23" s="13">
        <f>Calculation!BK23</f>
        <v>807</v>
      </c>
      <c r="BJ23" s="13">
        <f>Calculation!BL23</f>
        <v>828</v>
      </c>
      <c r="BK23" s="13">
        <f>Calculation!BM23</f>
        <v>851</v>
      </c>
      <c r="BL23" s="13">
        <f>Calculation!BN23</f>
        <v>890</v>
      </c>
      <c r="BM23" s="13">
        <f>Calculation!BO23</f>
        <v>930</v>
      </c>
      <c r="BN23" s="13">
        <f>Calculation!BP23</f>
        <v>973</v>
      </c>
      <c r="BO23" s="13">
        <f>Calculation!BQ23</f>
        <v>1033</v>
      </c>
      <c r="BP23" s="13">
        <f>Calculation!BR23</f>
        <v>1055</v>
      </c>
      <c r="BQ23" s="13">
        <f>Calculation!BS23</f>
        <v>1107</v>
      </c>
    </row>
    <row r="24" spans="1:69" x14ac:dyDescent="0.3">
      <c r="A24" s="7" t="s">
        <v>31</v>
      </c>
      <c r="B24" s="16">
        <f>ProvinceTotal!G24</f>
        <v>713052</v>
      </c>
      <c r="C24" s="13">
        <f>Calculation!E24</f>
        <v>0</v>
      </c>
      <c r="D24" s="13">
        <f>Calculation!F24</f>
        <v>0</v>
      </c>
      <c r="E24" s="13">
        <f>Calculation!G24</f>
        <v>0</v>
      </c>
      <c r="F24" s="13">
        <f>Calculation!H24</f>
        <v>0</v>
      </c>
      <c r="G24" s="13">
        <f>Calculation!I24</f>
        <v>0</v>
      </c>
      <c r="H24" s="13">
        <f>Calculation!J24</f>
        <v>0</v>
      </c>
      <c r="I24" s="13">
        <f>Calculation!K24</f>
        <v>1</v>
      </c>
      <c r="J24" s="13">
        <f>Calculation!L24</f>
        <v>2</v>
      </c>
      <c r="K24" s="13">
        <f>Calculation!M24</f>
        <v>2</v>
      </c>
      <c r="L24" s="13">
        <f>Calculation!N24</f>
        <v>2</v>
      </c>
      <c r="M24" s="13">
        <f>Calculation!O24</f>
        <v>2</v>
      </c>
      <c r="N24" s="13">
        <f>Calculation!P24</f>
        <v>2</v>
      </c>
      <c r="O24" s="13">
        <f>Calculation!Q24</f>
        <v>2</v>
      </c>
      <c r="P24" s="13">
        <f>Calculation!R24</f>
        <v>2</v>
      </c>
      <c r="Q24" s="13">
        <f>Calculation!S24</f>
        <v>2</v>
      </c>
      <c r="R24" s="13">
        <f>Calculation!T24</f>
        <v>6</v>
      </c>
      <c r="S24" s="13">
        <f>Calculation!U24</f>
        <v>6</v>
      </c>
      <c r="T24" s="13">
        <f>Calculation!V24</f>
        <v>9</v>
      </c>
      <c r="U24" s="13">
        <f>Calculation!W24</f>
        <v>9</v>
      </c>
      <c r="V24" s="13">
        <f>Calculation!X24</f>
        <v>11</v>
      </c>
      <c r="W24" s="13">
        <f>Calculation!Y24</f>
        <v>11</v>
      </c>
      <c r="X24" s="13">
        <f>Calculation!Z24</f>
        <v>26</v>
      </c>
      <c r="Y24" s="13">
        <f>Calculation!AA24</f>
        <v>26</v>
      </c>
      <c r="Z24" s="13">
        <f>Calculation!AB24</f>
        <v>26</v>
      </c>
      <c r="AA24" s="13">
        <f>Calculation!AC24</f>
        <v>27</v>
      </c>
      <c r="AB24" s="13">
        <f>Calculation!AD24</f>
        <v>32</v>
      </c>
      <c r="AC24" s="13">
        <f>Calculation!AE24</f>
        <v>32</v>
      </c>
      <c r="AD24" s="13">
        <f>Calculation!AF24</f>
        <v>45</v>
      </c>
      <c r="AE24" s="13">
        <f>Calculation!AG24</f>
        <v>60</v>
      </c>
      <c r="AF24" s="13">
        <f>Calculation!AH24</f>
        <v>61</v>
      </c>
      <c r="AG24" s="13">
        <f>Calculation!AI24</f>
        <v>73</v>
      </c>
      <c r="AH24" s="13">
        <f>Calculation!AJ24</f>
        <v>73</v>
      </c>
      <c r="AI24" s="13">
        <f>Calculation!AK24</f>
        <v>78.539984472049696</v>
      </c>
      <c r="AJ24" s="13">
        <f>Calculation!AL24</f>
        <v>96</v>
      </c>
      <c r="AK24" s="13">
        <f>Calculation!AM24</f>
        <v>96</v>
      </c>
      <c r="AL24" s="13">
        <f>Calculation!AN24</f>
        <v>100</v>
      </c>
      <c r="AM24" s="13">
        <f>Calculation!AO24</f>
        <v>113</v>
      </c>
      <c r="AN24" s="13">
        <f>Calculation!AP24</f>
        <v>119</v>
      </c>
      <c r="AO24" s="13">
        <f>Calculation!AQ24</f>
        <v>124</v>
      </c>
      <c r="AP24" s="13">
        <f>Calculation!AR24</f>
        <v>140</v>
      </c>
      <c r="AQ24" s="13">
        <f>Calculation!AS24</f>
        <v>147</v>
      </c>
      <c r="AR24" s="13">
        <f>Calculation!AT24</f>
        <v>152</v>
      </c>
      <c r="AS24" s="13">
        <f>Calculation!AU24</f>
        <v>169</v>
      </c>
      <c r="AT24" s="13">
        <f>Calculation!AV24</f>
        <v>176</v>
      </c>
      <c r="AU24" s="13">
        <f>Calculation!AW24</f>
        <v>181</v>
      </c>
      <c r="AV24" s="13">
        <f>Calculation!AX24</f>
        <v>188</v>
      </c>
      <c r="AW24" s="13">
        <f>Calculation!AY24</f>
        <v>188</v>
      </c>
      <c r="AX24" s="13">
        <f>Calculation!AZ24</f>
        <v>195</v>
      </c>
      <c r="AY24" s="13">
        <f>Calculation!BA24</f>
        <v>205</v>
      </c>
      <c r="AZ24" s="13">
        <f>Calculation!BB24</f>
        <v>210</v>
      </c>
      <c r="BA24" s="13">
        <f>Calculation!BC24</f>
        <v>217</v>
      </c>
      <c r="BB24" s="13">
        <f>Calculation!BD24</f>
        <v>223</v>
      </c>
      <c r="BC24" s="13">
        <f>Calculation!BE24</f>
        <v>279</v>
      </c>
      <c r="BD24" s="13">
        <f>Calculation!BF24</f>
        <v>293</v>
      </c>
      <c r="BE24" s="13">
        <f>Calculation!BG24</f>
        <v>309</v>
      </c>
      <c r="BF24" s="13">
        <f>Calculation!BH24</f>
        <v>313</v>
      </c>
      <c r="BG24" s="13">
        <f>Calculation!BI24</f>
        <v>325</v>
      </c>
      <c r="BH24" s="13">
        <f>Calculation!BJ24</f>
        <v>326</v>
      </c>
      <c r="BI24" s="13">
        <f>Calculation!BK24</f>
        <v>364.25821762728197</v>
      </c>
      <c r="BJ24" s="13">
        <f>Calculation!BL24</f>
        <v>368.39558970932177</v>
      </c>
      <c r="BK24" s="13">
        <f>Calculation!BM24</f>
        <v>382.84614335003215</v>
      </c>
      <c r="BL24" s="13">
        <f>Calculation!BN24</f>
        <v>396.44148505526823</v>
      </c>
      <c r="BM24" s="13">
        <f>Calculation!BO24</f>
        <v>412.22624103089765</v>
      </c>
      <c r="BN24" s="13">
        <f>Calculation!BP24</f>
        <v>423.45821461389994</v>
      </c>
      <c r="BO24" s="13">
        <f>Calculation!BQ24</f>
        <v>436.50947420972608</v>
      </c>
      <c r="BP24" s="13">
        <f>Calculation!BR24</f>
        <v>454</v>
      </c>
      <c r="BQ24" s="13">
        <f>Calculation!BS24</f>
        <v>467</v>
      </c>
    </row>
    <row r="25" spans="1:69" x14ac:dyDescent="0.3">
      <c r="A25" s="7" t="s">
        <v>10</v>
      </c>
      <c r="B25" s="16">
        <f>ProvinceTotal!G25</f>
        <v>1868819</v>
      </c>
      <c r="C25" s="13">
        <f>Calculation!E25</f>
        <v>0</v>
      </c>
      <c r="D25" s="13">
        <f>Calculation!F25</f>
        <v>0</v>
      </c>
      <c r="E25" s="13">
        <f>Calculation!G25</f>
        <v>0</v>
      </c>
      <c r="F25" s="13">
        <f>Calculation!H25</f>
        <v>0</v>
      </c>
      <c r="G25" s="13">
        <f>Calculation!I25</f>
        <v>0</v>
      </c>
      <c r="H25" s="13">
        <f>Calculation!J25</f>
        <v>0</v>
      </c>
      <c r="I25" s="13">
        <f>Calculation!K25</f>
        <v>0</v>
      </c>
      <c r="J25" s="13">
        <f>Calculation!L25</f>
        <v>0</v>
      </c>
      <c r="K25" s="13">
        <f>Calculation!M25</f>
        <v>2</v>
      </c>
      <c r="L25" s="13">
        <f>Calculation!N25</f>
        <v>24</v>
      </c>
      <c r="M25" s="13">
        <f>Calculation!O25</f>
        <v>24</v>
      </c>
      <c r="N25" s="13">
        <f>Calculation!P25</f>
        <v>24</v>
      </c>
      <c r="O25" s="13">
        <f>Calculation!Q25</f>
        <v>24</v>
      </c>
      <c r="P25" s="13">
        <f>Calculation!R25</f>
        <v>33</v>
      </c>
      <c r="Q25" s="13">
        <f>Calculation!S25</f>
        <v>37</v>
      </c>
      <c r="R25" s="13">
        <f>Calculation!T25</f>
        <v>104</v>
      </c>
      <c r="S25" s="13">
        <f>Calculation!U25</f>
        <v>162</v>
      </c>
      <c r="T25" s="13">
        <f>Calculation!V25</f>
        <v>175</v>
      </c>
      <c r="U25" s="13">
        <f>Calculation!W25</f>
        <v>175</v>
      </c>
      <c r="V25" s="13">
        <f>Calculation!X25</f>
        <v>179</v>
      </c>
      <c r="W25" s="13">
        <f>Calculation!Y25</f>
        <v>188</v>
      </c>
      <c r="X25" s="13">
        <f>Calculation!Z25</f>
        <v>213</v>
      </c>
      <c r="Y25" s="13">
        <f>Calculation!AA25</f>
        <v>234</v>
      </c>
      <c r="Z25" s="13">
        <f>Calculation!AB25</f>
        <v>234</v>
      </c>
      <c r="AA25" s="13">
        <f>Calculation!AC25</f>
        <v>259</v>
      </c>
      <c r="AB25" s="13">
        <f>Calculation!AD25</f>
        <v>301</v>
      </c>
      <c r="AC25" s="13">
        <f>Calculation!AE25</f>
        <v>331</v>
      </c>
      <c r="AD25" s="13">
        <f>Calculation!AF25</f>
        <v>351</v>
      </c>
      <c r="AE25" s="13">
        <f>Calculation!AG25</f>
        <v>360</v>
      </c>
      <c r="AF25" s="13">
        <f>Calculation!AH25</f>
        <v>375</v>
      </c>
      <c r="AG25" s="13">
        <f>Calculation!AI25</f>
        <v>381</v>
      </c>
      <c r="AH25" s="13">
        <f>Calculation!AJ25</f>
        <v>391</v>
      </c>
      <c r="AI25" s="13">
        <f>Calculation!AK25</f>
        <v>421</v>
      </c>
      <c r="AJ25" s="13">
        <f>Calculation!AL25</f>
        <v>424</v>
      </c>
      <c r="AK25" s="13">
        <f>Calculation!AM25</f>
        <v>424</v>
      </c>
      <c r="AL25" s="13">
        <f>Calculation!AN25</f>
        <v>460</v>
      </c>
      <c r="AM25" s="13">
        <f>Calculation!AO25</f>
        <v>479</v>
      </c>
      <c r="AN25" s="13">
        <f>Calculation!AP25</f>
        <v>493</v>
      </c>
      <c r="AO25" s="13">
        <f>Calculation!AQ25</f>
        <v>559.27168061438363</v>
      </c>
      <c r="AP25" s="13">
        <f>Calculation!AR25</f>
        <v>584.0403145751277</v>
      </c>
      <c r="AQ25" s="13">
        <f>Calculation!AS25</f>
        <v>598.37675704287483</v>
      </c>
      <c r="AR25" s="13">
        <f>Calculation!AT25</f>
        <v>619.80054017947896</v>
      </c>
      <c r="AS25" s="13">
        <f>Calculation!AU25</f>
        <v>641.18894202974718</v>
      </c>
      <c r="AT25" s="13">
        <f>Calculation!AV25</f>
        <v>660.27276726792786</v>
      </c>
      <c r="AU25" s="13">
        <f>Calculation!AW25</f>
        <v>675.70610991561693</v>
      </c>
      <c r="AV25" s="13">
        <f>Calculation!AX25</f>
        <v>689.70630033838245</v>
      </c>
      <c r="AW25" s="13">
        <f>Calculation!AY25</f>
        <v>698.20525460400029</v>
      </c>
      <c r="AX25" s="13">
        <f>Calculation!AZ25</f>
        <v>703.87662918934438</v>
      </c>
      <c r="AY25" s="13">
        <f>Calculation!BA25</f>
        <v>705.21005202238371</v>
      </c>
      <c r="AZ25" s="13">
        <f>Calculation!BB25</f>
        <v>708.59506389790886</v>
      </c>
      <c r="BA25" s="13">
        <f>Calculation!BC25</f>
        <v>725.95591691661082</v>
      </c>
      <c r="BB25" s="13">
        <f>Calculation!BD25</f>
        <v>727.69001490312962</v>
      </c>
      <c r="BC25" s="13">
        <f>Calculation!BE25</f>
        <v>731.62901331245109</v>
      </c>
      <c r="BD25" s="13">
        <f>Calculation!BF25</f>
        <v>738</v>
      </c>
      <c r="BE25" s="13">
        <f>Calculation!BG25</f>
        <v>740.40653844077804</v>
      </c>
      <c r="BF25" s="13">
        <f>Calculation!BH25</f>
        <v>743.20395550061801</v>
      </c>
      <c r="BG25" s="13">
        <f>Calculation!BI25</f>
        <v>745.35181111877716</v>
      </c>
      <c r="BH25" s="13">
        <f>Calculation!BJ25</f>
        <v>750</v>
      </c>
      <c r="BI25" s="13">
        <f>Calculation!BK25</f>
        <v>763.84943458012481</v>
      </c>
      <c r="BJ25" s="13">
        <f>Calculation!BL25</f>
        <v>764</v>
      </c>
      <c r="BK25" s="13">
        <f>Calculation!BM25</f>
        <v>764.69788113292134</v>
      </c>
      <c r="BL25" s="13">
        <f>Calculation!BN25</f>
        <v>767.98086677791912</v>
      </c>
      <c r="BM25" s="13">
        <f>Calculation!BO25</f>
        <v>773.42447649729093</v>
      </c>
      <c r="BN25" s="13">
        <f>Calculation!BP25</f>
        <v>774</v>
      </c>
      <c r="BO25" s="13">
        <f>Calculation!BQ25</f>
        <v>774.58059318764606</v>
      </c>
      <c r="BP25" s="13">
        <f>Calculation!BR25</f>
        <v>806</v>
      </c>
      <c r="BQ25" s="13">
        <f>Calculation!BS25</f>
        <v>811</v>
      </c>
    </row>
    <row r="26" spans="1:69" x14ac:dyDescent="0.3">
      <c r="A26" s="7" t="s">
        <v>11</v>
      </c>
      <c r="B26" s="16">
        <f>ProvinceTotal!G26</f>
        <v>2530696</v>
      </c>
      <c r="C26" s="13">
        <f>Calculation!E26</f>
        <v>0</v>
      </c>
      <c r="D26" s="13">
        <f>Calculation!F26</f>
        <v>2</v>
      </c>
      <c r="E26" s="13">
        <f>Calculation!G26</f>
        <v>2</v>
      </c>
      <c r="F26" s="13">
        <f>Calculation!H26</f>
        <v>4</v>
      </c>
      <c r="G26" s="13">
        <f>Calculation!I26</f>
        <v>6</v>
      </c>
      <c r="H26" s="13">
        <f>Calculation!J26</f>
        <v>8</v>
      </c>
      <c r="I26" s="13">
        <f>Calculation!K26</f>
        <v>17</v>
      </c>
      <c r="J26" s="13">
        <f>Calculation!L26</f>
        <v>40</v>
      </c>
      <c r="K26" s="13">
        <f>Calculation!M26</f>
        <v>65</v>
      </c>
      <c r="L26" s="13">
        <f>Calculation!N26</f>
        <v>82</v>
      </c>
      <c r="M26" s="13">
        <f>Calculation!O26</f>
        <v>110</v>
      </c>
      <c r="N26" s="13">
        <f>Calculation!P26</f>
        <v>163</v>
      </c>
      <c r="O26" s="13">
        <f>Calculation!Q26</f>
        <v>218</v>
      </c>
      <c r="P26" s="13">
        <f>Calculation!R26</f>
        <v>253</v>
      </c>
      <c r="Q26" s="13">
        <f>Calculation!S26</f>
        <v>333</v>
      </c>
      <c r="R26" s="13">
        <f>Calculation!T26</f>
        <v>424</v>
      </c>
      <c r="S26" s="13">
        <f>Calculation!U26</f>
        <v>494</v>
      </c>
      <c r="T26" s="13">
        <f>Calculation!V26</f>
        <v>496</v>
      </c>
      <c r="U26" s="13">
        <f>Calculation!W26</f>
        <v>524</v>
      </c>
      <c r="V26" s="13">
        <f>Calculation!X26</f>
        <v>524</v>
      </c>
      <c r="W26" s="13">
        <f>Calculation!Y26</f>
        <v>529</v>
      </c>
      <c r="X26" s="13">
        <f>Calculation!Z26</f>
        <v>613</v>
      </c>
      <c r="Y26" s="13">
        <f>Calculation!AA26</f>
        <v>684</v>
      </c>
      <c r="Z26" s="13">
        <f>Calculation!AB26</f>
        <v>797</v>
      </c>
      <c r="AA26" s="13">
        <f>Calculation!AC26</f>
        <v>840</v>
      </c>
      <c r="AB26" s="13">
        <f>Calculation!AD26</f>
        <v>858</v>
      </c>
      <c r="AC26" s="13">
        <f>Calculation!AE26</f>
        <v>903</v>
      </c>
      <c r="AD26" s="13">
        <f>Calculation!AF26</f>
        <v>924</v>
      </c>
      <c r="AE26" s="13">
        <f>Calculation!AG26</f>
        <v>997</v>
      </c>
      <c r="AF26" s="13">
        <f>Calculation!AH26</f>
        <v>1096</v>
      </c>
      <c r="AG26" s="13">
        <f>Calculation!AI26</f>
        <v>1153</v>
      </c>
      <c r="AH26" s="13">
        <f>Calculation!AJ26</f>
        <v>1191</v>
      </c>
      <c r="AI26" s="13">
        <f>Calculation!AK26</f>
        <v>1230.2940605590063</v>
      </c>
      <c r="AJ26" s="13">
        <f>Calculation!AL26</f>
        <v>1327.2611143812169</v>
      </c>
      <c r="AK26" s="13">
        <f>Calculation!AM26</f>
        <v>1493.4039325739277</v>
      </c>
      <c r="AL26" s="13">
        <f>Calculation!AN26</f>
        <v>1633.1669437383705</v>
      </c>
      <c r="AM26" s="13">
        <f>Calculation!AO26</f>
        <v>1953.90306089709</v>
      </c>
      <c r="AN26" s="13">
        <f>Calculation!AP26</f>
        <v>2077.9994823190477</v>
      </c>
      <c r="AO26" s="13">
        <f>Calculation!AQ26</f>
        <v>2452.7189262068091</v>
      </c>
      <c r="AP26" s="13">
        <f>Calculation!AR26</f>
        <v>2777.6011731978765</v>
      </c>
      <c r="AQ26" s="13">
        <f>Calculation!AS26</f>
        <v>2977.9216608833735</v>
      </c>
      <c r="AR26" s="13">
        <f>Calculation!AT26</f>
        <v>3243.55682049197</v>
      </c>
      <c r="AS26" s="13">
        <f>Calculation!AU26</f>
        <v>3504.3099805539496</v>
      </c>
      <c r="AT26" s="13">
        <f>Calculation!AV26</f>
        <v>3745.8161020677517</v>
      </c>
      <c r="AU26" s="13">
        <f>Calculation!AW26</f>
        <v>3958.1275175898836</v>
      </c>
      <c r="AV26" s="13">
        <f>Calculation!AX26</f>
        <v>4159.0975525802796</v>
      </c>
      <c r="AW26" s="13">
        <f>Calculation!AY26</f>
        <v>4327.389210176254</v>
      </c>
      <c r="AX26" s="13">
        <f>Calculation!AZ26</f>
        <v>4507.2665323507172</v>
      </c>
      <c r="AY26" s="13">
        <f>Calculation!BA26</f>
        <v>4630.005953830494</v>
      </c>
      <c r="AZ26" s="13">
        <f>Calculation!BB26</f>
        <v>4734.0748367806</v>
      </c>
      <c r="BA26" s="13">
        <f>Calculation!BC26</f>
        <v>4785</v>
      </c>
      <c r="BB26" s="13">
        <f>Calculation!BD26</f>
        <v>4817</v>
      </c>
      <c r="BC26" s="13">
        <f>Calculation!BE26</f>
        <v>4935.0071456538763</v>
      </c>
      <c r="BD26" s="13">
        <f>Calculation!BF26</f>
        <v>4982.4761031518628</v>
      </c>
      <c r="BE26" s="13">
        <f>Calculation!BG26</f>
        <v>5033.3693481350874</v>
      </c>
      <c r="BF26" s="13">
        <f>Calculation!BH26</f>
        <v>5068.1137206427693</v>
      </c>
      <c r="BG26" s="13">
        <f>Calculation!BI26</f>
        <v>5168.7557793949472</v>
      </c>
      <c r="BH26" s="13">
        <f>Calculation!BJ26</f>
        <v>5198.9631063539055</v>
      </c>
      <c r="BI26" s="13">
        <f>Calculation!BK26</f>
        <v>5293.3670286443839</v>
      </c>
      <c r="BJ26" s="13">
        <f>Calculation!BL26</f>
        <v>5293</v>
      </c>
      <c r="BK26" s="13">
        <f>Calculation!BM26</f>
        <v>5338.9634899904486</v>
      </c>
      <c r="BL26" s="13">
        <f>Calculation!BN26</f>
        <v>5377.8582357120431</v>
      </c>
      <c r="BM26" s="13">
        <f>Calculation!BO26</f>
        <v>5430.9806706692052</v>
      </c>
      <c r="BN26" s="13">
        <f>Calculation!BP26</f>
        <v>5432</v>
      </c>
      <c r="BO26" s="13">
        <f>Calculation!BQ26</f>
        <v>5450.8996301086981</v>
      </c>
      <c r="BP26" s="13">
        <f>Calculation!BR26</f>
        <v>5580</v>
      </c>
      <c r="BQ26" s="13">
        <f>Calculation!BS26</f>
        <v>5618</v>
      </c>
    </row>
    <row r="27" spans="1:69" x14ac:dyDescent="0.3">
      <c r="A27" s="7" t="s">
        <v>12</v>
      </c>
      <c r="B27" s="16">
        <f>ProvinceTotal!G27</f>
        <v>1760649</v>
      </c>
      <c r="C27" s="13">
        <f>Calculation!E27</f>
        <v>0</v>
      </c>
      <c r="D27" s="13">
        <f>Calculation!F27</f>
        <v>0</v>
      </c>
      <c r="E27" s="13">
        <f>Calculation!G27</f>
        <v>0</v>
      </c>
      <c r="F27" s="13">
        <f>Calculation!H27</f>
        <v>0</v>
      </c>
      <c r="G27" s="13">
        <f>Calculation!I27</f>
        <v>0</v>
      </c>
      <c r="H27" s="13">
        <f>Calculation!J27</f>
        <v>0</v>
      </c>
      <c r="I27" s="13">
        <f>Calculation!K27</f>
        <v>1</v>
      </c>
      <c r="J27" s="13">
        <f>Calculation!L27</f>
        <v>4</v>
      </c>
      <c r="K27" s="13">
        <f>Calculation!M27</f>
        <v>4</v>
      </c>
      <c r="L27" s="13">
        <f>Calculation!N27</f>
        <v>4</v>
      </c>
      <c r="M27" s="13">
        <f>Calculation!O27</f>
        <v>12</v>
      </c>
      <c r="N27" s="13">
        <f>Calculation!P27</f>
        <v>12</v>
      </c>
      <c r="O27" s="13">
        <f>Calculation!Q27</f>
        <v>14</v>
      </c>
      <c r="P27" s="13">
        <f>Calculation!R27</f>
        <v>19</v>
      </c>
      <c r="Q27" s="13">
        <f>Calculation!S27</f>
        <v>30</v>
      </c>
      <c r="R27" s="13">
        <f>Calculation!T27</f>
        <v>80</v>
      </c>
      <c r="S27" s="13">
        <f>Calculation!U27</f>
        <v>107</v>
      </c>
      <c r="T27" s="13">
        <f>Calculation!V27</f>
        <v>144</v>
      </c>
      <c r="U27" s="13">
        <f>Calculation!W27</f>
        <v>151</v>
      </c>
      <c r="V27" s="13">
        <f>Calculation!X27</f>
        <v>176</v>
      </c>
      <c r="W27" s="13">
        <f>Calculation!Y27</f>
        <v>185</v>
      </c>
      <c r="X27" s="13">
        <f>Calculation!Z27</f>
        <v>210</v>
      </c>
      <c r="Y27" s="13">
        <f>Calculation!AA27</f>
        <v>235</v>
      </c>
      <c r="Z27" s="13">
        <f>Calculation!AB27</f>
        <v>237</v>
      </c>
      <c r="AA27" s="13">
        <f>Calculation!AC27</f>
        <v>289</v>
      </c>
      <c r="AB27" s="13">
        <f>Calculation!AD27</f>
        <v>289</v>
      </c>
      <c r="AC27" s="13">
        <f>Calculation!AE27</f>
        <v>324</v>
      </c>
      <c r="AD27" s="13">
        <f>Calculation!AF27</f>
        <v>363</v>
      </c>
      <c r="AE27" s="13">
        <f>Calculation!AG27</f>
        <v>400</v>
      </c>
      <c r="AF27" s="13">
        <f>Calculation!AH27</f>
        <v>409</v>
      </c>
      <c r="AG27" s="13">
        <f>Calculation!AI27</f>
        <v>443</v>
      </c>
      <c r="AH27" s="13">
        <f>Calculation!AJ27</f>
        <v>476</v>
      </c>
      <c r="AI27" s="13">
        <f>Calculation!AK27</f>
        <v>512.49825310559004</v>
      </c>
      <c r="AJ27" s="13">
        <f>Calculation!AL27</f>
        <v>541</v>
      </c>
      <c r="AK27" s="13">
        <f>Calculation!AM27</f>
        <v>566</v>
      </c>
      <c r="AL27" s="13">
        <f>Calculation!AN27</f>
        <v>592</v>
      </c>
      <c r="AM27" s="13">
        <f>Calculation!AO27</f>
        <v>605</v>
      </c>
      <c r="AN27" s="13">
        <f>Calculation!AP27</f>
        <v>637</v>
      </c>
      <c r="AO27" s="13">
        <f>Calculation!AQ27</f>
        <v>680</v>
      </c>
      <c r="AP27" s="13">
        <f>Calculation!AR27</f>
        <v>695</v>
      </c>
      <c r="AQ27" s="13">
        <f>Calculation!AS27</f>
        <v>722.04128683173553</v>
      </c>
      <c r="AR27" s="13">
        <f>Calculation!AT27</f>
        <v>754</v>
      </c>
      <c r="AS27" s="13">
        <f>Calculation!AU27</f>
        <v>782</v>
      </c>
      <c r="AT27" s="13">
        <f>Calculation!AV27</f>
        <v>801</v>
      </c>
      <c r="AU27" s="13">
        <f>Calculation!AW27</f>
        <v>819</v>
      </c>
      <c r="AV27" s="13">
        <f>Calculation!AX27</f>
        <v>856</v>
      </c>
      <c r="AW27" s="13">
        <f>Calculation!AY27</f>
        <v>889</v>
      </c>
      <c r="AX27" s="13">
        <f>Calculation!AZ27</f>
        <v>923</v>
      </c>
      <c r="AY27" s="13">
        <f>Calculation!BA27</f>
        <v>982</v>
      </c>
      <c r="AZ27" s="13">
        <f>Calculation!BB27</f>
        <v>1001</v>
      </c>
      <c r="BA27" s="13">
        <f>Calculation!BC27</f>
        <v>1020</v>
      </c>
      <c r="BB27" s="13">
        <f>Calculation!BD27</f>
        <v>1059</v>
      </c>
      <c r="BC27" s="13">
        <f>Calculation!BE27</f>
        <v>1116</v>
      </c>
      <c r="BD27" s="13">
        <f>Calculation!BF27</f>
        <v>1160</v>
      </c>
      <c r="BE27" s="13">
        <f>Calculation!BG27</f>
        <v>1188.8358012918548</v>
      </c>
      <c r="BF27" s="13">
        <f>Calculation!BH27</f>
        <v>1225.7393215217689</v>
      </c>
      <c r="BG27" s="13">
        <f>Calculation!BI27</f>
        <v>1268.5997747642564</v>
      </c>
      <c r="BH27" s="13">
        <f>Calculation!BJ27</f>
        <v>1306.7340013664314</v>
      </c>
      <c r="BI27" s="13">
        <f>Calculation!BK27</f>
        <v>1341.0937920362462</v>
      </c>
      <c r="BJ27" s="13">
        <f>Calculation!BL27</f>
        <v>1350</v>
      </c>
      <c r="BK27" s="13">
        <f>Calculation!BM27</f>
        <v>1355</v>
      </c>
      <c r="BL27" s="13">
        <f>Calculation!BN27</f>
        <v>1359</v>
      </c>
      <c r="BM27" s="13">
        <f>Calculation!BO27</f>
        <v>1400</v>
      </c>
      <c r="BN27" s="13">
        <f>Calculation!BP27</f>
        <v>1410.6710158028302</v>
      </c>
      <c r="BO27" s="13">
        <f>Calculation!BQ27</f>
        <v>1415.9213924251708</v>
      </c>
      <c r="BP27" s="13">
        <f>Calculation!BR27</f>
        <v>1419.1050473455566</v>
      </c>
      <c r="BQ27" s="13">
        <f>Calculation!BS27</f>
        <v>1428.2513673427943</v>
      </c>
    </row>
    <row r="28" spans="1:69" x14ac:dyDescent="0.3">
      <c r="A28" s="7" t="s">
        <v>32</v>
      </c>
      <c r="B28" s="16">
        <f>ProvinceTotal!G28</f>
        <v>3283582</v>
      </c>
      <c r="C28" s="13">
        <f>Calculation!E28</f>
        <v>0</v>
      </c>
      <c r="D28" s="13">
        <f>Calculation!F28</f>
        <v>0</v>
      </c>
      <c r="E28" s="13">
        <f>Calculation!G28</f>
        <v>0</v>
      </c>
      <c r="F28" s="13">
        <f>Calculation!H28</f>
        <v>1</v>
      </c>
      <c r="G28" s="13">
        <f>Calculation!I28</f>
        <v>1</v>
      </c>
      <c r="H28" s="13">
        <f>Calculation!J28</f>
        <v>3</v>
      </c>
      <c r="I28" s="13">
        <f>Calculation!K28</f>
        <v>4</v>
      </c>
      <c r="J28" s="13">
        <f>Calculation!L28</f>
        <v>11</v>
      </c>
      <c r="K28" s="13">
        <f>Calculation!M28</f>
        <v>20</v>
      </c>
      <c r="L28" s="13">
        <f>Calculation!N28</f>
        <v>32</v>
      </c>
      <c r="M28" s="13">
        <f>Calculation!O28</f>
        <v>43</v>
      </c>
      <c r="N28" s="13">
        <f>Calculation!P28</f>
        <v>55</v>
      </c>
      <c r="O28" s="13">
        <f>Calculation!Q28</f>
        <v>62</v>
      </c>
      <c r="P28" s="13">
        <f>Calculation!R28</f>
        <v>71</v>
      </c>
      <c r="Q28" s="13">
        <f>Calculation!S28</f>
        <v>121</v>
      </c>
      <c r="R28" s="13">
        <f>Calculation!T28</f>
        <v>301</v>
      </c>
      <c r="S28" s="13">
        <f>Calculation!U28</f>
        <v>606</v>
      </c>
      <c r="T28" s="13">
        <f>Calculation!V28</f>
        <v>620</v>
      </c>
      <c r="U28" s="13">
        <f>Calculation!W28</f>
        <v>633</v>
      </c>
      <c r="V28" s="13">
        <f>Calculation!X28</f>
        <v>886</v>
      </c>
      <c r="W28" s="13">
        <f>Calculation!Y28</f>
        <v>918</v>
      </c>
      <c r="X28" s="13">
        <f>Calculation!Z28</f>
        <v>997</v>
      </c>
      <c r="Y28" s="13">
        <f>Calculation!AA28</f>
        <v>1189</v>
      </c>
      <c r="Z28" s="13">
        <f>Calculation!AB28</f>
        <v>1206</v>
      </c>
      <c r="AA28" s="13">
        <f>Calculation!AC28</f>
        <v>1278</v>
      </c>
      <c r="AB28" s="13">
        <f>Calculation!AD28</f>
        <v>1374</v>
      </c>
      <c r="AC28" s="13">
        <f>Calculation!AE28</f>
        <v>1433</v>
      </c>
      <c r="AD28" s="13">
        <f>Calculation!AF28</f>
        <v>1494</v>
      </c>
      <c r="AE28" s="13">
        <f>Calculation!AG28</f>
        <v>1552</v>
      </c>
      <c r="AF28" s="13">
        <f>Calculation!AH28</f>
        <v>1636</v>
      </c>
      <c r="AG28" s="13">
        <f>Calculation!AI28</f>
        <v>1664</v>
      </c>
      <c r="AH28" s="13">
        <f>Calculation!AJ28</f>
        <v>1700</v>
      </c>
      <c r="AI28" s="13">
        <f>Calculation!AK28</f>
        <v>1792.99825310559</v>
      </c>
      <c r="AJ28" s="13">
        <f>Calculation!AL28</f>
        <v>1934.8134859466074</v>
      </c>
      <c r="AK28" s="13">
        <f>Calculation!AM28</f>
        <v>2177.3440538222189</v>
      </c>
      <c r="AL28" s="13">
        <f>Calculation!AN28</f>
        <v>2333.3410631068159</v>
      </c>
      <c r="AM28" s="13">
        <f>Calculation!AO28</f>
        <v>2810.9682203755169</v>
      </c>
      <c r="AN28" s="13">
        <f>Calculation!AP28</f>
        <v>3224.121718325533</v>
      </c>
      <c r="AO28" s="13">
        <f>Calculation!AQ28</f>
        <v>3708.453766975797</v>
      </c>
      <c r="AP28" s="13">
        <f>Calculation!AR28</f>
        <v>4016.8817861525154</v>
      </c>
      <c r="AQ28" s="13">
        <f>Calculation!AS28</f>
        <v>4417.0177615714874</v>
      </c>
      <c r="AR28" s="13">
        <f>Calculation!AT28</f>
        <v>4804.9393314552899</v>
      </c>
      <c r="AS28" s="13">
        <f>Calculation!AU28</f>
        <v>5183.849582172702</v>
      </c>
      <c r="AT28" s="13">
        <f>Calculation!AV28</f>
        <v>5535.4509458864932</v>
      </c>
      <c r="AU28" s="13">
        <f>Calculation!AW28</f>
        <v>5843.0435455402694</v>
      </c>
      <c r="AV28" s="13">
        <f>Calculation!AX28</f>
        <v>6133.2406696032249</v>
      </c>
      <c r="AW28" s="13">
        <f>Calculation!AY28</f>
        <v>6405.5023583476268</v>
      </c>
      <c r="AX28" s="13">
        <f>Calculation!AZ28</f>
        <v>6644.0201494532394</v>
      </c>
      <c r="AY28" s="13">
        <f>Calculation!BA28</f>
        <v>6750</v>
      </c>
      <c r="AZ28" s="13">
        <f>Calculation!BB28</f>
        <v>6852.71857037471</v>
      </c>
      <c r="BA28" s="13">
        <f>Calculation!BC28</f>
        <v>6937.5201323038682</v>
      </c>
      <c r="BB28" s="13">
        <f>Calculation!BD28</f>
        <v>7039</v>
      </c>
      <c r="BC28" s="13">
        <f>Calculation!BE28</f>
        <v>7145</v>
      </c>
      <c r="BD28" s="13">
        <f>Calculation!BF28</f>
        <v>7240</v>
      </c>
      <c r="BE28" s="13">
        <f>Calculation!BG28</f>
        <v>7336</v>
      </c>
      <c r="BF28" s="13">
        <f>Calculation!BH28</f>
        <v>7452</v>
      </c>
      <c r="BG28" s="13">
        <f>Calculation!BI28</f>
        <v>7549</v>
      </c>
      <c r="BH28" s="13">
        <f>Calculation!BJ28</f>
        <v>7628.6092006376675</v>
      </c>
      <c r="BI28" s="13">
        <f>Calculation!BK28</f>
        <v>7701</v>
      </c>
      <c r="BJ28" s="13">
        <f>Calculation!BL28</f>
        <v>7797</v>
      </c>
      <c r="BK28" s="13">
        <f>Calculation!BM28</f>
        <v>7892</v>
      </c>
      <c r="BL28" s="13">
        <f>Calculation!BN28</f>
        <v>7982</v>
      </c>
      <c r="BM28" s="13">
        <f>Calculation!BO28</f>
        <v>8062</v>
      </c>
      <c r="BN28" s="13">
        <f>Calculation!BP28</f>
        <v>8154</v>
      </c>
      <c r="BO28" s="13">
        <f>Calculation!BQ28</f>
        <v>8194.2473279324659</v>
      </c>
      <c r="BP28" s="13">
        <f>Calculation!BR28</f>
        <v>8263</v>
      </c>
      <c r="BQ28" s="13">
        <f>Calculation!BS28</f>
        <v>8300.6575565812927</v>
      </c>
    </row>
    <row r="29" spans="1:69" x14ac:dyDescent="0.3">
      <c r="A29" s="7" t="s">
        <v>13</v>
      </c>
      <c r="B29" s="16">
        <f>ProvinceTotal!G29</f>
        <v>1429475</v>
      </c>
      <c r="C29" s="13">
        <f>Calculation!E29</f>
        <v>1</v>
      </c>
      <c r="D29" s="13">
        <f>Calculation!F29</f>
        <v>1</v>
      </c>
      <c r="E29" s="13">
        <f>Calculation!G29</f>
        <v>1</v>
      </c>
      <c r="F29" s="13">
        <f>Calculation!H29</f>
        <v>2</v>
      </c>
      <c r="G29" s="13">
        <f>Calculation!I29</f>
        <v>4</v>
      </c>
      <c r="H29" s="13">
        <f>Calculation!J29</f>
        <v>4</v>
      </c>
      <c r="I29" s="13">
        <f>Calculation!K29</f>
        <v>5</v>
      </c>
      <c r="J29" s="13">
        <f>Calculation!L29</f>
        <v>5</v>
      </c>
      <c r="K29" s="13">
        <f>Calculation!M29</f>
        <v>5</v>
      </c>
      <c r="L29" s="13">
        <f>Calculation!N29</f>
        <v>23</v>
      </c>
      <c r="M29" s="13">
        <f>Calculation!O29</f>
        <v>67</v>
      </c>
      <c r="N29" s="13">
        <f>Calculation!P29</f>
        <v>85</v>
      </c>
      <c r="O29" s="13">
        <f>Calculation!Q29</f>
        <v>141</v>
      </c>
      <c r="P29" s="13">
        <f>Calculation!R29</f>
        <v>149</v>
      </c>
      <c r="Q29" s="13">
        <f>Calculation!S29</f>
        <v>180</v>
      </c>
      <c r="R29" s="13">
        <f>Calculation!T29</f>
        <v>228</v>
      </c>
      <c r="S29" s="13">
        <f>Calculation!U29</f>
        <v>265</v>
      </c>
      <c r="T29" s="13">
        <f>Calculation!V29</f>
        <v>335</v>
      </c>
      <c r="U29" s="13">
        <f>Calculation!W29</f>
        <v>389</v>
      </c>
      <c r="V29" s="13">
        <f>Calculation!X29</f>
        <v>416</v>
      </c>
      <c r="W29" s="13">
        <f>Calculation!Y29</f>
        <v>447</v>
      </c>
      <c r="X29" s="13">
        <f>Calculation!Z29</f>
        <v>535</v>
      </c>
      <c r="Y29" s="13">
        <f>Calculation!AA29</f>
        <v>583</v>
      </c>
      <c r="Z29" s="13">
        <f>Calculation!AB29</f>
        <v>698</v>
      </c>
      <c r="AA29" s="13">
        <f>Calculation!AC29</f>
        <v>698</v>
      </c>
      <c r="AB29" s="13">
        <f>Calculation!AD29</f>
        <v>712</v>
      </c>
      <c r="AC29" s="13">
        <f>Calculation!AE29</f>
        <v>759</v>
      </c>
      <c r="AD29" s="13">
        <f>Calculation!AF29</f>
        <v>782</v>
      </c>
      <c r="AE29" s="13">
        <f>Calculation!AG29</f>
        <v>829</v>
      </c>
      <c r="AF29" s="13">
        <f>Calculation!AH29</f>
        <v>846</v>
      </c>
      <c r="AG29" s="13">
        <f>Calculation!AI29</f>
        <v>846</v>
      </c>
      <c r="AH29" s="13">
        <f>Calculation!AJ29</f>
        <v>882</v>
      </c>
      <c r="AI29" s="13">
        <f>Calculation!AK29</f>
        <v>916.63121118012418</v>
      </c>
      <c r="AJ29" s="13">
        <f>Calculation!AL29</f>
        <v>940</v>
      </c>
      <c r="AK29" s="13">
        <f>Calculation!AM29</f>
        <v>957</v>
      </c>
      <c r="AL29" s="13">
        <f>Calculation!AN29</f>
        <v>987</v>
      </c>
      <c r="AM29" s="13">
        <f>Calculation!AO29</f>
        <v>1020</v>
      </c>
      <c r="AN29" s="13">
        <f>Calculation!AP29</f>
        <v>1050</v>
      </c>
      <c r="AO29" s="13">
        <f>Calculation!AQ29</f>
        <v>1068</v>
      </c>
      <c r="AP29" s="13">
        <f>Calculation!AR29</f>
        <v>1120</v>
      </c>
      <c r="AQ29" s="13">
        <f>Calculation!AS29</f>
        <v>1143</v>
      </c>
      <c r="AR29" s="13">
        <f>Calculation!AT29</f>
        <v>1173</v>
      </c>
      <c r="AS29" s="13">
        <f>Calculation!AU29</f>
        <v>1193</v>
      </c>
      <c r="AT29" s="13">
        <f>Calculation!AV29</f>
        <v>1214</v>
      </c>
      <c r="AU29" s="13">
        <f>Calculation!AW29</f>
        <v>1244</v>
      </c>
      <c r="AV29" s="13">
        <f>Calculation!AX29</f>
        <v>1277</v>
      </c>
      <c r="AW29" s="13">
        <f>Calculation!AY29</f>
        <v>1305</v>
      </c>
      <c r="AX29" s="13">
        <f>Calculation!AZ29</f>
        <v>1334</v>
      </c>
      <c r="AY29" s="13">
        <f>Calculation!BA29</f>
        <v>1350</v>
      </c>
      <c r="AZ29" s="13">
        <f>Calculation!BB29</f>
        <v>1374</v>
      </c>
      <c r="BA29" s="13">
        <f>Calculation!BC29</f>
        <v>1390</v>
      </c>
      <c r="BB29" s="13">
        <f>Calculation!BD29</f>
        <v>1408</v>
      </c>
      <c r="BC29" s="13">
        <f>Calculation!BE29</f>
        <v>1423</v>
      </c>
      <c r="BD29" s="13">
        <f>Calculation!BF29</f>
        <v>1445</v>
      </c>
      <c r="BE29" s="13">
        <f>Calculation!BG29</f>
        <v>1467</v>
      </c>
      <c r="BF29" s="13">
        <f>Calculation!BH29</f>
        <v>1489</v>
      </c>
      <c r="BG29" s="13">
        <f>Calculation!BI29</f>
        <v>1511</v>
      </c>
      <c r="BH29" s="13">
        <f>Calculation!BJ29</f>
        <v>1528.5191300387155</v>
      </c>
      <c r="BI29" s="13">
        <f>Calculation!BK29</f>
        <v>1535</v>
      </c>
      <c r="BJ29" s="13">
        <f>Calculation!BL29</f>
        <v>1556</v>
      </c>
      <c r="BK29" s="13">
        <f>Calculation!BM29</f>
        <v>1567</v>
      </c>
      <c r="BL29" s="13">
        <f>Calculation!BN29</f>
        <v>1586</v>
      </c>
      <c r="BM29" s="13">
        <f>Calculation!BO29</f>
        <v>1595</v>
      </c>
      <c r="BN29" s="13">
        <f>Calculation!BP29</f>
        <v>1606</v>
      </c>
      <c r="BO29" s="13">
        <f>Calculation!BQ29</f>
        <v>1618</v>
      </c>
      <c r="BP29" s="13">
        <f>Calculation!BR29</f>
        <v>1668</v>
      </c>
      <c r="BQ29" s="13">
        <f>Calculation!BS29</f>
        <v>1671.1484419030899</v>
      </c>
    </row>
    <row r="30" spans="1:69" x14ac:dyDescent="0.3">
      <c r="A30" s="7" t="s">
        <v>14</v>
      </c>
      <c r="B30" s="16">
        <f>ProvinceTotal!G30</f>
        <v>1776415</v>
      </c>
      <c r="C30" s="13">
        <f>Calculation!E30</f>
        <v>0</v>
      </c>
      <c r="D30" s="13">
        <f>Calculation!F30</f>
        <v>0</v>
      </c>
      <c r="E30" s="13">
        <f>Calculation!G30</f>
        <v>0</v>
      </c>
      <c r="F30" s="13">
        <f>Calculation!H30</f>
        <v>0</v>
      </c>
      <c r="G30" s="13">
        <f>Calculation!I30</f>
        <v>0</v>
      </c>
      <c r="H30" s="13">
        <f>Calculation!J30</f>
        <v>1</v>
      </c>
      <c r="I30" s="13">
        <f>Calculation!K30</f>
        <v>2</v>
      </c>
      <c r="J30" s="13">
        <f>Calculation!L30</f>
        <v>2</v>
      </c>
      <c r="K30" s="13">
        <f>Calculation!M30</f>
        <v>2</v>
      </c>
      <c r="L30" s="13">
        <f>Calculation!N30</f>
        <v>2</v>
      </c>
      <c r="M30" s="13">
        <f>Calculation!O30</f>
        <v>4</v>
      </c>
      <c r="N30" s="13">
        <f>Calculation!P30</f>
        <v>11</v>
      </c>
      <c r="O30" s="13">
        <f>Calculation!Q30</f>
        <v>11</v>
      </c>
      <c r="P30" s="13">
        <f>Calculation!R30</f>
        <v>11</v>
      </c>
      <c r="Q30" s="13">
        <f>Calculation!S30</f>
        <v>13</v>
      </c>
      <c r="R30" s="13">
        <f>Calculation!T30</f>
        <v>19</v>
      </c>
      <c r="S30" s="13">
        <f>Calculation!U30</f>
        <v>30</v>
      </c>
      <c r="T30" s="13">
        <f>Calculation!V30</f>
        <v>35</v>
      </c>
      <c r="U30" s="13">
        <f>Calculation!W30</f>
        <v>52</v>
      </c>
      <c r="V30" s="13">
        <f>Calculation!X30</f>
        <v>69</v>
      </c>
      <c r="W30" s="13">
        <f>Calculation!Y30</f>
        <v>79</v>
      </c>
      <c r="X30" s="13">
        <f>Calculation!Z30</f>
        <v>79</v>
      </c>
      <c r="Y30" s="13">
        <f>Calculation!AA30</f>
        <v>83</v>
      </c>
      <c r="Z30" s="13">
        <f>Calculation!AB30</f>
        <v>83</v>
      </c>
      <c r="AA30" s="13">
        <f>Calculation!AC30</f>
        <v>90</v>
      </c>
      <c r="AB30" s="13">
        <f>Calculation!AD30</f>
        <v>106</v>
      </c>
      <c r="AC30" s="13">
        <f>Calculation!AE30</f>
        <v>112</v>
      </c>
      <c r="AD30" s="13">
        <f>Calculation!AF30</f>
        <v>124</v>
      </c>
      <c r="AE30" s="13">
        <f>Calculation!AG30</f>
        <v>129</v>
      </c>
      <c r="AF30" s="13">
        <f>Calculation!AH30</f>
        <v>146</v>
      </c>
      <c r="AG30" s="13">
        <f>Calculation!AI30</f>
        <v>146</v>
      </c>
      <c r="AH30" s="13">
        <f>Calculation!AJ30</f>
        <v>148</v>
      </c>
      <c r="AI30" s="13">
        <f>Calculation!AK30</f>
        <v>150</v>
      </c>
      <c r="AJ30" s="13">
        <f>Calculation!AL30</f>
        <v>150</v>
      </c>
      <c r="AK30" s="13">
        <f>Calculation!AM30</f>
        <v>161</v>
      </c>
      <c r="AL30" s="13">
        <f>Calculation!AN30</f>
        <v>167</v>
      </c>
      <c r="AM30" s="13">
        <f>Calculation!AO30</f>
        <v>173</v>
      </c>
      <c r="AN30" s="13">
        <f>Calculation!AP30</f>
        <v>179</v>
      </c>
      <c r="AO30" s="13">
        <f>Calculation!AQ30</f>
        <v>181</v>
      </c>
      <c r="AP30" s="13">
        <f>Calculation!AR30</f>
        <v>190</v>
      </c>
      <c r="AQ30" s="13">
        <f>Calculation!AS30</f>
        <v>198</v>
      </c>
      <c r="AR30" s="13">
        <f>Calculation!AT30</f>
        <v>199</v>
      </c>
      <c r="AS30" s="13">
        <f>Calculation!AU30</f>
        <v>214</v>
      </c>
      <c r="AT30" s="13">
        <f>Calculation!AV30</f>
        <v>221</v>
      </c>
      <c r="AU30" s="13">
        <f>Calculation!AW30</f>
        <v>234</v>
      </c>
      <c r="AV30" s="13">
        <f>Calculation!AX30</f>
        <v>241</v>
      </c>
      <c r="AW30" s="13">
        <f>Calculation!AY30</f>
        <v>254</v>
      </c>
      <c r="AX30" s="13">
        <f>Calculation!AZ30</f>
        <v>265</v>
      </c>
      <c r="AY30" s="13">
        <f>Calculation!BA30</f>
        <v>285</v>
      </c>
      <c r="AZ30" s="13">
        <f>Calculation!BB30</f>
        <v>293</v>
      </c>
      <c r="BA30" s="13">
        <f>Calculation!BC30</f>
        <v>307</v>
      </c>
      <c r="BB30" s="13">
        <f>Calculation!BD30</f>
        <v>323</v>
      </c>
      <c r="BC30" s="13">
        <f>Calculation!BE30</f>
        <v>330</v>
      </c>
      <c r="BD30" s="13">
        <f>Calculation!BF30</f>
        <v>339</v>
      </c>
      <c r="BE30" s="13">
        <f>Calculation!BG30</f>
        <v>361</v>
      </c>
      <c r="BF30" s="13">
        <f>Calculation!BH30</f>
        <v>384</v>
      </c>
      <c r="BG30" s="13">
        <f>Calculation!BI30</f>
        <v>401</v>
      </c>
      <c r="BH30" s="13">
        <f>Calculation!BJ30</f>
        <v>416</v>
      </c>
      <c r="BI30" s="13">
        <f>Calculation!BK30</f>
        <v>433</v>
      </c>
      <c r="BJ30" s="13">
        <f>Calculation!BL30</f>
        <v>454</v>
      </c>
      <c r="BK30" s="13">
        <f>Calculation!BM30</f>
        <v>464</v>
      </c>
      <c r="BL30" s="13">
        <f>Calculation!BN30</f>
        <v>483</v>
      </c>
      <c r="BM30" s="13">
        <f>Calculation!BO30</f>
        <v>519</v>
      </c>
      <c r="BN30" s="13">
        <f>Calculation!BP30</f>
        <v>594</v>
      </c>
      <c r="BO30" s="13">
        <f>Calculation!BQ30</f>
        <v>627</v>
      </c>
      <c r="BP30" s="13">
        <f>Calculation!BR30</f>
        <v>681</v>
      </c>
      <c r="BQ30" s="13">
        <f>Calculation!BS30</f>
        <v>704</v>
      </c>
    </row>
    <row r="31" spans="1:69" x14ac:dyDescent="0.3">
      <c r="A31" s="7" t="s">
        <v>15</v>
      </c>
      <c r="B31" s="16">
        <f>ProvinceTotal!G31</f>
        <v>1738234</v>
      </c>
      <c r="C31" s="13">
        <f>Calculation!E31</f>
        <v>0</v>
      </c>
      <c r="D31" s="13">
        <f>Calculation!F31</f>
        <v>0</v>
      </c>
      <c r="E31" s="13">
        <f>Calculation!G31</f>
        <v>0</v>
      </c>
      <c r="F31" s="13">
        <f>Calculation!H31</f>
        <v>0</v>
      </c>
      <c r="G31" s="13">
        <f>Calculation!I31</f>
        <v>1</v>
      </c>
      <c r="H31" s="13">
        <f>Calculation!J31</f>
        <v>1</v>
      </c>
      <c r="I31" s="13">
        <f>Calculation!K31</f>
        <v>1</v>
      </c>
      <c r="J31" s="13">
        <f>Calculation!L31</f>
        <v>2</v>
      </c>
      <c r="K31" s="13">
        <f>Calculation!M31</f>
        <v>2</v>
      </c>
      <c r="L31" s="13">
        <f>Calculation!N31</f>
        <v>2</v>
      </c>
      <c r="M31" s="13">
        <f>Calculation!O31</f>
        <v>5</v>
      </c>
      <c r="N31" s="13">
        <f>Calculation!P31</f>
        <v>5</v>
      </c>
      <c r="O31" s="13">
        <f>Calculation!Q31</f>
        <v>10</v>
      </c>
      <c r="P31" s="13">
        <f>Calculation!R31</f>
        <v>10</v>
      </c>
      <c r="Q31" s="13">
        <f>Calculation!S31</f>
        <v>16</v>
      </c>
      <c r="R31" s="13">
        <f>Calculation!T31</f>
        <v>23</v>
      </c>
      <c r="S31" s="13">
        <f>Calculation!U31</f>
        <v>34</v>
      </c>
      <c r="T31" s="13">
        <f>Calculation!V31</f>
        <v>60</v>
      </c>
      <c r="U31" s="13">
        <f>Calculation!W31</f>
        <v>60</v>
      </c>
      <c r="V31" s="13">
        <f>Calculation!X31</f>
        <v>77</v>
      </c>
      <c r="W31" s="13">
        <f>Calculation!Y31</f>
        <v>84</v>
      </c>
      <c r="X31" s="13">
        <f>Calculation!Z31</f>
        <v>96</v>
      </c>
      <c r="Y31" s="13">
        <f>Calculation!AA31</f>
        <v>106</v>
      </c>
      <c r="Z31" s="13">
        <f>Calculation!AB31</f>
        <v>113</v>
      </c>
      <c r="AA31" s="13">
        <f>Calculation!AC31</f>
        <v>124</v>
      </c>
      <c r="AB31" s="13">
        <f>Calculation!AD31</f>
        <v>131</v>
      </c>
      <c r="AC31" s="13">
        <f>Calculation!AE31</f>
        <v>142</v>
      </c>
      <c r="AD31" s="13">
        <f>Calculation!AF31</f>
        <v>155</v>
      </c>
      <c r="AE31" s="13">
        <f>Calculation!AG31</f>
        <v>175</v>
      </c>
      <c r="AF31" s="13">
        <f>Calculation!AH31</f>
        <v>197</v>
      </c>
      <c r="AG31" s="13">
        <f>Calculation!AI31</f>
        <v>224</v>
      </c>
      <c r="AH31" s="13">
        <f>Calculation!AJ31</f>
        <v>243</v>
      </c>
      <c r="AI31" s="13">
        <f>Calculation!AK31</f>
        <v>264.94817546583852</v>
      </c>
      <c r="AJ31" s="13">
        <f>Calculation!AL31</f>
        <v>296.24728525197992</v>
      </c>
      <c r="AK31" s="13">
        <f>Calculation!AM31</f>
        <v>335</v>
      </c>
      <c r="AL31" s="13">
        <f>Calculation!AN31</f>
        <v>335</v>
      </c>
      <c r="AM31" s="13">
        <f>Calculation!AO31</f>
        <v>350</v>
      </c>
      <c r="AN31" s="13">
        <f>Calculation!AP31</f>
        <v>376</v>
      </c>
      <c r="AO31" s="13">
        <f>Calculation!AQ31</f>
        <v>399</v>
      </c>
      <c r="AP31" s="13">
        <f>Calculation!AR31</f>
        <v>431.3940886326692</v>
      </c>
      <c r="AQ31" s="13">
        <f>Calculation!AS31</f>
        <v>445.79068399694171</v>
      </c>
      <c r="AR31" s="13">
        <f>Calculation!AT31</f>
        <v>464.3553567798333</v>
      </c>
      <c r="AS31" s="13">
        <f>Calculation!AU31</f>
        <v>482.12666211173598</v>
      </c>
      <c r="AT31" s="13">
        <f>Calculation!AV31</f>
        <v>497.66827980642324</v>
      </c>
      <c r="AU31" s="13">
        <f>Calculation!AW31</f>
        <v>508.98616987838199</v>
      </c>
      <c r="AV31" s="13">
        <f>Calculation!AX31</f>
        <v>524.57235231763218</v>
      </c>
      <c r="AW31" s="13">
        <f>Calculation!AY31</f>
        <v>532.99630713074032</v>
      </c>
      <c r="AX31" s="13">
        <f>Calculation!AZ31</f>
        <v>545</v>
      </c>
      <c r="AY31" s="13">
        <f>Calculation!BA31</f>
        <v>552.60473357726346</v>
      </c>
      <c r="AZ31" s="13">
        <f>Calculation!BB31</f>
        <v>555.95866025194573</v>
      </c>
      <c r="BA31" s="13">
        <f>Calculation!BC31</f>
        <v>569.16938364935322</v>
      </c>
      <c r="BB31" s="13">
        <f>Calculation!BD31</f>
        <v>575.75473706621244</v>
      </c>
      <c r="BC31" s="13">
        <f>Calculation!BE31</f>
        <v>607</v>
      </c>
      <c r="BD31" s="13">
        <f>Calculation!BF31</f>
        <v>609</v>
      </c>
      <c r="BE31" s="13">
        <f>Calculation!BG31</f>
        <v>619.82889220748848</v>
      </c>
      <c r="BF31" s="13">
        <f>Calculation!BH31</f>
        <v>630.77818980909217</v>
      </c>
      <c r="BG31" s="13">
        <f>Calculation!BI31</f>
        <v>643.2704938612045</v>
      </c>
      <c r="BH31" s="13">
        <f>Calculation!BJ31</f>
        <v>655.36506490548845</v>
      </c>
      <c r="BI31" s="13">
        <f>Calculation!BK31</f>
        <v>662.7334713146754</v>
      </c>
      <c r="BJ31" s="13">
        <f>Calculation!BL31</f>
        <v>700</v>
      </c>
      <c r="BK31" s="13">
        <f>Calculation!BM31</f>
        <v>701.05592483577323</v>
      </c>
      <c r="BL31" s="13">
        <f>Calculation!BN31</f>
        <v>716.18449184607505</v>
      </c>
      <c r="BM31" s="13">
        <f>Calculation!BO31</f>
        <v>749</v>
      </c>
      <c r="BN31" s="13">
        <f>Calculation!BP31</f>
        <v>757.19668865849474</v>
      </c>
      <c r="BO31" s="13">
        <f>Calculation!BQ31</f>
        <v>772.59193954659952</v>
      </c>
      <c r="BP31" s="13">
        <f>Calculation!BR31</f>
        <v>779.85546496715529</v>
      </c>
      <c r="BQ31" s="13">
        <f>Calculation!BS31</f>
        <v>793.89167126122777</v>
      </c>
    </row>
    <row r="32" spans="1:69" ht="14.65" thickBot="1" x14ac:dyDescent="0.35">
      <c r="A32" s="31" t="s">
        <v>16</v>
      </c>
      <c r="B32" s="85">
        <f>ProvinceTotal!G32</f>
        <v>1138533</v>
      </c>
      <c r="C32" s="14">
        <f>Calculation!E32</f>
        <v>0</v>
      </c>
      <c r="D32" s="14">
        <f>Calculation!F32</f>
        <v>0</v>
      </c>
      <c r="E32" s="14">
        <f>Calculation!G32</f>
        <v>0</v>
      </c>
      <c r="F32" s="14">
        <f>Calculation!H32</f>
        <v>0</v>
      </c>
      <c r="G32" s="14">
        <f>Calculation!I32</f>
        <v>0</v>
      </c>
      <c r="H32" s="14">
        <f>Calculation!J32</f>
        <v>0</v>
      </c>
      <c r="I32" s="14">
        <f>Calculation!K32</f>
        <v>0</v>
      </c>
      <c r="J32" s="14">
        <f>Calculation!L32</f>
        <v>1</v>
      </c>
      <c r="K32" s="14">
        <f>Calculation!M32</f>
        <v>1</v>
      </c>
      <c r="L32" s="14">
        <f>Calculation!N32</f>
        <v>5</v>
      </c>
      <c r="M32" s="14">
        <f>Calculation!O32</f>
        <v>5</v>
      </c>
      <c r="N32" s="14">
        <f>Calculation!P32</f>
        <v>6</v>
      </c>
      <c r="O32" s="14">
        <f>Calculation!Q32</f>
        <v>7</v>
      </c>
      <c r="P32" s="14">
        <f>Calculation!R32</f>
        <v>7</v>
      </c>
      <c r="Q32" s="14">
        <f>Calculation!S32</f>
        <v>7</v>
      </c>
      <c r="R32" s="14">
        <f>Calculation!T32</f>
        <v>57</v>
      </c>
      <c r="S32" s="14">
        <f>Calculation!U32</f>
        <v>81</v>
      </c>
      <c r="T32" s="14">
        <f>Calculation!V32</f>
        <v>87</v>
      </c>
      <c r="U32" s="14">
        <f>Calculation!W32</f>
        <v>90</v>
      </c>
      <c r="V32" s="14">
        <f>Calculation!X32</f>
        <v>127</v>
      </c>
      <c r="W32" s="14">
        <f>Calculation!Y32</f>
        <v>150</v>
      </c>
      <c r="X32" s="14">
        <f>Calculation!Z32</f>
        <v>171</v>
      </c>
      <c r="Y32" s="14">
        <f>Calculation!AA32</f>
        <v>217</v>
      </c>
      <c r="Z32" s="14">
        <f>Calculation!AB32</f>
        <v>290</v>
      </c>
      <c r="AA32" s="14">
        <f>Calculation!AC32</f>
        <v>326</v>
      </c>
      <c r="AB32" s="14">
        <f>Calculation!AD32</f>
        <v>377</v>
      </c>
      <c r="AC32" s="14">
        <f>Calculation!AE32</f>
        <v>426</v>
      </c>
      <c r="AD32" s="14">
        <f>Calculation!AF32</f>
        <v>471</v>
      </c>
      <c r="AE32" s="14">
        <f>Calculation!AG32</f>
        <v>540</v>
      </c>
      <c r="AF32" s="14">
        <f>Calculation!AH32</f>
        <v>589</v>
      </c>
      <c r="AG32" s="14">
        <f>Calculation!AI32</f>
        <v>641</v>
      </c>
      <c r="AH32" s="14">
        <f>Calculation!AJ32</f>
        <v>725</v>
      </c>
      <c r="AI32" s="14">
        <f>Calculation!AK32</f>
        <v>785.39984472049684</v>
      </c>
      <c r="AJ32" s="14">
        <f>Calculation!AL32</f>
        <v>869.95813973963118</v>
      </c>
      <c r="AK32" s="14">
        <f>Calculation!AM32</f>
        <v>968</v>
      </c>
      <c r="AL32" s="14">
        <f>Calculation!AN32</f>
        <v>968</v>
      </c>
      <c r="AM32" s="14">
        <f>Calculation!AO32</f>
        <v>980</v>
      </c>
      <c r="AN32" s="14">
        <f>Calculation!AP32</f>
        <v>1001</v>
      </c>
      <c r="AO32" s="14">
        <f>Calculation!AQ32</f>
        <v>1034</v>
      </c>
      <c r="AP32" s="14">
        <f>Calculation!AR32</f>
        <v>1064</v>
      </c>
      <c r="AQ32" s="14">
        <f>Calculation!AS32</f>
        <v>1093</v>
      </c>
      <c r="AR32" s="14">
        <f>Calculation!AT32</f>
        <v>1116</v>
      </c>
      <c r="AS32" s="14">
        <f>Calculation!AU32</f>
        <v>1122.3276396699428</v>
      </c>
      <c r="AT32" s="14">
        <f>Calculation!AV32</f>
        <v>1128</v>
      </c>
      <c r="AU32" s="14">
        <f>Calculation!AW32</f>
        <v>1164</v>
      </c>
      <c r="AV32" s="14">
        <f>Calculation!AX32</f>
        <v>1191.4862112077467</v>
      </c>
      <c r="AW32" s="13">
        <f>Calculation!AY32</f>
        <v>1208</v>
      </c>
      <c r="AX32" s="13">
        <f>Calculation!AZ32</f>
        <v>1208</v>
      </c>
      <c r="AY32" s="13">
        <f>Calculation!BA32</f>
        <v>1219</v>
      </c>
      <c r="AZ32" s="13">
        <f>Calculation!BB32</f>
        <v>1274</v>
      </c>
      <c r="BA32" s="13">
        <f>Calculation!BC32</f>
        <v>1278.3932865386319</v>
      </c>
      <c r="BB32" s="13">
        <f>Calculation!BD32</f>
        <v>1310</v>
      </c>
      <c r="BC32" s="13">
        <f>Calculation!BE32</f>
        <v>1324.7070281910728</v>
      </c>
      <c r="BD32" s="13">
        <f>Calculation!BF32</f>
        <v>1328</v>
      </c>
      <c r="BE32" s="13">
        <f>Calculation!BG32</f>
        <v>1351.2668453912449</v>
      </c>
      <c r="BF32" s="13">
        <f>Calculation!BH32</f>
        <v>1352</v>
      </c>
      <c r="BG32" s="13">
        <f>Calculation!BI32</f>
        <v>1353</v>
      </c>
      <c r="BH32" s="13">
        <f>Calculation!BJ32</f>
        <v>1359</v>
      </c>
      <c r="BI32" s="13">
        <f>Calculation!BK32</f>
        <v>1366</v>
      </c>
      <c r="BJ32" s="13">
        <f>Calculation!BL32</f>
        <v>1367</v>
      </c>
      <c r="BK32" s="13">
        <f>Calculation!BM32</f>
        <v>1371</v>
      </c>
      <c r="BL32" s="13">
        <f>Calculation!BN32</f>
        <v>1374</v>
      </c>
      <c r="BM32" s="13">
        <f>Calculation!BO32</f>
        <v>1376.7556011129009</v>
      </c>
      <c r="BN32" s="13">
        <f>Calculation!BP32</f>
        <v>1377</v>
      </c>
      <c r="BO32" s="13">
        <f>Calculation!BQ32</f>
        <v>1380</v>
      </c>
      <c r="BP32" s="13">
        <f>Calculation!BR32</f>
        <v>1394.8368242366926</v>
      </c>
      <c r="BQ32" s="13">
        <f>Calculation!BS32</f>
        <v>1402.9981859695636</v>
      </c>
    </row>
    <row r="33" ht="14.65" thickTop="1" x14ac:dyDescent="0.45"/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0413-56CF-4B67-BC68-4A43CA407160}">
  <dimension ref="A1:BQ33"/>
  <sheetViews>
    <sheetView workbookViewId="0">
      <pane xSplit="1" topLeftCell="BB1" activePane="topRight" state="frozen"/>
      <selection pane="topRight" activeCell="BQ1" sqref="BQ1"/>
    </sheetView>
  </sheetViews>
  <sheetFormatPr defaultColWidth="9" defaultRowHeight="14.25" x14ac:dyDescent="0.45"/>
  <cols>
    <col min="1" max="2" width="22.6640625" style="1" customWidth="1"/>
    <col min="3" max="23" width="9.06640625" style="1" customWidth="1"/>
    <col min="24" max="28" width="9.06640625" style="1" bestFit="1" customWidth="1"/>
    <col min="29" max="47" width="9.06640625" style="1" customWidth="1"/>
    <col min="48" max="16384" width="9" style="1"/>
  </cols>
  <sheetData>
    <row r="1" spans="1:69" ht="19.149999999999999" thickTop="1" x14ac:dyDescent="0.45">
      <c r="A1" s="75" t="s">
        <v>17</v>
      </c>
      <c r="B1" s="76" t="s">
        <v>115</v>
      </c>
      <c r="C1" s="76" t="s">
        <v>518</v>
      </c>
      <c r="D1" s="76" t="s">
        <v>519</v>
      </c>
      <c r="E1" s="76" t="s">
        <v>520</v>
      </c>
      <c r="F1" s="76" t="s">
        <v>521</v>
      </c>
      <c r="G1" s="76" t="s">
        <v>522</v>
      </c>
      <c r="H1" s="76" t="s">
        <v>523</v>
      </c>
      <c r="I1" s="76" t="s">
        <v>524</v>
      </c>
      <c r="J1" s="76" t="s">
        <v>525</v>
      </c>
      <c r="K1" s="76" t="s">
        <v>526</v>
      </c>
      <c r="L1" s="76" t="s">
        <v>527</v>
      </c>
      <c r="M1" s="76" t="s">
        <v>528</v>
      </c>
      <c r="N1" s="76" t="s">
        <v>529</v>
      </c>
      <c r="O1" s="76" t="s">
        <v>530</v>
      </c>
      <c r="P1" s="76" t="s">
        <v>531</v>
      </c>
      <c r="Q1" s="76" t="s">
        <v>532</v>
      </c>
      <c r="R1" s="76" t="s">
        <v>533</v>
      </c>
      <c r="S1" s="76" t="s">
        <v>534</v>
      </c>
      <c r="T1" s="76" t="s">
        <v>535</v>
      </c>
      <c r="U1" s="76" t="s">
        <v>536</v>
      </c>
      <c r="V1" s="76" t="s">
        <v>537</v>
      </c>
      <c r="W1" s="76" t="s">
        <v>538</v>
      </c>
      <c r="X1" s="76" t="s">
        <v>539</v>
      </c>
      <c r="Y1" s="76" t="s">
        <v>540</v>
      </c>
      <c r="Z1" s="76" t="s">
        <v>541</v>
      </c>
      <c r="AA1" s="76" t="s">
        <v>542</v>
      </c>
      <c r="AB1" s="76" t="s">
        <v>543</v>
      </c>
      <c r="AC1" s="76" t="s">
        <v>544</v>
      </c>
      <c r="AD1" s="76" t="s">
        <v>545</v>
      </c>
      <c r="AE1" s="76" t="s">
        <v>546</v>
      </c>
      <c r="AF1" s="76" t="s">
        <v>547</v>
      </c>
      <c r="AG1" s="76" t="s">
        <v>548</v>
      </c>
      <c r="AH1" s="76" t="s">
        <v>549</v>
      </c>
      <c r="AI1" s="76" t="s">
        <v>550</v>
      </c>
      <c r="AJ1" s="76" t="s">
        <v>551</v>
      </c>
      <c r="AK1" s="76" t="s">
        <v>552</v>
      </c>
      <c r="AL1" s="76" t="s">
        <v>553</v>
      </c>
      <c r="AM1" s="76" t="s">
        <v>554</v>
      </c>
      <c r="AN1" s="76" t="s">
        <v>555</v>
      </c>
      <c r="AO1" s="76" t="s">
        <v>556</v>
      </c>
      <c r="AP1" s="76" t="s">
        <v>557</v>
      </c>
      <c r="AQ1" s="76" t="s">
        <v>558</v>
      </c>
      <c r="AR1" s="76" t="s">
        <v>559</v>
      </c>
      <c r="AS1" s="76" t="s">
        <v>560</v>
      </c>
      <c r="AT1" s="76" t="s">
        <v>561</v>
      </c>
      <c r="AU1" s="76" t="s">
        <v>562</v>
      </c>
      <c r="AV1" s="76" t="s">
        <v>568</v>
      </c>
      <c r="AW1" s="76" t="s">
        <v>607</v>
      </c>
      <c r="AX1" s="76" t="s">
        <v>615</v>
      </c>
      <c r="AY1" s="76" t="s">
        <v>622</v>
      </c>
      <c r="AZ1" s="76" t="s">
        <v>629</v>
      </c>
      <c r="BA1" s="76" t="s">
        <v>636</v>
      </c>
      <c r="BB1" s="76" t="s">
        <v>643</v>
      </c>
      <c r="BC1" s="76" t="s">
        <v>650</v>
      </c>
      <c r="BD1" s="76" t="s">
        <v>657</v>
      </c>
      <c r="BE1" s="76" t="s">
        <v>664</v>
      </c>
      <c r="BF1" s="76" t="s">
        <v>671</v>
      </c>
      <c r="BG1" s="76" t="s">
        <v>678</v>
      </c>
      <c r="BH1" s="76" t="s">
        <v>685</v>
      </c>
      <c r="BI1" s="76" t="s">
        <v>693</v>
      </c>
      <c r="BJ1" s="76" t="s">
        <v>700</v>
      </c>
      <c r="BK1" s="76" t="s">
        <v>707</v>
      </c>
      <c r="BL1" s="76" t="s">
        <v>715</v>
      </c>
      <c r="BM1" s="76" t="s">
        <v>726</v>
      </c>
      <c r="BN1" s="76" t="s">
        <v>733</v>
      </c>
      <c r="BO1" s="76" t="s">
        <v>740</v>
      </c>
      <c r="BP1" s="76" t="s">
        <v>747</v>
      </c>
      <c r="BQ1" s="76" t="s">
        <v>757</v>
      </c>
    </row>
    <row r="2" spans="1:69" x14ac:dyDescent="0.3">
      <c r="A2" s="7" t="s">
        <v>22</v>
      </c>
      <c r="B2" s="16">
        <f>ProvinceTotal!G2</f>
        <v>3909652</v>
      </c>
      <c r="C2" s="13">
        <f>(Calculation!E2/$B$2)*100000</f>
        <v>0</v>
      </c>
      <c r="D2" s="13">
        <f>(Calculation!F2/$B$2)*100000</f>
        <v>0</v>
      </c>
      <c r="E2" s="13">
        <f>(Calculation!G2/$B$2)*100000</f>
        <v>0</v>
      </c>
      <c r="F2" s="13">
        <f>(Calculation!H2/$B$2)*100000</f>
        <v>0</v>
      </c>
      <c r="G2" s="13">
        <f>(Calculation!I2/$B$2)*100000</f>
        <v>0</v>
      </c>
      <c r="H2" s="13">
        <f>(Calculation!J2/$B$2)*100000</f>
        <v>0</v>
      </c>
      <c r="I2" s="13">
        <f>(Calculation!K2/$B$2)*100000</f>
        <v>0</v>
      </c>
      <c r="J2" s="13">
        <f>(Calculation!L2/$B$2)*100000</f>
        <v>5.115544810637878E-2</v>
      </c>
      <c r="K2" s="13">
        <f>(Calculation!M2/$B$2)*100000</f>
        <v>0.15346634431913633</v>
      </c>
      <c r="L2" s="13">
        <f>(Calculation!N2/$B$2)*100000</f>
        <v>0.30693268863827267</v>
      </c>
      <c r="M2" s="13">
        <f>(Calculation!O2/$B$2)*100000</f>
        <v>0.30693268863827267</v>
      </c>
      <c r="N2" s="13">
        <f>(Calculation!P2/$B$2)*100000</f>
        <v>0.30693268863827267</v>
      </c>
      <c r="O2" s="13">
        <f>(Calculation!Q2/$B$2)*100000</f>
        <v>1.1765753064467119</v>
      </c>
      <c r="P2" s="13">
        <f>(Calculation!R2/$B$2)*100000</f>
        <v>1.4067748229254164</v>
      </c>
      <c r="Q2" s="13">
        <f>(Calculation!S2/$B$2)*100000</f>
        <v>1.6625520634573103</v>
      </c>
      <c r="R2" s="13">
        <f>(Calculation!T2/$B$2)*100000</f>
        <v>1.918329303989204</v>
      </c>
      <c r="S2" s="13">
        <f>(Calculation!U2/$B$2)*100000</f>
        <v>1.9694847520955829</v>
      </c>
      <c r="T2" s="13">
        <f>(Calculation!V2/$B$2)*100000</f>
        <v>2.7368164736912646</v>
      </c>
      <c r="U2" s="13">
        <f>(Calculation!W2/$B$2)*100000</f>
        <v>3.2995264028614311</v>
      </c>
      <c r="V2" s="13">
        <f>(Calculation!X2/$B$2)*100000</f>
        <v>3.7343477117656505</v>
      </c>
      <c r="W2" s="13">
        <f>(Calculation!Y2/$B$2)*100000</f>
        <v>4.4761017093081437</v>
      </c>
      <c r="X2" s="13">
        <f>(Calculation!Z2/$B$2)*100000</f>
        <v>4.6551457776804686</v>
      </c>
      <c r="Y2" s="13">
        <f>(Calculation!AA2/$B$2)*100000</f>
        <v>7.1361850108398404</v>
      </c>
      <c r="Z2" s="13">
        <f>(Calculation!AB2/$B$2)*100000</f>
        <v>8.645270729978014</v>
      </c>
      <c r="AA2" s="13">
        <f>(Calculation!AC2/$B$2)*100000</f>
        <v>9.5660687958928303</v>
      </c>
      <c r="AB2" s="13">
        <f>(Calculation!AD2/$B$2)*100000</f>
        <v>10.461289137754461</v>
      </c>
      <c r="AC2" s="13">
        <f>(Calculation!AE2/$B$2)*100000</f>
        <v>12.456351613903232</v>
      </c>
      <c r="AD2" s="13">
        <f>(Calculation!AF2/$B$2)*100000</f>
        <v>14.604880434371141</v>
      </c>
      <c r="AE2" s="13">
        <f>(Calculation!AG2/$B$2)*100000</f>
        <v>16.088388429456124</v>
      </c>
      <c r="AF2" s="13">
        <f>(Calculation!AH2/$B$2)*100000</f>
        <v>17.495163252381541</v>
      </c>
      <c r="AG2" s="13">
        <f>(Calculation!AI2/$B$2)*100000</f>
        <v>19.336759384211177</v>
      </c>
      <c r="AH2" s="13">
        <f>(Calculation!AJ2/$B$2)*100000</f>
        <v>20.794689655242973</v>
      </c>
      <c r="AI2" s="13">
        <f>(Calculation!AK2/$B$2)*100000</f>
        <v>23.102051574630465</v>
      </c>
      <c r="AJ2" s="13">
        <f>(Calculation!AL2/$B$2)*100000</f>
        <v>23.966327437838459</v>
      </c>
      <c r="AK2" s="13">
        <f>(Calculation!AM2/$B$2)*100000</f>
        <v>25.705612673455338</v>
      </c>
      <c r="AL2" s="13">
        <f>(Calculation!AN2/$B$2)*100000</f>
        <v>27.982030114189193</v>
      </c>
      <c r="AM2" s="13">
        <f>(Calculation!AO2/$B$2)*100000</f>
        <v>30.437491623295372</v>
      </c>
      <c r="AN2" s="13">
        <f>(Calculation!AP2/$B$2)*100000</f>
        <v>32.534864995656903</v>
      </c>
      <c r="AO2" s="13">
        <f>(Calculation!AQ2/$B$2)*100000</f>
        <v>34.811282436390755</v>
      </c>
      <c r="AP2" s="13">
        <f>(Calculation!AR2/$B$2)*100000</f>
        <v>36.908655808752286</v>
      </c>
      <c r="AQ2" s="13">
        <f>(Calculation!AS2/$B$2)*100000</f>
        <v>39.312961869752087</v>
      </c>
      <c r="AR2" s="13">
        <f>(Calculation!AT2/$B$2)*100000</f>
        <v>41.384757518060432</v>
      </c>
      <c r="AS2" s="13">
        <f>(Calculation!AU2/$B$2)*100000</f>
        <v>43.175198201783687</v>
      </c>
      <c r="AT2" s="13">
        <f>(Calculation!AV2/$B$2)*100000</f>
        <v>45.067949781719705</v>
      </c>
      <c r="AU2" s="13">
        <f>(Calculation!AW2/$B$2)*100000</f>
        <v>46.42356915653874</v>
      </c>
      <c r="AV2" s="13">
        <f>(Calculation!AX2/$B$2)*100000</f>
        <v>48.520942528900271</v>
      </c>
      <c r="AW2" s="13">
        <f>(Calculation!AY2/$B2)*100000</f>
        <v>50.541582729102231</v>
      </c>
      <c r="AX2" s="13">
        <f>(Calculation!AZ2/$B2)*100000</f>
        <v>52.920311066048846</v>
      </c>
      <c r="AY2" s="13">
        <f>(Calculation!BA2/$B2)*100000</f>
        <v>58.368366289378187</v>
      </c>
      <c r="AZ2" s="13">
        <f>(Calculation!BB2/$B2)*100000</f>
        <v>59.968932905718624</v>
      </c>
      <c r="BA2" s="13">
        <f>(Calculation!BC2/$B2)*100000</f>
        <v>61.92366993277151</v>
      </c>
      <c r="BB2" s="13">
        <f>(Calculation!BD2/$B2)*100000</f>
        <v>66.271883021813707</v>
      </c>
      <c r="BC2" s="13">
        <f>(Calculation!BE2/$B2)*100000</f>
        <v>68.658310213641244</v>
      </c>
      <c r="BD2" s="13">
        <f>(Calculation!BF2/$B2)*100000</f>
        <v>73.126713068068469</v>
      </c>
      <c r="BE2" s="13">
        <f>(Calculation!BG2/$B2)*100000</f>
        <v>75.624214288077297</v>
      </c>
      <c r="BF2" s="13">
        <f>(Calculation!BH2/$B2)*100000</f>
        <v>81.592939729674143</v>
      </c>
      <c r="BG2" s="13">
        <f>(Calculation!BI2/$B2)*100000</f>
        <v>82.75795160650776</v>
      </c>
      <c r="BH2" s="13">
        <f>(Calculation!BJ2/$B2)*100000</f>
        <v>87.910637570811929</v>
      </c>
      <c r="BI2" s="13">
        <f>(Calculation!BK2/$B2)*100000</f>
        <v>90.318285117193014</v>
      </c>
      <c r="BJ2" s="13">
        <f>(Calculation!BL2/$B2)*100000</f>
        <v>94.381801756268842</v>
      </c>
      <c r="BK2" s="13">
        <f>(Calculation!BM2/$B2)*100000</f>
        <v>97.363768208095692</v>
      </c>
      <c r="BL2" s="13">
        <f>(Calculation!BN2/$B2)*100000</f>
        <v>100.66185969203516</v>
      </c>
      <c r="BM2" s="13">
        <f>(Calculation!BO2/$B2)*100000</f>
        <v>104.23527723846867</v>
      </c>
      <c r="BN2" s="13">
        <f>(Calculation!BP2/$B2)*100000</f>
        <v>104.86866861807648</v>
      </c>
      <c r="BO2" s="13">
        <f>(Calculation!BQ2/$B2)*100000</f>
        <v>108.24121809683163</v>
      </c>
      <c r="BP2" s="13">
        <f>(Calculation!BR2/$B2)*100000</f>
        <v>109.86110176663645</v>
      </c>
      <c r="BQ2" s="13">
        <f>(Calculation!BS2/$B2)*100000</f>
        <v>112.03043135296952</v>
      </c>
    </row>
    <row r="3" spans="1:69" x14ac:dyDescent="0.3">
      <c r="A3" s="7" t="s">
        <v>23</v>
      </c>
      <c r="B3" s="16">
        <f>ProvinceTotal!G3</f>
        <v>3265219</v>
      </c>
      <c r="C3" s="13">
        <f>(Calculation!E3/$B$3)*100000</f>
        <v>0</v>
      </c>
      <c r="D3" s="13">
        <f>(Calculation!F3/$B$3)*100000</f>
        <v>0</v>
      </c>
      <c r="E3" s="13">
        <f>(Calculation!G3/$B$3)*100000</f>
        <v>0</v>
      </c>
      <c r="F3" s="13">
        <f>(Calculation!H3/$B$3)*100000</f>
        <v>0</v>
      </c>
      <c r="G3" s="13">
        <f>(Calculation!I3/$B$3)*100000</f>
        <v>0</v>
      </c>
      <c r="H3" s="13">
        <f>(Calculation!J3/$B$3)*100000</f>
        <v>0</v>
      </c>
      <c r="I3" s="13">
        <f>(Calculation!K3/$B$3)*100000</f>
        <v>0</v>
      </c>
      <c r="J3" s="13">
        <f>(Calculation!L3/$B$3)*100000</f>
        <v>3.0625817135083434E-2</v>
      </c>
      <c r="K3" s="13">
        <f>(Calculation!M3/$B$3)*100000</f>
        <v>3.0625817135083434E-2</v>
      </c>
      <c r="L3" s="13">
        <f>(Calculation!N3/$B$3)*100000</f>
        <v>3.0625817135083434E-2</v>
      </c>
      <c r="M3" s="13">
        <f>(Calculation!O3/$B$3)*100000</f>
        <v>3.0625817135083434E-2</v>
      </c>
      <c r="N3" s="13">
        <f>(Calculation!P3/$B$3)*100000</f>
        <v>0.15312908567541719</v>
      </c>
      <c r="O3" s="13">
        <f>(Calculation!Q3/$B$3)*100000</f>
        <v>0.15312908567541719</v>
      </c>
      <c r="P3" s="13">
        <f>(Calculation!R3/$B$3)*100000</f>
        <v>0.15312908567541719</v>
      </c>
      <c r="Q3" s="13">
        <f>(Calculation!S3/$B$3)*100000</f>
        <v>0.30625817135083439</v>
      </c>
      <c r="R3" s="13">
        <f>(Calculation!T3/$B$3)*100000</f>
        <v>0.33688398848591777</v>
      </c>
      <c r="S3" s="13">
        <f>(Calculation!U3/$B$3)*100000</f>
        <v>1.0106519654577533</v>
      </c>
      <c r="T3" s="13">
        <f>(Calculation!V3/$B$3)*100000</f>
        <v>1.2250326854033375</v>
      </c>
      <c r="U3" s="13">
        <f>(Calculation!W3/$B$3)*100000</f>
        <v>2.1131813823207568</v>
      </c>
      <c r="V3" s="13">
        <f>(Calculation!X3/$B$3)*100000</f>
        <v>2.2356846508610908</v>
      </c>
      <c r="W3" s="13">
        <f>(Calculation!Y3/$B$3)*100000</f>
        <v>3.0625817135083433</v>
      </c>
      <c r="X3" s="13">
        <f>(Calculation!Z3/$B$3)*100000</f>
        <v>3.6444722390749291</v>
      </c>
      <c r="Y3" s="13">
        <f>(Calculation!AA3/$B$3)*100000</f>
        <v>4.4101176674520142</v>
      </c>
      <c r="Z3" s="13">
        <f>(Calculation!AB3/$B$3)*100000</f>
        <v>5.3595179986396007</v>
      </c>
      <c r="AA3" s="13">
        <f>(Calculation!AC3/$B$3)*100000</f>
        <v>5.9107827070711032</v>
      </c>
      <c r="AB3" s="13">
        <f>(Calculation!AD3/$B$3)*100000</f>
        <v>6.8601830382586897</v>
      </c>
      <c r="AC3" s="13">
        <f>(Calculation!AE3/$B$3)*100000</f>
        <v>7.9014608208515265</v>
      </c>
      <c r="AD3" s="13">
        <f>(Calculation!AF3/$B$3)*100000</f>
        <v>9.1877451405250312</v>
      </c>
      <c r="AE3" s="13">
        <f>(Calculation!AG3/$B$3)*100000</f>
        <v>9.9840163860372009</v>
      </c>
      <c r="AF3" s="13">
        <f>(Calculation!AH3/$B$3)*100000</f>
        <v>10.810913448684452</v>
      </c>
      <c r="AG3" s="13">
        <f>(Calculation!AI3/$B$3)*100000</f>
        <v>11.239674888575621</v>
      </c>
      <c r="AH3" s="13">
        <f>(Calculation!AJ3/$B$3)*100000</f>
        <v>12.097197768357956</v>
      </c>
      <c r="AI3" s="13">
        <f>(Calculation!AK3/$B$3)*100000</f>
        <v>13.214207870496789</v>
      </c>
      <c r="AJ3" s="13">
        <f>(Calculation!AL3/$B$3)*100000</f>
        <v>15.221031116136468</v>
      </c>
      <c r="AK3" s="13">
        <f>(Calculation!AM3/$B$3)*100000</f>
        <v>16.721696155755556</v>
      </c>
      <c r="AL3" s="13">
        <f>(Calculation!AN3/$B$3)*100000</f>
        <v>17.334212498457223</v>
      </c>
      <c r="AM3" s="13">
        <f>(Calculation!AO3/$B$3)*100000</f>
        <v>18.283612829644813</v>
      </c>
      <c r="AN3" s="13">
        <f>(Calculation!AP3/$B$3)*100000</f>
        <v>18.834877538076313</v>
      </c>
      <c r="AO3" s="13">
        <f>(Calculation!AQ3/$B$3)*100000</f>
        <v>19.845529503534067</v>
      </c>
      <c r="AP3" s="13">
        <f>(Calculation!AR3/$B$3)*100000</f>
        <v>21.315568726018071</v>
      </c>
      <c r="AQ3" s="13">
        <f>(Calculation!AS3/$B$3)*100000</f>
        <v>22.20371742293549</v>
      </c>
      <c r="AR3" s="13">
        <f>(Calculation!AT3/$B$3)*100000</f>
        <v>22.969362851312578</v>
      </c>
      <c r="AS3" s="13">
        <f>(Calculation!AU3/$B$3)*100000</f>
        <v>24.470027890931664</v>
      </c>
      <c r="AT3" s="13">
        <f>(Calculation!AV3/$B$3)*100000</f>
        <v>26.644460907522586</v>
      </c>
      <c r="AU3" s="13">
        <f>(Calculation!AW3/$B$3)*100000</f>
        <v>29.30890699827485</v>
      </c>
      <c r="AV3" s="13">
        <f>(Calculation!AX3/$B$3)*100000</f>
        <v>31.605843283406106</v>
      </c>
      <c r="AW3" s="13">
        <f>(Calculation!AY3/$B3)*100000</f>
        <v>32.670024663255504</v>
      </c>
      <c r="AX3" s="13">
        <f>(Calculation!AZ3/$B3)*100000</f>
        <v>33.137134140160278</v>
      </c>
      <c r="AY3" s="13">
        <f>(Calculation!BA3/$B3)*100000</f>
        <v>36.597851476424708</v>
      </c>
      <c r="AZ3" s="13">
        <f>(Calculation!BB3/$B3)*100000</f>
        <v>38.986665212961213</v>
      </c>
      <c r="BA3" s="13">
        <f>(Calculation!BC3/$B3)*100000</f>
        <v>42.753640720576477</v>
      </c>
      <c r="BB3" s="13">
        <f>(Calculation!BD3/$B3)*100000</f>
        <v>45.938725702625156</v>
      </c>
      <c r="BC3" s="13">
        <f>(Calculation!BE3/$B3)*100000</f>
        <v>47.868152182135411</v>
      </c>
      <c r="BD3" s="13">
        <f>(Calculation!BF3/$B3)*100000</f>
        <v>48.848178330458083</v>
      </c>
      <c r="BE3" s="13">
        <f>(Calculation!BG3/$B3)*100000</f>
        <v>49.889456113050919</v>
      </c>
      <c r="BF3" s="13">
        <f>(Calculation!BH3/$B3)*100000</f>
        <v>51.788256775426092</v>
      </c>
      <c r="BG3" s="13">
        <f>(Calculation!BI3/$B3)*100000</f>
        <v>53.288921815045171</v>
      </c>
      <c r="BH3" s="13">
        <f>(Calculation!BJ3/$B3)*100000</f>
        <v>54.920133672193685</v>
      </c>
      <c r="BI3" s="13">
        <f>(Calculation!BK3/$B3)*100000</f>
        <v>56.719013334174527</v>
      </c>
      <c r="BJ3" s="13">
        <f>(Calculation!BL3/$B3)*100000</f>
        <v>58.311555825198866</v>
      </c>
      <c r="BK3" s="13">
        <f>(Calculation!BM3/$B3)*100000</f>
        <v>59.505962693467119</v>
      </c>
      <c r="BL3" s="13">
        <f>(Calculation!BN3/$B3)*100000</f>
        <v>61.986653881408877</v>
      </c>
      <c r="BM3" s="13">
        <f>(Calculation!BO3/$B3)*100000</f>
        <v>64.497970886485717</v>
      </c>
      <c r="BN3" s="13">
        <f>(Calculation!BP3/$B3)*100000</f>
        <v>67.315546062913398</v>
      </c>
      <c r="BO3" s="13">
        <f>(Calculation!BQ3/$B3)*100000</f>
        <v>69.765611433720068</v>
      </c>
      <c r="BP3" s="13">
        <f>(Calculation!BR3/$B3)*100000</f>
        <v>71.940044450310992</v>
      </c>
      <c r="BQ3" s="13">
        <f>(Calculation!BS3/$B3)*100000</f>
        <v>73.71634184414583</v>
      </c>
    </row>
    <row r="4" spans="1:69" x14ac:dyDescent="0.3">
      <c r="A4" s="7" t="s">
        <v>18</v>
      </c>
      <c r="B4" s="16">
        <f>ProvinceTotal!G4</f>
        <v>1270420</v>
      </c>
      <c r="C4" s="13">
        <f>(Calculation!E4/$B$4)*100000</f>
        <v>0</v>
      </c>
      <c r="D4" s="13">
        <f>(Calculation!F4/$B$4)*100000</f>
        <v>0</v>
      </c>
      <c r="E4" s="13">
        <f>(Calculation!G4/$B$4)*100000</f>
        <v>0</v>
      </c>
      <c r="F4" s="13">
        <f>(Calculation!H4/$B$4)*100000</f>
        <v>0</v>
      </c>
      <c r="G4" s="13">
        <f>(Calculation!I4/$B$4)*100000</f>
        <v>0</v>
      </c>
      <c r="H4" s="13">
        <f>(Calculation!J4/$B$4)*100000</f>
        <v>0</v>
      </c>
      <c r="I4" s="13">
        <f>(Calculation!K4/$B$4)*100000</f>
        <v>7.8714126037058615E-2</v>
      </c>
      <c r="J4" s="13">
        <f>(Calculation!L4/$B$4)*100000</f>
        <v>0.47228475622235172</v>
      </c>
      <c r="K4" s="13">
        <f>(Calculation!M4/$B$4)*100000</f>
        <v>0.55099888225941029</v>
      </c>
      <c r="L4" s="13">
        <f>(Calculation!N4/$B$4)*100000</f>
        <v>0.78714126037058607</v>
      </c>
      <c r="M4" s="13">
        <f>(Calculation!O4/$B$4)*100000</f>
        <v>0.78714126037058607</v>
      </c>
      <c r="N4" s="13">
        <f>(Calculation!P4/$B$4)*100000</f>
        <v>0.78714126037058607</v>
      </c>
      <c r="O4" s="13">
        <f>(Calculation!Q4/$B$4)*100000</f>
        <v>0.94456951244470344</v>
      </c>
      <c r="P4" s="13">
        <f>(Calculation!R4/$B$4)*100000</f>
        <v>0.94456951244470344</v>
      </c>
      <c r="Q4" s="13">
        <f>(Calculation!S4/$B$4)*100000</f>
        <v>2.0465672769635241</v>
      </c>
      <c r="R4" s="13">
        <f>(Calculation!T4/$B$4)*100000</f>
        <v>3.1485650414823443</v>
      </c>
      <c r="S4" s="13">
        <f>(Calculation!U4/$B$4)*100000</f>
        <v>3.2272791675194026</v>
      </c>
      <c r="T4" s="13">
        <f>(Calculation!V4/$B$4)*100000</f>
        <v>3.9357063018529308</v>
      </c>
      <c r="U4" s="13">
        <f>(Calculation!W4/$B$4)*100000</f>
        <v>5.6674170746682204</v>
      </c>
      <c r="V4" s="13">
        <f>(Calculation!X4/$B$4)*100000</f>
        <v>7.1629854693723338</v>
      </c>
      <c r="W4" s="13">
        <f>(Calculation!Y4/$B$4)*100000</f>
        <v>7.2416995954093926</v>
      </c>
      <c r="X4" s="13">
        <f>(Calculation!Z4/$B$4)*100000</f>
        <v>8.343697359928214</v>
      </c>
      <c r="Y4" s="13">
        <f>(Calculation!AA4/$B$4)*100000</f>
        <v>9.5244092504840925</v>
      </c>
      <c r="Z4" s="13">
        <f>(Calculation!AB4/$B$4)*100000</f>
        <v>12.121975409707026</v>
      </c>
      <c r="AA4" s="13">
        <f>(Calculation!AC4/$B$4)*100000</f>
        <v>12.121975409707026</v>
      </c>
      <c r="AB4" s="13">
        <f>(Calculation!AD4/$B$4)*100000</f>
        <v>14.483399190818785</v>
      </c>
      <c r="AC4" s="13">
        <f>(Calculation!AE4/$B$4)*100000</f>
        <v>15.978967585522899</v>
      </c>
      <c r="AD4" s="13">
        <f>(Calculation!AF4/$B$4)*100000</f>
        <v>16.766108845893484</v>
      </c>
      <c r="AE4" s="13">
        <f>(Calculation!AG4/$B$4)*100000</f>
        <v>18.02553486248642</v>
      </c>
      <c r="AF4" s="13">
        <f>(Calculation!AH4/$B$4)*100000</f>
        <v>20.780529273783475</v>
      </c>
      <c r="AG4" s="13">
        <f>(Calculation!AI4/$B$4)*100000</f>
        <v>21.252814030005823</v>
      </c>
      <c r="AH4" s="13">
        <f>(Calculation!AJ4/$B$4)*100000</f>
        <v>22.748382424709941</v>
      </c>
      <c r="AI4" s="13">
        <f>(Calculation!AK4/$B$4)*100000</f>
        <v>24.572313396430442</v>
      </c>
      <c r="AJ4" s="13">
        <f>(Calculation!AL4/$B$4)*100000</f>
        <v>25.739519214118165</v>
      </c>
      <c r="AK4" s="13">
        <f>(Calculation!AM4/$B$4)*100000</f>
        <v>25.739519214118165</v>
      </c>
      <c r="AL4" s="13">
        <f>(Calculation!AN4/$B$4)*100000</f>
        <v>27.943514743155809</v>
      </c>
      <c r="AM4" s="13">
        <f>(Calculation!AO4/$B$4)*100000</f>
        <v>28.730656003526391</v>
      </c>
      <c r="AN4" s="13">
        <f>(Calculation!AP4/$B$4)*100000</f>
        <v>30.698509154452861</v>
      </c>
      <c r="AO4" s="13">
        <f>(Calculation!AQ4/$B$4)*100000</f>
        <v>31.328222162749327</v>
      </c>
      <c r="AP4" s="13">
        <f>(Calculation!AR4/$B$4)*100000</f>
        <v>32.902504683490498</v>
      </c>
      <c r="AQ4" s="13">
        <f>(Calculation!AS4/$B$4)*100000</f>
        <v>34.791643708379901</v>
      </c>
      <c r="AR4" s="13">
        <f>(Calculation!AT4/$B$4)*100000</f>
        <v>37.310495741565781</v>
      </c>
      <c r="AS4" s="13">
        <f>(Calculation!AU4/$B$4)*100000</f>
        <v>39.120920640418127</v>
      </c>
      <c r="AT4" s="13">
        <f>(Calculation!AV4/$B$4)*100000</f>
        <v>40.537774909085186</v>
      </c>
      <c r="AU4" s="13">
        <f>(Calculation!AW4/$B$4)*100000</f>
        <v>43.292769320382234</v>
      </c>
      <c r="AV4" s="13">
        <f>(Calculation!AX4/$B$4)*100000</f>
        <v>46.283906109790465</v>
      </c>
      <c r="AW4" s="13">
        <f>(Calculation!AY4/$B4)*100000</f>
        <v>48.960186395050457</v>
      </c>
      <c r="AX4" s="13">
        <f>(Calculation!AZ4/$B4)*100000</f>
        <v>51.006753672013978</v>
      </c>
      <c r="AY4" s="13">
        <f>(Calculation!BA4/$B4)*100000</f>
        <v>51.715180806347504</v>
      </c>
      <c r="AZ4" s="13">
        <f>(Calculation!BB4/$B4)*100000</f>
        <v>55.257316478015142</v>
      </c>
      <c r="BA4" s="13">
        <f>(Calculation!BC4/$B4)*100000</f>
        <v>58.720738023645723</v>
      </c>
      <c r="BB4" s="13">
        <f>(Calculation!BD4/$B4)*100000</f>
        <v>62.656444325498654</v>
      </c>
      <c r="BC4" s="13">
        <f>(Calculation!BE4/$B4)*100000</f>
        <v>63.679727963980419</v>
      </c>
      <c r="BD4" s="13">
        <f>(Calculation!BF4/$B4)*100000</f>
        <v>66.749290185782925</v>
      </c>
      <c r="BE4" s="13">
        <f>(Calculation!BG4/$B4)*100000</f>
        <v>69.418844445704394</v>
      </c>
      <c r="BF4" s="13">
        <f>(Calculation!BH4/$B4)*100000</f>
        <v>71.892364844586112</v>
      </c>
      <c r="BG4" s="13">
        <f>(Calculation!BI4/$B4)*100000</f>
        <v>74.908076290368157</v>
      </c>
      <c r="BH4" s="13">
        <f>(Calculation!BJ4/$B4)*100000</f>
        <v>77.379732478883582</v>
      </c>
      <c r="BI4" s="13">
        <f>(Calculation!BK4/$B4)*100000</f>
        <v>79.798669316916317</v>
      </c>
      <c r="BJ4" s="13">
        <f>(Calculation!BL4/$B4)*100000</f>
        <v>80.83940744005919</v>
      </c>
      <c r="BK4" s="13">
        <f>(Calculation!BM4/$B4)*100000</f>
        <v>83.361559878404933</v>
      </c>
      <c r="BL4" s="13">
        <f>(Calculation!BN4/$B4)*100000</f>
        <v>85.305610509556445</v>
      </c>
      <c r="BM4" s="13">
        <f>(Calculation!BO4/$B4)*100000</f>
        <v>87.499416098866647</v>
      </c>
      <c r="BN4" s="13">
        <f>(Calculation!BP4/$B4)*100000</f>
        <v>88.756329815764758</v>
      </c>
      <c r="BO4" s="13">
        <f>(Calculation!BQ4/$B4)*100000</f>
        <v>90.399039506966574</v>
      </c>
      <c r="BP4" s="13">
        <f>(Calculation!BR4/$B4)*100000</f>
        <v>91.587762593401578</v>
      </c>
      <c r="BQ4" s="13">
        <f>(Calculation!BS4/$B4)*100000</f>
        <v>93.143902994951844</v>
      </c>
    </row>
    <row r="5" spans="1:69" x14ac:dyDescent="0.3">
      <c r="A5" s="7" t="s">
        <v>19</v>
      </c>
      <c r="B5" s="16">
        <f>ProvinceTotal!G5</f>
        <v>5120850</v>
      </c>
      <c r="C5" s="13">
        <f>(Calculation!E5/$B$5)*100000</f>
        <v>0</v>
      </c>
      <c r="D5" s="13">
        <f>(Calculation!F5/$B$5)*100000</f>
        <v>0</v>
      </c>
      <c r="E5" s="13">
        <f>(Calculation!G5/$B$5)*100000</f>
        <v>0</v>
      </c>
      <c r="F5" s="13">
        <f>(Calculation!H5/$B$5)*100000</f>
        <v>0</v>
      </c>
      <c r="G5" s="13">
        <f>(Calculation!I5/$B$5)*100000</f>
        <v>3.905601609107863E-2</v>
      </c>
      <c r="H5" s="13">
        <f>(Calculation!J5/$B$5)*100000</f>
        <v>3.905601609107863E-2</v>
      </c>
      <c r="I5" s="13">
        <f>(Calculation!K5/$B$5)*100000</f>
        <v>3.905601609107863E-2</v>
      </c>
      <c r="J5" s="13">
        <f>(Calculation!L5/$B$5)*100000</f>
        <v>0.19528008045539313</v>
      </c>
      <c r="K5" s="13">
        <f>(Calculation!M5/$B$5)*100000</f>
        <v>0.39056016091078627</v>
      </c>
      <c r="L5" s="13">
        <f>(Calculation!N5/$B$5)*100000</f>
        <v>0.62489625745725808</v>
      </c>
      <c r="M5" s="13">
        <f>(Calculation!O5/$B$5)*100000</f>
        <v>0.87876036204926911</v>
      </c>
      <c r="N5" s="13">
        <f>(Calculation!P5/$B$5)*100000</f>
        <v>1.3279045470966733</v>
      </c>
      <c r="O5" s="13">
        <f>(Calculation!Q5/$B$5)*100000</f>
        <v>2.3433609654647176</v>
      </c>
      <c r="P5" s="13">
        <f>(Calculation!R5/$B$5)*100000</f>
        <v>2.3433609654647176</v>
      </c>
      <c r="Q5" s="13">
        <f>(Calculation!S5/$B$5)*100000</f>
        <v>4.647665914838357</v>
      </c>
      <c r="R5" s="13">
        <f>(Calculation!T5/$B$5)*100000</f>
        <v>7.5768671216692534</v>
      </c>
      <c r="S5" s="13">
        <f>(Calculation!U5/$B$5)*100000</f>
        <v>9.4515558940410287</v>
      </c>
      <c r="T5" s="13">
        <f>(Calculation!V5/$B$5)*100000</f>
        <v>11.013796537684174</v>
      </c>
      <c r="U5" s="13">
        <f>(Calculation!W5/$B$5)*100000</f>
        <v>11.736332835369128</v>
      </c>
      <c r="V5" s="13">
        <f>(Calculation!X5/$B$5)*100000</f>
        <v>12.068308972143297</v>
      </c>
      <c r="W5" s="13">
        <f>(Calculation!Y5/$B$5)*100000</f>
        <v>15.388070339884981</v>
      </c>
      <c r="X5" s="13">
        <f>(Calculation!Z5/$B$5)*100000</f>
        <v>15.466182372067138</v>
      </c>
      <c r="Y5" s="13">
        <f>(Calculation!AA5/$B$5)*100000</f>
        <v>17.614263257076463</v>
      </c>
      <c r="Z5" s="13">
        <f>(Calculation!AB5/$B$5)*100000</f>
        <v>20.641104504135054</v>
      </c>
      <c r="AA5" s="13">
        <f>(Calculation!AC5/$B$5)*100000</f>
        <v>23.101633517873012</v>
      </c>
      <c r="AB5" s="13">
        <f>(Calculation!AD5/$B$5)*100000</f>
        <v>25.405938467246646</v>
      </c>
      <c r="AC5" s="13">
        <f>(Calculation!AE5/$B$5)*100000</f>
        <v>26.870539070662097</v>
      </c>
      <c r="AD5" s="13">
        <f>(Calculation!AF5/$B$5)*100000</f>
        <v>30.034076374039469</v>
      </c>
      <c r="AE5" s="13">
        <f>(Calculation!AG5/$B$5)*100000</f>
        <v>32.143101242957712</v>
      </c>
      <c r="AF5" s="13">
        <f>(Calculation!AH5/$B$5)*100000</f>
        <v>34.974662409560914</v>
      </c>
      <c r="AG5" s="13">
        <f>(Calculation!AI5/$B$5)*100000</f>
        <v>36.946991222160385</v>
      </c>
      <c r="AH5" s="13">
        <f>(Calculation!AJ5/$B$5)*100000</f>
        <v>38.645927922122304</v>
      </c>
      <c r="AI5" s="13">
        <f>(Calculation!AK5/$B$5)*100000</f>
        <v>41.993124018558404</v>
      </c>
      <c r="AJ5" s="13">
        <f>(Calculation!AL5/$B$5)*100000</f>
        <v>46.035782032856133</v>
      </c>
      <c r="AK5" s="13">
        <f>(Calculation!AM5/$B$5)*100000</f>
        <v>49.230108282804608</v>
      </c>
      <c r="AL5" s="13">
        <f>(Calculation!AN5/$B$5)*100000</f>
        <v>53.529163579627266</v>
      </c>
      <c r="AM5" s="13">
        <f>(Calculation!AO5/$B$5)*100000</f>
        <v>64.419834075867485</v>
      </c>
      <c r="AN5" s="13">
        <f>(Calculation!AP5/$B$5)*100000</f>
        <v>67.887572285516697</v>
      </c>
      <c r="AO5" s="13">
        <f>(Calculation!AQ5/$B$5)*100000</f>
        <v>78.19560286558081</v>
      </c>
      <c r="AP5" s="13">
        <f>(Calculation!AR5/$B$5)*100000</f>
        <v>85.367842594894611</v>
      </c>
      <c r="AQ5" s="13">
        <f>(Calculation!AS5/$B$5)*100000</f>
        <v>91.961785210022242</v>
      </c>
      <c r="AR5" s="13">
        <f>(Calculation!AT5/$B$5)*100000</f>
        <v>99.012571147664829</v>
      </c>
      <c r="AS5" s="13">
        <f>(Calculation!AU5/$B$5)*100000</f>
        <v>105.89915705957974</v>
      </c>
      <c r="AT5" s="13">
        <f>(Calculation!AV5/$B$5)*100000</f>
        <v>112.2531416112508</v>
      </c>
      <c r="AU5" s="13">
        <f>(Calculation!AW5/$B$5)*100000</f>
        <v>117.70343175665872</v>
      </c>
      <c r="AV5" s="13">
        <f>(Calculation!AX5/$B$5)*100000</f>
        <v>123.46569276137348</v>
      </c>
      <c r="AW5" s="13">
        <f>(Calculation!AY5/$B5)*100000</f>
        <v>128.09263408834147</v>
      </c>
      <c r="AX5" s="13">
        <f>(Calculation!AZ5/$B5)*100000</f>
        <v>132.81518022950911</v>
      </c>
      <c r="AY5" s="13">
        <f>(Calculation!BA5/$B5)*100000</f>
        <v>136.10192895105578</v>
      </c>
      <c r="AZ5" s="13">
        <f>(Calculation!BB5/$B5)*100000</f>
        <v>138.1093402354781</v>
      </c>
      <c r="BA5" s="13">
        <f>(Calculation!BC5/$B5)*100000</f>
        <v>142.14356495325148</v>
      </c>
      <c r="BB5" s="13">
        <f>(Calculation!BD5/$B5)*100000</f>
        <v>146.46006034154487</v>
      </c>
      <c r="BC5" s="13">
        <f>(Calculation!BE5/$B5)*100000</f>
        <v>148.80342130700956</v>
      </c>
      <c r="BD5" s="13">
        <f>(Calculation!BF5/$B5)*100000</f>
        <v>151.52495194025727</v>
      </c>
      <c r="BE5" s="13">
        <f>(Calculation!BG5/$B5)*100000</f>
        <v>154.2776512095252</v>
      </c>
      <c r="BF5" s="13">
        <f>(Calculation!BH5/$B5)*100000</f>
        <v>155.1695519298554</v>
      </c>
      <c r="BG5" s="13">
        <f>(Calculation!BI5/$B5)*100000</f>
        <v>157.37621683900133</v>
      </c>
      <c r="BH5" s="13">
        <f>(Calculation!BJ5/$B5)*100000</f>
        <v>159.76007807485291</v>
      </c>
      <c r="BI5" s="13">
        <f>(Calculation!BK5/$B5)*100000</f>
        <v>161.53568255270122</v>
      </c>
      <c r="BJ5" s="13">
        <f>(Calculation!BL5/$B5)*100000</f>
        <v>164.25007567103117</v>
      </c>
      <c r="BK5" s="13">
        <f>(Calculation!BM5/$B5)*100000</f>
        <v>166.94494078131561</v>
      </c>
      <c r="BL5" s="13">
        <f>(Calculation!BN5/$B5)*100000</f>
        <v>168.08074823292736</v>
      </c>
      <c r="BM5" s="13">
        <f>(Calculation!BO5/$B5)*100000</f>
        <v>170.79195836628685</v>
      </c>
      <c r="BN5" s="13">
        <f>(Calculation!BP5/$B5)*100000</f>
        <v>173.07673530761494</v>
      </c>
      <c r="BO5" s="13">
        <f>(Calculation!BQ5/$B5)*100000</f>
        <v>174.23073436159069</v>
      </c>
      <c r="BP5" s="13">
        <f>(Calculation!BR5/$B5)*100000</f>
        <v>176.16216057881016</v>
      </c>
      <c r="BQ5" s="13">
        <f>(Calculation!BS5/$B5)*100000</f>
        <v>177.88350298316931</v>
      </c>
    </row>
    <row r="6" spans="1:69" x14ac:dyDescent="0.3">
      <c r="A6" s="7" t="s">
        <v>0</v>
      </c>
      <c r="B6" s="16">
        <f>ProvinceTotal!G6</f>
        <v>2712400</v>
      </c>
      <c r="C6" s="13">
        <f>(Calculation!E6/$B$6)*100000</f>
        <v>0</v>
      </c>
      <c r="D6" s="13">
        <f>(Calculation!F6/$B$6)*100000</f>
        <v>0</v>
      </c>
      <c r="E6" s="13">
        <f>(Calculation!G6/$B$6)*100000</f>
        <v>0</v>
      </c>
      <c r="F6" s="13">
        <f>(Calculation!H6/$B$6)*100000</f>
        <v>0</v>
      </c>
      <c r="G6" s="13">
        <f>(Calculation!I6/$B$6)*100000</f>
        <v>0</v>
      </c>
      <c r="H6" s="13">
        <f>(Calculation!J6/$B$6)*100000</f>
        <v>7.3735437251142899E-2</v>
      </c>
      <c r="I6" s="13">
        <f>(Calculation!K6/$B$6)*100000</f>
        <v>0.11060315587671435</v>
      </c>
      <c r="J6" s="13">
        <f>(Calculation!L6/$B$6)*100000</f>
        <v>0.18433859312785725</v>
      </c>
      <c r="K6" s="13">
        <f>(Calculation!M6/$B$6)*100000</f>
        <v>0.2949417490045716</v>
      </c>
      <c r="L6" s="13">
        <f>(Calculation!N6/$B$6)*100000</f>
        <v>0.58988349800914319</v>
      </c>
      <c r="M6" s="13">
        <f>(Calculation!O6/$B$6)*100000</f>
        <v>1.7327827754018579</v>
      </c>
      <c r="N6" s="13">
        <f>(Calculation!P6/$B$6)*100000</f>
        <v>2.1014599616575729</v>
      </c>
      <c r="O6" s="13">
        <f>(Calculation!Q6/$B$6)*100000</f>
        <v>3.4286978321781447</v>
      </c>
      <c r="P6" s="13">
        <f>(Calculation!R6/$B$6)*100000</f>
        <v>4.1291844860640019</v>
      </c>
      <c r="Q6" s="13">
        <f>(Calculation!S6/$B$6)*100000</f>
        <v>6.3781153222238611</v>
      </c>
      <c r="R6" s="13">
        <f>(Calculation!T6/$B$6)*100000</f>
        <v>11.134051024922577</v>
      </c>
      <c r="S6" s="13">
        <f>(Calculation!U6/$B$6)*100000</f>
        <v>11.244654180799293</v>
      </c>
      <c r="T6" s="13">
        <f>(Calculation!V6/$B$6)*100000</f>
        <v>11.318389618050436</v>
      </c>
      <c r="U6" s="13">
        <f>(Calculation!W6/$B$6)*100000</f>
        <v>11.318389618050436</v>
      </c>
      <c r="V6" s="13">
        <f>(Calculation!X6/$B$6)*100000</f>
        <v>12.498156614068721</v>
      </c>
      <c r="W6" s="13">
        <f>(Calculation!Y6/$B$6)*100000</f>
        <v>14.157203952219437</v>
      </c>
      <c r="X6" s="13">
        <f>(Calculation!Z6/$B$6)*100000</f>
        <v>16.885415130511724</v>
      </c>
      <c r="Y6" s="13">
        <f>(Calculation!AA6/$B$6)*100000</f>
        <v>17.106621442265151</v>
      </c>
      <c r="Z6" s="13">
        <f>(Calculation!AB6/$B$6)*100000</f>
        <v>22.046895738091727</v>
      </c>
      <c r="AA6" s="13">
        <f>(Calculation!AC6/$B$6)*100000</f>
        <v>24.517032886005016</v>
      </c>
      <c r="AB6" s="13">
        <f>(Calculation!AD6/$B$6)*100000</f>
        <v>26.323551098658015</v>
      </c>
      <c r="AC6" s="13">
        <f>(Calculation!AE6/$B$6)*100000</f>
        <v>30.600206459224307</v>
      </c>
      <c r="AD6" s="13">
        <f>(Calculation!AF6/$B$6)*100000</f>
        <v>33.402153074767739</v>
      </c>
      <c r="AE6" s="13">
        <f>(Calculation!AG6/$B$6)*100000</f>
        <v>35.651083910927589</v>
      </c>
      <c r="AF6" s="13">
        <f>(Calculation!AH6/$B$6)*100000</f>
        <v>39.153517180356879</v>
      </c>
      <c r="AG6" s="13">
        <f>(Calculation!AI6/$B$6)*100000</f>
        <v>41.181241704763309</v>
      </c>
      <c r="AH6" s="13">
        <f>(Calculation!AJ6/$B$6)*100000</f>
        <v>43.393304822297594</v>
      </c>
      <c r="AI6" s="13">
        <f>(Calculation!AK6/$B$6)*100000</f>
        <v>46.476052928304426</v>
      </c>
      <c r="AJ6" s="13">
        <f>(Calculation!AL6/$B$6)*100000</f>
        <v>50.660353355659041</v>
      </c>
      <c r="AK6" s="13">
        <f>(Calculation!AM6/$B$6)*100000</f>
        <v>53.531927444329746</v>
      </c>
      <c r="AL6" s="13">
        <f>(Calculation!AN6/$B$6)*100000</f>
        <v>55.30157793835717</v>
      </c>
      <c r="AM6" s="13">
        <f>(Calculation!AO6/$B$6)*100000</f>
        <v>57.439905618640317</v>
      </c>
      <c r="AN6" s="13">
        <f>(Calculation!AP6/$B$6)*100000</f>
        <v>63.292335335575153</v>
      </c>
      <c r="AO6" s="13">
        <f>(Calculation!AQ6/$B$6)*100000</f>
        <v>72.707013194353479</v>
      </c>
      <c r="AP6" s="13">
        <f>(Calculation!AR6/$B$6)*100000</f>
        <v>76.129187872630212</v>
      </c>
      <c r="AQ6" s="13">
        <f>(Calculation!AS6/$B$6)*100000</f>
        <v>79.82327702035596</v>
      </c>
      <c r="AR6" s="13">
        <f>(Calculation!AT6/$B$6)*100000</f>
        <v>84.832058435281553</v>
      </c>
      <c r="AS6" s="13">
        <f>(Calculation!AU6/$B$6)*100000</f>
        <v>89.3480625530418</v>
      </c>
      <c r="AT6" s="13">
        <f>(Calculation!AV6/$B$6)*100000</f>
        <v>93.447096332218351</v>
      </c>
      <c r="AU6" s="13">
        <f>(Calculation!AW6/$B$6)*100000</f>
        <v>96.790617269637039</v>
      </c>
      <c r="AV6" s="13">
        <f>(Calculation!AX6/$B$6)*100000</f>
        <v>100.16273478603604</v>
      </c>
      <c r="AW6" s="13">
        <f>(Calculation!AY6/$B6)*100000</f>
        <v>107.71200262255329</v>
      </c>
      <c r="AX6" s="13">
        <f>(Calculation!AZ6/$B6)*100000</f>
        <v>113.04654233838946</v>
      </c>
      <c r="AY6" s="13">
        <f>(Calculation!BA6/$B6)*100000</f>
        <v>117.28045025834273</v>
      </c>
      <c r="AZ6" s="13">
        <f>(Calculation!BB6/$B6)*100000</f>
        <v>119.58823881084565</v>
      </c>
      <c r="BA6" s="13">
        <f>(Calculation!BC6/$B6)*100000</f>
        <v>123.5879077826295</v>
      </c>
      <c r="BB6" s="13">
        <f>(Calculation!BD6/$B6)*100000</f>
        <v>128.4661424674141</v>
      </c>
      <c r="BC6" s="13">
        <f>(Calculation!BE6/$B6)*100000</f>
        <v>132.07456731387171</v>
      </c>
      <c r="BD6" s="13">
        <f>(Calculation!BF6/$B6)*100000</f>
        <v>135.54937971383887</v>
      </c>
      <c r="BE6" s="13">
        <f>(Calculation!BG6/$B6)*100000</f>
        <v>139.13070986064233</v>
      </c>
      <c r="BF6" s="13">
        <f>(Calculation!BH6/$B6)*100000</f>
        <v>142.2831444436201</v>
      </c>
      <c r="BG6" s="13">
        <f>(Calculation!BI6/$B6)*100000</f>
        <v>145.43634240392254</v>
      </c>
      <c r="BH6" s="13">
        <f>(Calculation!BJ6/$B6)*100000</f>
        <v>148.91191658031735</v>
      </c>
      <c r="BI6" s="13">
        <f>(Calculation!BK6/$B6)*100000</f>
        <v>152.08177853837083</v>
      </c>
      <c r="BJ6" s="13">
        <f>(Calculation!BL6/$B6)*100000</f>
        <v>152.44801651673794</v>
      </c>
      <c r="BK6" s="13">
        <f>(Calculation!BM6/$B6)*100000</f>
        <v>155.51793304159986</v>
      </c>
      <c r="BL6" s="13">
        <f>(Calculation!BN6/$B6)*100000</f>
        <v>157.61661628608417</v>
      </c>
      <c r="BM6" s="13">
        <f>(Calculation!BO6/$B6)*100000</f>
        <v>160.13065063247168</v>
      </c>
      <c r="BN6" s="13">
        <f>(Calculation!BP6/$B6)*100000</f>
        <v>160.37457602123581</v>
      </c>
      <c r="BO6" s="13">
        <f>(Calculation!BQ6/$B6)*100000</f>
        <v>162.06750013027144</v>
      </c>
      <c r="BP6" s="13">
        <f>(Calculation!BR6/$B6)*100000</f>
        <v>163.5269325566282</v>
      </c>
      <c r="BQ6" s="13">
        <f>(Calculation!BS6/$B6)*100000</f>
        <v>165.19951220117269</v>
      </c>
    </row>
    <row r="7" spans="1:69" x14ac:dyDescent="0.3">
      <c r="A7" s="7" t="s">
        <v>1</v>
      </c>
      <c r="B7" s="16">
        <f>ProvinceTotal!G7</f>
        <v>580158</v>
      </c>
      <c r="C7" s="13">
        <f>(Calculation!E7/$B$7)*100000</f>
        <v>0</v>
      </c>
      <c r="D7" s="13">
        <f>(Calculation!F7/$B$7)*100000</f>
        <v>0</v>
      </c>
      <c r="E7" s="13">
        <f>(Calculation!G7/$B$7)*100000</f>
        <v>0</v>
      </c>
      <c r="F7" s="13">
        <f>(Calculation!H7/$B$7)*100000</f>
        <v>0</v>
      </c>
      <c r="G7" s="13">
        <f>(Calculation!I7/$B$7)*100000</f>
        <v>0</v>
      </c>
      <c r="H7" s="13">
        <f>(Calculation!J7/$B$7)*100000</f>
        <v>0</v>
      </c>
      <c r="I7" s="13">
        <f>(Calculation!K7/$B$7)*100000</f>
        <v>0</v>
      </c>
      <c r="J7" s="13">
        <f>(Calculation!L7/$B$7)*100000</f>
        <v>0</v>
      </c>
      <c r="K7" s="13">
        <f>(Calculation!M7/$B$7)*100000</f>
        <v>0</v>
      </c>
      <c r="L7" s="13">
        <f>(Calculation!N7/$B$7)*100000</f>
        <v>0.17236683799930363</v>
      </c>
      <c r="M7" s="13">
        <f>(Calculation!O7/$B$7)*100000</f>
        <v>0.34473367599860727</v>
      </c>
      <c r="N7" s="13">
        <f>(Calculation!P7/$B$7)*100000</f>
        <v>0.68946735199721454</v>
      </c>
      <c r="O7" s="13">
        <f>(Calculation!Q7/$B$7)*100000</f>
        <v>0.68946735199721454</v>
      </c>
      <c r="P7" s="13">
        <f>(Calculation!R7/$B$7)*100000</f>
        <v>1.8960352179923399</v>
      </c>
      <c r="Q7" s="13">
        <f>(Calculation!S7/$B$7)*100000</f>
        <v>1.8960352179923399</v>
      </c>
      <c r="R7" s="13">
        <f>(Calculation!T7/$B$7)*100000</f>
        <v>2.2407688939909471</v>
      </c>
      <c r="S7" s="13">
        <f>(Calculation!U7/$B$7)*100000</f>
        <v>2.5855025699895546</v>
      </c>
      <c r="T7" s="13">
        <f>(Calculation!V7/$B$7)*100000</f>
        <v>2.5855025699895546</v>
      </c>
      <c r="U7" s="13">
        <f>(Calculation!W7/$B$7)*100000</f>
        <v>5.3433719779784132</v>
      </c>
      <c r="V7" s="13">
        <f>(Calculation!X7/$B$7)*100000</f>
        <v>9.6525429279610044</v>
      </c>
      <c r="W7" s="13">
        <f>(Calculation!Y7/$B$7)*100000</f>
        <v>10.686743955956826</v>
      </c>
      <c r="X7" s="13">
        <f>(Calculation!Z7/$B$7)*100000</f>
        <v>11.893311821951951</v>
      </c>
      <c r="Y7" s="13">
        <f>(Calculation!AA7/$B$7)*100000</f>
        <v>13.272246525946379</v>
      </c>
      <c r="Z7" s="13">
        <f>(Calculation!AB7/$B$7)*100000</f>
        <v>14.306447553942201</v>
      </c>
      <c r="AA7" s="13">
        <f>(Calculation!AC7/$B$7)*100000</f>
        <v>17.409050637929667</v>
      </c>
      <c r="AB7" s="13">
        <f>(Calculation!AD7/$B$7)*100000</f>
        <v>17.753784313928275</v>
      </c>
      <c r="AC7" s="13">
        <f>(Calculation!AE7/$B$7)*100000</f>
        <v>18.960352179923401</v>
      </c>
      <c r="AD7" s="13">
        <f>(Calculation!AF7/$B$7)*100000</f>
        <v>20.684020559916437</v>
      </c>
      <c r="AE7" s="13">
        <f>(Calculation!AG7/$B$7)*100000</f>
        <v>22.062955263910865</v>
      </c>
      <c r="AF7" s="13">
        <f>(Calculation!AH7/$B$7)*100000</f>
        <v>25.510292023896938</v>
      </c>
      <c r="AG7" s="13">
        <f>(Calculation!AI7/$B$7)*100000</f>
        <v>28.612895107884402</v>
      </c>
      <c r="AH7" s="13">
        <f>(Calculation!AJ7/$B$7)*100000</f>
        <v>31.543131353872568</v>
      </c>
      <c r="AI7" s="13">
        <f>(Calculation!AK7/$B$7)*100000</f>
        <v>34.272629822687627</v>
      </c>
      <c r="AJ7" s="13">
        <f>(Calculation!AL7/$B$7)*100000</f>
        <v>38.554115820904386</v>
      </c>
      <c r="AK7" s="13">
        <f>(Calculation!AM7/$B$7)*100000</f>
        <v>39.989106415838442</v>
      </c>
      <c r="AL7" s="13">
        <f>(Calculation!AN7/$B$7)*100000</f>
        <v>40.850940605834964</v>
      </c>
      <c r="AM7" s="13">
        <f>(Calculation!AO7/$B$7)*100000</f>
        <v>42.402242147828694</v>
      </c>
      <c r="AN7" s="13">
        <f>(Calculation!AP7/$B$7)*100000</f>
        <v>44.815377879818946</v>
      </c>
      <c r="AO7" s="13">
        <f>(Calculation!AQ7/$B$7)*100000</f>
        <v>47.228513611809198</v>
      </c>
      <c r="AP7" s="13">
        <f>(Calculation!AR7/$B$7)*100000</f>
        <v>48.262714639805019</v>
      </c>
      <c r="AQ7" s="13">
        <f>(Calculation!AS7/$B$7)*100000</f>
        <v>49.64164934379945</v>
      </c>
      <c r="AR7" s="13">
        <f>(Calculation!AT7/$B$7)*100000</f>
        <v>51.020584047793875</v>
      </c>
      <c r="AS7" s="13">
        <f>(Calculation!AU7/$B$7)*100000</f>
        <v>52.054785075789695</v>
      </c>
      <c r="AT7" s="13">
        <f>(Calculation!AV7/$B$7)*100000</f>
        <v>52.916619265786217</v>
      </c>
      <c r="AU7" s="13">
        <f>(Calculation!AW7/$B$7)*100000</f>
        <v>53.261352941784821</v>
      </c>
      <c r="AV7" s="13">
        <f>(Calculation!AX7/$B$7)*100000</f>
        <v>54.985021321777857</v>
      </c>
      <c r="AW7" s="13">
        <f>(Calculation!AY7/$B7)*100000</f>
        <v>55.846855511774379</v>
      </c>
      <c r="AX7" s="13">
        <f>(Calculation!AZ7/$B7)*100000</f>
        <v>57.053423377769505</v>
      </c>
      <c r="AY7" s="13">
        <f>(Calculation!BA7/$B7)*100000</f>
        <v>58.43235808176393</v>
      </c>
      <c r="AZ7" s="13">
        <f>(Calculation!BB7/$B7)*100000</f>
        <v>60.845493813754182</v>
      </c>
      <c r="BA7" s="13">
        <f>(Calculation!BC7/$B7)*100000</f>
        <v>63.775730059742344</v>
      </c>
      <c r="BB7" s="13">
        <f>(Calculation!BD7/$B7)*100000</f>
        <v>66.188865791732596</v>
      </c>
      <c r="BC7" s="13">
        <f>(Calculation!BE7/$B7)*100000</f>
        <v>67.395433657727722</v>
      </c>
      <c r="BD7" s="13">
        <f>(Calculation!BF7/$B7)*100000</f>
        <v>69.463835713719362</v>
      </c>
      <c r="BE7" s="13">
        <f>(Calculation!BG7/$B7)*100000</f>
        <v>71.0151372557131</v>
      </c>
      <c r="BF7" s="13">
        <f>(Calculation!BH7/$B7)*100000</f>
        <v>71.532237769711017</v>
      </c>
      <c r="BG7" s="13">
        <f>(Calculation!BI7/$B7)*100000</f>
        <v>72.04933828370892</v>
      </c>
      <c r="BH7" s="13">
        <f>(Calculation!BJ7/$B7)*100000</f>
        <v>73.428272987703352</v>
      </c>
      <c r="BI7" s="13">
        <f>(Calculation!BK7/$B7)*100000</f>
        <v>73.600639825702658</v>
      </c>
      <c r="BJ7" s="13">
        <f>(Calculation!BL7/$B7)*100000</f>
        <v>74.462474015699172</v>
      </c>
      <c r="BK7" s="13">
        <f>(Calculation!BM7/$B7)*100000</f>
        <v>75.496675043694992</v>
      </c>
      <c r="BL7" s="13">
        <f>(Calculation!BN7/$B7)*100000</f>
        <v>76.703242909690118</v>
      </c>
      <c r="BM7" s="13">
        <f>(Calculation!BO7/$B7)*100000</f>
        <v>77.392710261687327</v>
      </c>
      <c r="BN7" s="13">
        <f>(Calculation!BP7/$B7)*100000</f>
        <v>77.909810775685244</v>
      </c>
      <c r="BO7" s="13">
        <f>(Calculation!BQ7/$B7)*100000</f>
        <v>78.08217761368455</v>
      </c>
      <c r="BP7" s="13">
        <f>(Calculation!BR7/$B7)*100000</f>
        <v>79.805845993677593</v>
      </c>
      <c r="BQ7" s="13">
        <f>(Calculation!BS7/$B7)*100000</f>
        <v>82.736082239665748</v>
      </c>
    </row>
    <row r="8" spans="1:69" x14ac:dyDescent="0.3">
      <c r="A8" s="7" t="s">
        <v>20</v>
      </c>
      <c r="B8" s="16">
        <f>ProvinceTotal!G8</f>
        <v>1163400</v>
      </c>
      <c r="C8" s="13">
        <f>(Calculation!E8/$B$8)*100000</f>
        <v>0</v>
      </c>
      <c r="D8" s="13">
        <f>(Calculation!F8/$B$8)*100000</f>
        <v>0</v>
      </c>
      <c r="E8" s="13">
        <f>(Calculation!G8/$B$8)*100000</f>
        <v>0</v>
      </c>
      <c r="F8" s="13">
        <f>(Calculation!H8/$B$8)*100000</f>
        <v>0</v>
      </c>
      <c r="G8" s="13">
        <f>(Calculation!I8/$B$8)*100000</f>
        <v>0</v>
      </c>
      <c r="H8" s="13">
        <f>(Calculation!J8/$B$8)*100000</f>
        <v>0</v>
      </c>
      <c r="I8" s="13">
        <f>(Calculation!K8/$B$8)*100000</f>
        <v>0</v>
      </c>
      <c r="J8" s="13">
        <f>(Calculation!L8/$B$8)*100000</f>
        <v>0</v>
      </c>
      <c r="K8" s="13">
        <f>(Calculation!M8/$B$8)*100000</f>
        <v>0</v>
      </c>
      <c r="L8" s="13">
        <f>(Calculation!N8/$B$8)*100000</f>
        <v>0</v>
      </c>
      <c r="M8" s="13">
        <f>(Calculation!O8/$B$8)*100000</f>
        <v>0</v>
      </c>
      <c r="N8" s="13">
        <f>(Calculation!P8/$B$8)*100000</f>
        <v>0</v>
      </c>
      <c r="O8" s="13">
        <f>(Calculation!Q8/$B$8)*100000</f>
        <v>0</v>
      </c>
      <c r="P8" s="13">
        <f>(Calculation!R8/$B$8)*100000</f>
        <v>0</v>
      </c>
      <c r="Q8" s="13">
        <f>(Calculation!S8/$B$8)*100000</f>
        <v>0.257864878803507</v>
      </c>
      <c r="R8" s="13">
        <f>(Calculation!T8/$B$8)*100000</f>
        <v>0.42977479800584489</v>
      </c>
      <c r="S8" s="13">
        <f>(Calculation!U8/$B$8)*100000</f>
        <v>0.6876396768093519</v>
      </c>
      <c r="T8" s="13">
        <f>(Calculation!V8/$B$8)*100000</f>
        <v>0.85954959601168979</v>
      </c>
      <c r="U8" s="13">
        <f>(Calculation!W8/$B$8)*100000</f>
        <v>0.94550455561285884</v>
      </c>
      <c r="V8" s="13">
        <f>(Calculation!X8/$B$8)*100000</f>
        <v>1.5471892728210419</v>
      </c>
      <c r="W8" s="13">
        <f>(Calculation!Y8/$B$8)*100000</f>
        <v>1.5471892728210419</v>
      </c>
      <c r="X8" s="13">
        <f>(Calculation!Z8/$B$8)*100000</f>
        <v>1.8050541516245489</v>
      </c>
      <c r="Y8" s="13">
        <f>(Calculation!AA8/$B$8)*100000</f>
        <v>1.8050541516245489</v>
      </c>
      <c r="Z8" s="13">
        <f>(Calculation!AB8/$B$8)*100000</f>
        <v>2.4067388688327318</v>
      </c>
      <c r="AA8" s="13">
        <f>(Calculation!AC8/$B$8)*100000</f>
        <v>2.9224686264397457</v>
      </c>
      <c r="AB8" s="13">
        <f>(Calculation!AD8/$B$8)*100000</f>
        <v>3.2662884648444215</v>
      </c>
      <c r="AC8" s="13">
        <f>(Calculation!AE8/$B$8)*100000</f>
        <v>3.6101083032490977</v>
      </c>
      <c r="AD8" s="13">
        <f>(Calculation!AF8/$B$8)*100000</f>
        <v>3.9539281416537735</v>
      </c>
      <c r="AE8" s="13">
        <f>(Calculation!AG8/$B$8)*100000</f>
        <v>4.6415678184631251</v>
      </c>
      <c r="AF8" s="13">
        <f>(Calculation!AH8/$B$8)*100000</f>
        <v>4.7275227780642943</v>
      </c>
      <c r="AG8" s="13">
        <f>(Calculation!AI8/$B$8)*100000</f>
        <v>4.7275227780642943</v>
      </c>
      <c r="AH8" s="13">
        <f>(Calculation!AJ8/$B$8)*100000</f>
        <v>4.7275227780642943</v>
      </c>
      <c r="AI8" s="13">
        <f>(Calculation!AK8/$B$8)*100000</f>
        <v>4.9990850601738108</v>
      </c>
      <c r="AJ8" s="13">
        <f>(Calculation!AL8/$B$8)*100000</f>
        <v>5.7589822932783221</v>
      </c>
      <c r="AK8" s="13">
        <f>(Calculation!AM8/$B$8)*100000</f>
        <v>5.7589822932783221</v>
      </c>
      <c r="AL8" s="13">
        <f>(Calculation!AN8/$B$8)*100000</f>
        <v>6.1028021316829983</v>
      </c>
      <c r="AM8" s="13">
        <f>(Calculation!AO8/$B$8)*100000</f>
        <v>6.1887570912841676</v>
      </c>
      <c r="AN8" s="13">
        <f>(Calculation!AP8/$B$8)*100000</f>
        <v>6.4466219700876746</v>
      </c>
      <c r="AO8" s="13">
        <f>(Calculation!AQ8/$B$8)*100000</f>
        <v>7.3061715660993638</v>
      </c>
      <c r="AP8" s="13">
        <f>(Calculation!AR8/$B$8)*100000</f>
        <v>7.9938112429087163</v>
      </c>
      <c r="AQ8" s="13">
        <f>(Calculation!AS8/$B$8)*100000</f>
        <v>8.3376310813133916</v>
      </c>
      <c r="AR8" s="13">
        <f>(Calculation!AT8/$B$8)*100000</f>
        <v>8.5095410005157284</v>
      </c>
      <c r="AS8" s="13">
        <f>(Calculation!AU8/$B$8)*100000</f>
        <v>9.025270758122744</v>
      </c>
      <c r="AT8" s="13">
        <f>(Calculation!AV8/$B$8)*100000</f>
        <v>9.025270758122744</v>
      </c>
      <c r="AU8" s="13">
        <f>(Calculation!AW8/$B$8)*100000</f>
        <v>10.486505071342616</v>
      </c>
      <c r="AV8" s="13">
        <f>(Calculation!AX8/$B$8)*100000</f>
        <v>10.744369950146124</v>
      </c>
      <c r="AW8" s="13">
        <f>(Calculation!AY8/$B8)*100000</f>
        <v>11.346054667354306</v>
      </c>
      <c r="AX8" s="13">
        <f>(Calculation!AZ8/$B8)*100000</f>
        <v>11.346054667354306</v>
      </c>
      <c r="AY8" s="13">
        <f>(Calculation!BA8/$B8)*100000</f>
        <v>12.119649303764827</v>
      </c>
      <c r="AZ8" s="13">
        <f>(Calculation!BB8/$B8)*100000</f>
        <v>13.065153859377686</v>
      </c>
      <c r="BA8" s="13">
        <f>(Calculation!BC8/$B8)*100000</f>
        <v>13.494928657383531</v>
      </c>
      <c r="BB8" s="13">
        <f>(Calculation!BD8/$B8)*100000</f>
        <v>13.494928657383531</v>
      </c>
      <c r="BC8" s="13">
        <f>(Calculation!BE8/$B8)*100000</f>
        <v>13.494928657383531</v>
      </c>
      <c r="BD8" s="13">
        <f>(Calculation!BF8/$B8)*100000</f>
        <v>13.494928657383531</v>
      </c>
      <c r="BE8" s="13">
        <f>(Calculation!BG8/$B8)*100000</f>
        <v>13.494928657383531</v>
      </c>
      <c r="BF8" s="13">
        <f>(Calculation!BH8/$B8)*100000</f>
        <v>13.494928657383531</v>
      </c>
      <c r="BG8" s="13">
        <f>(Calculation!BI8/$B8)*100000</f>
        <v>13.494928657383531</v>
      </c>
      <c r="BH8" s="13">
        <f>(Calculation!BJ8/$B8)*100000</f>
        <v>13.752793536187037</v>
      </c>
      <c r="BI8" s="13">
        <f>(Calculation!BK8/$B8)*100000</f>
        <v>13.924703455389377</v>
      </c>
      <c r="BJ8" s="13">
        <f>(Calculation!BL8/$B8)*100000</f>
        <v>14.010658414990544</v>
      </c>
      <c r="BK8" s="13">
        <f>(Calculation!BM8/$B8)*100000</f>
        <v>14.354478253395222</v>
      </c>
      <c r="BL8" s="13">
        <f>(Calculation!BN8/$B8)*100000</f>
        <v>14.52638817259756</v>
      </c>
      <c r="BM8" s="13">
        <f>(Calculation!BO8/$B8)*100000</f>
        <v>15.299982809008078</v>
      </c>
      <c r="BN8" s="13">
        <f>(Calculation!BP8/$B8)*100000</f>
        <v>15.557847687811588</v>
      </c>
      <c r="BO8" s="13">
        <f>(Calculation!BQ8/$B8)*100000</f>
        <v>15.987622485817433</v>
      </c>
      <c r="BP8" s="13">
        <f>(Calculation!BR8/$B8)*100000</f>
        <v>16.0735774454186</v>
      </c>
      <c r="BQ8" s="13">
        <f>(Calculation!BS8/$B8)*100000</f>
        <v>19.167955991060683</v>
      </c>
    </row>
    <row r="9" spans="1:69" x14ac:dyDescent="0.3">
      <c r="A9" s="7" t="s">
        <v>2</v>
      </c>
      <c r="B9" s="16">
        <f>ProvinceTotal!G9</f>
        <v>13267637</v>
      </c>
      <c r="C9" s="13">
        <f>(Calculation!E9/$B$9)*100000</f>
        <v>0</v>
      </c>
      <c r="D9" s="13">
        <f>(Calculation!F9/$B$9)*100000</f>
        <v>3.0148548682783528E-2</v>
      </c>
      <c r="E9" s="13">
        <f>(Calculation!G9/$B$9)*100000</f>
        <v>4.5222823024175289E-2</v>
      </c>
      <c r="F9" s="13">
        <f>(Calculation!H9/$B$9)*100000</f>
        <v>7.5371371706958817E-2</v>
      </c>
      <c r="G9" s="13">
        <f>(Calculation!I9/$B$9)*100000</f>
        <v>9.7982783219046479E-2</v>
      </c>
      <c r="H9" s="13">
        <f>(Calculation!J9/$B$9)*100000</f>
        <v>0.16581701775530941</v>
      </c>
      <c r="I9" s="13">
        <f>(Calculation!K9/$B$9)*100000</f>
        <v>0.19596556643809296</v>
      </c>
      <c r="J9" s="13">
        <f>(Calculation!L9/$B$9)*100000</f>
        <v>0.48237677892453645</v>
      </c>
      <c r="K9" s="13">
        <f>(Calculation!M9/$B$9)*100000</f>
        <v>0.96475355784907291</v>
      </c>
      <c r="L9" s="13">
        <f>(Calculation!N9/$B$9)*100000</f>
        <v>1.3566846907252588</v>
      </c>
      <c r="M9" s="13">
        <f>(Calculation!O9/$B$9)*100000</f>
        <v>2.6379980097435585</v>
      </c>
      <c r="N9" s="13">
        <f>(Calculation!P9/$B$9)*100000</f>
        <v>4.3338538731501322</v>
      </c>
      <c r="O9" s="13">
        <f>(Calculation!Q9/$B$9)*100000</f>
        <v>7.8612340690358042</v>
      </c>
      <c r="P9" s="13">
        <f>(Calculation!R9/$B$9)*100000</f>
        <v>9.7681297732218635</v>
      </c>
      <c r="Q9" s="13">
        <f>(Calculation!S9/$B$9)*100000</f>
        <v>10.190209454780833</v>
      </c>
      <c r="R9" s="13">
        <f>(Calculation!T9/$B$9)*100000</f>
        <v>10.649974822193281</v>
      </c>
      <c r="S9" s="13">
        <f>(Calculation!U9/$B$9)*100000</f>
        <v>11.599654105700962</v>
      </c>
      <c r="T9" s="13">
        <f>(Calculation!V9/$B$9)*100000</f>
        <v>13.604532593106068</v>
      </c>
      <c r="U9" s="13">
        <f>(Calculation!W9/$B$9)*100000</f>
        <v>14.65973179700349</v>
      </c>
      <c r="V9" s="13">
        <f>(Calculation!X9/$B$9)*100000</f>
        <v>15.933507978851095</v>
      </c>
      <c r="W9" s="13">
        <f>(Calculation!Y9/$B$9)*100000</f>
        <v>17.86301509454924</v>
      </c>
      <c r="X9" s="13">
        <f>(Calculation!Z9/$B$9)*100000</f>
        <v>20.146767657270093</v>
      </c>
      <c r="Y9" s="13">
        <f>(Calculation!AA9/$B$9)*100000</f>
        <v>22.430520219990946</v>
      </c>
      <c r="Z9" s="13">
        <f>(Calculation!AB9/$B$9)*100000</f>
        <v>25.045906818222416</v>
      </c>
      <c r="AA9" s="13">
        <f>(Calculation!AC9/$B$9)*100000</f>
        <v>26.937728248067081</v>
      </c>
      <c r="AB9" s="13">
        <f>(Calculation!AD9/$B$9)*100000</f>
        <v>28.445155682206259</v>
      </c>
      <c r="AC9" s="13">
        <f>(Calculation!AE9/$B$9)*100000</f>
        <v>30.502794129806237</v>
      </c>
      <c r="AD9" s="13">
        <f>(Calculation!AF9/$B$9)*100000</f>
        <v>32.10820434716446</v>
      </c>
      <c r="AE9" s="13">
        <f>(Calculation!AG9/$B$9)*100000</f>
        <v>33.140792139549788</v>
      </c>
      <c r="AF9" s="13">
        <f>(Calculation!AH9/$B$9)*100000</f>
        <v>34.798962317102891</v>
      </c>
      <c r="AG9" s="13">
        <f>(Calculation!AI9/$B$9)*100000</f>
        <v>36.547578140704331</v>
      </c>
      <c r="AH9" s="13">
        <f>(Calculation!AJ9/$B$9)*100000</f>
        <v>38.424325296207606</v>
      </c>
      <c r="AI9" s="13">
        <f>(Calculation!AK9/$B$9)*100000</f>
        <v>40.103866300583206</v>
      </c>
      <c r="AJ9" s="13">
        <f>(Calculation!AL9/$B$9)*100000</f>
        <v>42.792907399706237</v>
      </c>
      <c r="AK9" s="13">
        <f>(Calculation!AM9/$B$9)*100000</f>
        <v>47.874819014579778</v>
      </c>
      <c r="AL9" s="13">
        <f>(Calculation!AN9/$B$9)*100000</f>
        <v>52.023706074367766</v>
      </c>
      <c r="AM9" s="13">
        <f>(Calculation!AO9/$B$9)*100000</f>
        <v>61.939747464125659</v>
      </c>
      <c r="AN9" s="13">
        <f>(Calculation!AP9/$B$9)*100000</f>
        <v>74.861204253666216</v>
      </c>
      <c r="AO9" s="13">
        <f>(Calculation!AQ9/$B$9)*100000</f>
        <v>81.569740000740637</v>
      </c>
      <c r="AP9" s="13">
        <f>(Calculation!AR9/$B$9)*100000</f>
        <v>86.748661101754124</v>
      </c>
      <c r="AQ9" s="13">
        <f>(Calculation!AS9/$B$9)*100000</f>
        <v>96.447370012926015</v>
      </c>
      <c r="AR9" s="13">
        <f>(Calculation!AT9/$B$9)*100000</f>
        <v>104.29582609696907</v>
      </c>
      <c r="AS9" s="13">
        <f>(Calculation!AU9/$B$9)*100000</f>
        <v>111.95698095757785</v>
      </c>
      <c r="AT9" s="13">
        <f>(Calculation!AV9/$B$9)*100000</f>
        <v>119.04392532064412</v>
      </c>
      <c r="AU9" s="13">
        <f>(Calculation!AW9/$B$9)*100000</f>
        <v>125.17864442852554</v>
      </c>
      <c r="AV9" s="13">
        <f>(Calculation!AX9/$B$9)*100000</f>
        <v>130.93407865165793</v>
      </c>
      <c r="AW9" s="13">
        <f>(Calculation!AY9/$B9)*100000</f>
        <v>135.5656303265221</v>
      </c>
      <c r="AX9" s="13">
        <f>(Calculation!AZ9/$B9)*100000</f>
        <v>139.78341135023814</v>
      </c>
      <c r="AY9" s="13">
        <f>(Calculation!BA9/$B9)*100000</f>
        <v>143.77505880370009</v>
      </c>
      <c r="AZ9" s="13">
        <f>(Calculation!BB9/$B9)*100000</f>
        <v>145.93135466129601</v>
      </c>
      <c r="BA9" s="13">
        <f>(Calculation!BC9/$B9)*100000</f>
        <v>152.6270277065916</v>
      </c>
      <c r="BB9" s="13">
        <f>(Calculation!BD9/$B9)*100000</f>
        <v>155.64341503516334</v>
      </c>
      <c r="BC9" s="13">
        <f>(Calculation!BE9/$B9)*100000</f>
        <v>159.00069826877717</v>
      </c>
      <c r="BD9" s="13">
        <f>(Calculation!BF9/$B9)*100000</f>
        <v>162.76447720117758</v>
      </c>
      <c r="BE9" s="13">
        <f>(Calculation!BG9/$B9)*100000</f>
        <v>165.944246865624</v>
      </c>
      <c r="BF9" s="13">
        <f>(Calculation!BH9/$B9)*100000</f>
        <v>168.40979294202879</v>
      </c>
      <c r="BG9" s="13">
        <f>(Calculation!BI9/$B9)*100000</f>
        <v>172.44648726145854</v>
      </c>
      <c r="BH9" s="13">
        <f>(Calculation!BJ9/$B9)*100000</f>
        <v>175.12538216111881</v>
      </c>
      <c r="BI9" s="13">
        <f>(Calculation!BK9/$B9)*100000</f>
        <v>177.59756315310707</v>
      </c>
      <c r="BJ9" s="13">
        <f>(Calculation!BL9/$B9)*100000</f>
        <v>181.20785185787039</v>
      </c>
      <c r="BK9" s="13">
        <f>(Calculation!BM9/$B9)*100000</f>
        <v>183.00471088355206</v>
      </c>
      <c r="BL9" s="13">
        <f>(Calculation!BN9/$B9)*100000</f>
        <v>185.49834281486883</v>
      </c>
      <c r="BM9" s="13">
        <f>(Calculation!BO9/$B9)*100000</f>
        <v>186.10699101882273</v>
      </c>
      <c r="BN9" s="13">
        <f>(Calculation!BP9/$B9)*100000</f>
        <v>188.46611495325052</v>
      </c>
      <c r="BO9" s="13">
        <f>(Calculation!BQ9/$B9)*100000</f>
        <v>190.53129053802118</v>
      </c>
      <c r="BP9" s="13">
        <f>(Calculation!BR9/$B9)*100000</f>
        <v>190.73970341757638</v>
      </c>
      <c r="BQ9" s="13">
        <f>(Calculation!BS9/$B9)*100000</f>
        <v>192.95824870698527</v>
      </c>
    </row>
    <row r="10" spans="1:69" x14ac:dyDescent="0.3">
      <c r="A10" s="7" t="s">
        <v>24</v>
      </c>
      <c r="B10" s="16">
        <f>ProvinceTotal!G10</f>
        <v>947763</v>
      </c>
      <c r="C10" s="13">
        <f>(Calculation!E10/$B$10)*100000</f>
        <v>0</v>
      </c>
      <c r="D10" s="13">
        <f>(Calculation!F10/$B$10)*100000</f>
        <v>0</v>
      </c>
      <c r="E10" s="13">
        <f>(Calculation!G10/$B$10)*100000</f>
        <v>0</v>
      </c>
      <c r="F10" s="13">
        <f>(Calculation!H10/$B$10)*100000</f>
        <v>0</v>
      </c>
      <c r="G10" s="13">
        <f>(Calculation!I10/$B$10)*100000</f>
        <v>0</v>
      </c>
      <c r="H10" s="13">
        <f>(Calculation!J10/$B$10)*100000</f>
        <v>0</v>
      </c>
      <c r="I10" s="13">
        <f>(Calculation!K10/$B$10)*100000</f>
        <v>0</v>
      </c>
      <c r="J10" s="13">
        <f>(Calculation!L10/$B$10)*100000</f>
        <v>0</v>
      </c>
      <c r="K10" s="13">
        <f>(Calculation!M10/$B$10)*100000</f>
        <v>0</v>
      </c>
      <c r="L10" s="13">
        <f>(Calculation!N10/$B$10)*100000</f>
        <v>0</v>
      </c>
      <c r="M10" s="13">
        <f>(Calculation!O10/$B$10)*100000</f>
        <v>0</v>
      </c>
      <c r="N10" s="13">
        <f>(Calculation!P10/$B$10)*100000</f>
        <v>0</v>
      </c>
      <c r="O10" s="13">
        <f>(Calculation!Q10/$B$10)*100000</f>
        <v>0</v>
      </c>
      <c r="P10" s="13">
        <f>(Calculation!R10/$B$10)*100000</f>
        <v>0.10551160997000306</v>
      </c>
      <c r="Q10" s="13">
        <f>(Calculation!S10/$B$10)*100000</f>
        <v>0.94960448973002742</v>
      </c>
      <c r="R10" s="13">
        <f>(Calculation!T10/$B$10)*100000</f>
        <v>1.4771625395800427</v>
      </c>
      <c r="S10" s="13">
        <f>(Calculation!U10/$B$10)*100000</f>
        <v>1.6881857595200489</v>
      </c>
      <c r="T10" s="13">
        <f>(Calculation!V10/$B$10)*100000</f>
        <v>2.2157438093700641</v>
      </c>
      <c r="U10" s="13">
        <f>(Calculation!W10/$B$10)*100000</f>
        <v>2.7433018592200793</v>
      </c>
      <c r="V10" s="13">
        <f>(Calculation!X10/$B$10)*100000</f>
        <v>3.903929568890113</v>
      </c>
      <c r="W10" s="13">
        <f>(Calculation!Y10/$B$10)*100000</f>
        <v>4.0094411788601159</v>
      </c>
      <c r="X10" s="13">
        <f>(Calculation!Z10/$B$10)*100000</f>
        <v>5.1700688885301496</v>
      </c>
      <c r="Y10" s="13">
        <f>(Calculation!AA10/$B$10)*100000</f>
        <v>5.1700688885301496</v>
      </c>
      <c r="Z10" s="13">
        <f>(Calculation!AB10/$B$10)*100000</f>
        <v>5.1700688885301496</v>
      </c>
      <c r="AA10" s="13">
        <f>(Calculation!AC10/$B$10)*100000</f>
        <v>5.1700688885301496</v>
      </c>
      <c r="AB10" s="13">
        <f>(Calculation!AD10/$B$10)*100000</f>
        <v>5.4866037184401586</v>
      </c>
      <c r="AC10" s="13">
        <f>(Calculation!AE10/$B$10)*100000</f>
        <v>5.6976269383801643</v>
      </c>
      <c r="AD10" s="13">
        <f>(Calculation!AF10/$B$10)*100000</f>
        <v>6.1196733782601767</v>
      </c>
      <c r="AE10" s="13">
        <f>(Calculation!AG10/$B$10)*100000</f>
        <v>6.4362082081701857</v>
      </c>
      <c r="AF10" s="13">
        <f>(Calculation!AH10/$B$10)*100000</f>
        <v>6.7527430380801956</v>
      </c>
      <c r="AG10" s="13">
        <f>(Calculation!AI10/$B$10)*100000</f>
        <v>6.9637662580202022</v>
      </c>
      <c r="AH10" s="13">
        <f>(Calculation!AJ10/$B$10)*100000</f>
        <v>7.1747894779602071</v>
      </c>
      <c r="AI10" s="13">
        <f>(Calculation!AK10/$B$10)*100000</f>
        <v>7.6050482927621861</v>
      </c>
      <c r="AJ10" s="13">
        <f>(Calculation!AL10/$B$10)*100000</f>
        <v>7.9133707477502284</v>
      </c>
      <c r="AK10" s="13">
        <f>(Calculation!AM10/$B$10)*100000</f>
        <v>8.7574636275102531</v>
      </c>
      <c r="AL10" s="13">
        <f>(Calculation!AN10/$B$10)*100000</f>
        <v>9.1795100673902663</v>
      </c>
      <c r="AM10" s="13">
        <f>(Calculation!AO10/$B$10)*100000</f>
        <v>10.023602947150289</v>
      </c>
      <c r="AN10" s="13">
        <f>(Calculation!AP10/$B$10)*100000</f>
        <v>10.656672606970309</v>
      </c>
      <c r="AO10" s="13">
        <f>(Calculation!AQ10/$B$10)*100000</f>
        <v>11.395253876760329</v>
      </c>
      <c r="AP10" s="13">
        <f>(Calculation!AR10/$B$10)*100000</f>
        <v>12.028323536580348</v>
      </c>
      <c r="AQ10" s="13">
        <f>(Calculation!AS10/$B$10)*100000</f>
        <v>12.872416416340371</v>
      </c>
      <c r="AR10" s="13">
        <f>(Calculation!AT10/$B$10)*100000</f>
        <v>13.294462856220385</v>
      </c>
      <c r="AS10" s="13">
        <f>(Calculation!AU10/$B$10)*100000</f>
        <v>13.822020906070399</v>
      </c>
      <c r="AT10" s="13">
        <f>(Calculation!AV10/$B$10)*100000</f>
        <v>14.349578955920414</v>
      </c>
      <c r="AU10" s="13">
        <f>(Calculation!AW10/$B$10)*100000</f>
        <v>14.560602175860419</v>
      </c>
      <c r="AV10" s="13">
        <f>(Calculation!AX10/$B$10)*100000</f>
        <v>15.615718275560452</v>
      </c>
      <c r="AW10" s="13">
        <f>(Calculation!AY10/$B10)*100000</f>
        <v>16.24878793538047</v>
      </c>
      <c r="AX10" s="13">
        <f>(Calculation!AZ10/$B10)*100000</f>
        <v>16.987369205170491</v>
      </c>
      <c r="AY10" s="13">
        <f>(Calculation!BA10/$B10)*100000</f>
        <v>18.781066574660542</v>
      </c>
      <c r="AZ10" s="13">
        <f>(Calculation!BB10/$B10)*100000</f>
        <v>19.941694284330577</v>
      </c>
      <c r="BA10" s="13">
        <f>(Calculation!BC10/$B10)*100000</f>
        <v>20.680275554120598</v>
      </c>
      <c r="BB10" s="13">
        <f>(Calculation!BD10/$B10)*100000</f>
        <v>21.946414873760634</v>
      </c>
      <c r="BC10" s="13">
        <f>(Calculation!BE10/$B10)*100000</f>
        <v>22.368461313640644</v>
      </c>
      <c r="BD10" s="13">
        <f>(Calculation!BF10/$B10)*100000</f>
        <v>23.318065803370676</v>
      </c>
      <c r="BE10" s="13">
        <f>(Calculation!BG10/$B10)*100000</f>
        <v>23.951135463190692</v>
      </c>
      <c r="BF10" s="13">
        <f>(Calculation!BH10/$B10)*100000</f>
        <v>25.850344442650748</v>
      </c>
      <c r="BG10" s="13">
        <f>(Calculation!BI10/$B10)*100000</f>
        <v>26.905460542350777</v>
      </c>
      <c r="BH10" s="13">
        <f>(Calculation!BJ10/$B10)*100000</f>
        <v>28.277111471960819</v>
      </c>
      <c r="BI10" s="13">
        <f>(Calculation!BK10/$B10)*100000</f>
        <v>29.543250791600855</v>
      </c>
      <c r="BJ10" s="13">
        <f>(Calculation!BL10/$B10)*100000</f>
        <v>30.598366891300881</v>
      </c>
      <c r="BK10" s="13">
        <f>(Calculation!BM10/$B10)*100000</f>
        <v>31.653482991000914</v>
      </c>
      <c r="BL10" s="13">
        <f>(Calculation!BN10/$B10)*100000</f>
        <v>32.919622310640953</v>
      </c>
      <c r="BM10" s="13">
        <f>(Calculation!BO10/$B10)*100000</f>
        <v>33.974738410340983</v>
      </c>
      <c r="BN10" s="13">
        <f>(Calculation!BP10/$B10)*100000</f>
        <v>35.029854510041012</v>
      </c>
      <c r="BO10" s="13">
        <f>(Calculation!BQ10/$B10)*100000</f>
        <v>35.76843577983103</v>
      </c>
      <c r="BP10" s="13">
        <f>(Calculation!BR10/$B10)*100000</f>
        <v>36.190482219711043</v>
      </c>
      <c r="BQ10" s="13">
        <f>(Calculation!BS10/$B10)*100000</f>
        <v>36.507017049621055</v>
      </c>
    </row>
    <row r="11" spans="1:69" x14ac:dyDescent="0.3">
      <c r="A11" s="7" t="s">
        <v>25</v>
      </c>
      <c r="B11" s="16">
        <f>ProvinceTotal!G11</f>
        <v>768898</v>
      </c>
      <c r="C11" s="13">
        <f>(Calculation!E11/$B$11)*100000</f>
        <v>0</v>
      </c>
      <c r="D11" s="13">
        <f>(Calculation!F11/$B$11)*100000</f>
        <v>0</v>
      </c>
      <c r="E11" s="13">
        <f>(Calculation!G11/$B$11)*100000</f>
        <v>0</v>
      </c>
      <c r="F11" s="13">
        <f>(Calculation!H11/$B$11)*100000</f>
        <v>0</v>
      </c>
      <c r="G11" s="13">
        <f>(Calculation!I11/$B$11)*100000</f>
        <v>0</v>
      </c>
      <c r="H11" s="13">
        <f>(Calculation!J11/$B$11)*100000</f>
        <v>0</v>
      </c>
      <c r="I11" s="13">
        <f>(Calculation!K11/$B$11)*100000</f>
        <v>0</v>
      </c>
      <c r="J11" s="13">
        <f>(Calculation!L11/$B$11)*100000</f>
        <v>0</v>
      </c>
      <c r="K11" s="13">
        <f>(Calculation!M11/$B$11)*100000</f>
        <v>0</v>
      </c>
      <c r="L11" s="13">
        <f>(Calculation!N11/$B$11)*100000</f>
        <v>0.1300562623390879</v>
      </c>
      <c r="M11" s="13">
        <f>(Calculation!O11/$B$11)*100000</f>
        <v>0.39016878701726371</v>
      </c>
      <c r="N11" s="13">
        <f>(Calculation!P11/$B$11)*100000</f>
        <v>0.78033757403452741</v>
      </c>
      <c r="O11" s="13">
        <f>(Calculation!Q11/$B$11)*100000</f>
        <v>0.78033757403452741</v>
      </c>
      <c r="P11" s="13">
        <f>(Calculation!R11/$B$11)*100000</f>
        <v>0.78033757403452741</v>
      </c>
      <c r="Q11" s="13">
        <f>(Calculation!S11/$B$11)*100000</f>
        <v>1.9508439350863183</v>
      </c>
      <c r="R11" s="13">
        <f>(Calculation!T11/$B$11)*100000</f>
        <v>2.3410127221035819</v>
      </c>
      <c r="S11" s="13">
        <f>(Calculation!U11/$B$11)*100000</f>
        <v>2.3410127221035819</v>
      </c>
      <c r="T11" s="13">
        <f>(Calculation!V11/$B$11)*100000</f>
        <v>4.8120817065462518</v>
      </c>
      <c r="U11" s="13">
        <f>(Calculation!W11/$B$11)*100000</f>
        <v>5.7224755429198675</v>
      </c>
      <c r="V11" s="13">
        <f>(Calculation!X11/$B$11)*100000</f>
        <v>6.6328693792934823</v>
      </c>
      <c r="W11" s="13">
        <f>(Calculation!Y11/$B$11)*100000</f>
        <v>8.5837133143797999</v>
      </c>
      <c r="X11" s="13">
        <f>(Calculation!Z11/$B$11)*100000</f>
        <v>10.144388462448855</v>
      </c>
      <c r="Y11" s="13">
        <f>(Calculation!AA11/$B$11)*100000</f>
        <v>10.144388462448855</v>
      </c>
      <c r="Z11" s="13">
        <f>(Calculation!AB11/$B$11)*100000</f>
        <v>10.664613511805207</v>
      </c>
      <c r="AA11" s="13">
        <f>(Calculation!AC11/$B$11)*100000</f>
        <v>13.00562623390879</v>
      </c>
      <c r="AB11" s="13">
        <f>(Calculation!AD11/$B$11)*100000</f>
        <v>13.916020070282404</v>
      </c>
      <c r="AC11" s="13">
        <f>(Calculation!AE11/$B$11)*100000</f>
        <v>15.476695218351461</v>
      </c>
      <c r="AD11" s="13">
        <f>(Calculation!AF11/$B$11)*100000</f>
        <v>18.207876727472303</v>
      </c>
      <c r="AE11" s="13">
        <f>(Calculation!AG11/$B$11)*100000</f>
        <v>18.858158039167744</v>
      </c>
      <c r="AF11" s="13">
        <f>(Calculation!AH11/$B$11)*100000</f>
        <v>21.199170761271326</v>
      </c>
      <c r="AG11" s="13">
        <f>(Calculation!AI11/$B$11)*100000</f>
        <v>21.199170761271326</v>
      </c>
      <c r="AH11" s="13">
        <f>(Calculation!AJ11/$B$11)*100000</f>
        <v>23.150014696357644</v>
      </c>
      <c r="AI11" s="13">
        <f>(Calculation!AK11/$B$11)*100000</f>
        <v>24.825397852204034</v>
      </c>
      <c r="AJ11" s="13">
        <f>(Calculation!AL11/$B$11)*100000</f>
        <v>28.222208927582074</v>
      </c>
      <c r="AK11" s="13">
        <f>(Calculation!AM11/$B$11)*100000</f>
        <v>29.262659026294777</v>
      </c>
      <c r="AL11" s="13">
        <f>(Calculation!AN11/$B$11)*100000</f>
        <v>31.083446699042003</v>
      </c>
      <c r="AM11" s="13">
        <f>(Calculation!AO11/$B$11)*100000</f>
        <v>32.774178109450148</v>
      </c>
      <c r="AN11" s="13">
        <f>(Calculation!AP11/$B$11)*100000</f>
        <v>34.594965782197377</v>
      </c>
      <c r="AO11" s="13">
        <f>(Calculation!AQ11/$B$11)*100000</f>
        <v>36.675865979622785</v>
      </c>
      <c r="AP11" s="13">
        <f>(Calculation!AR11/$B$11)*100000</f>
        <v>37.066034766640044</v>
      </c>
      <c r="AQ11" s="13">
        <f>(Calculation!AS11/$B$11)*100000</f>
        <v>37.976428603013666</v>
      </c>
      <c r="AR11" s="13">
        <f>(Calculation!AT11/$B$11)*100000</f>
        <v>38.366597390030933</v>
      </c>
      <c r="AS11" s="13">
        <f>(Calculation!AU11/$B$11)*100000</f>
        <v>39.667160013421807</v>
      </c>
      <c r="AT11" s="13">
        <f>(Calculation!AV11/$B$11)*100000</f>
        <v>41.618003948508125</v>
      </c>
      <c r="AU11" s="13">
        <f>(Calculation!AW11/$B$11)*100000</f>
        <v>42.918566571898999</v>
      </c>
      <c r="AV11" s="13">
        <f>(Calculation!AX11/$B$11)*100000</f>
        <v>44.089072932950799</v>
      </c>
      <c r="AW11" s="13">
        <f>(Calculation!AY11/$B11)*100000</f>
        <v>45.649748081019851</v>
      </c>
      <c r="AX11" s="13">
        <f>(Calculation!AZ11/$B11)*100000</f>
        <v>46.430085655054377</v>
      </c>
      <c r="AY11" s="13">
        <f>(Calculation!BA11/$B11)*100000</f>
        <v>48.380929590140695</v>
      </c>
      <c r="AZ11" s="13">
        <f>(Calculation!BB11/$B11)*100000</f>
        <v>51.632336148617895</v>
      </c>
      <c r="BA11" s="13">
        <f>(Calculation!BC11/$B11)*100000</f>
        <v>53.062955034347858</v>
      </c>
      <c r="BB11" s="13">
        <f>(Calculation!BD11/$B11)*100000</f>
        <v>53.973348870721473</v>
      </c>
      <c r="BC11" s="13">
        <f>(Calculation!BE11/$B11)*100000</f>
        <v>54.36351765773874</v>
      </c>
      <c r="BD11" s="13">
        <f>(Calculation!BF11/$B11)*100000</f>
        <v>55.534024018790525</v>
      </c>
      <c r="BE11" s="13">
        <f>(Calculation!BG11/$B11)*100000</f>
        <v>56.184305330485969</v>
      </c>
      <c r="BF11" s="13">
        <f>(Calculation!BH11/$B11)*100000</f>
        <v>56.964642904520502</v>
      </c>
      <c r="BG11" s="13">
        <f>(Calculation!BI11/$B11)*100000</f>
        <v>57.224755429198666</v>
      </c>
      <c r="BH11" s="13">
        <f>(Calculation!BJ11/$B11)*100000</f>
        <v>57.484867953876844</v>
      </c>
      <c r="BI11" s="13">
        <f>(Calculation!BK11/$B11)*100000</f>
        <v>57.87503674089411</v>
      </c>
      <c r="BJ11" s="13">
        <f>(Calculation!BL11/$B11)*100000</f>
        <v>58.525318052589554</v>
      </c>
      <c r="BK11" s="13">
        <f>(Calculation!BM11/$B11)*100000</f>
        <v>58.915486839606807</v>
      </c>
      <c r="BL11" s="13">
        <f>(Calculation!BN11/$B11)*100000</f>
        <v>59.955936938319518</v>
      </c>
      <c r="BM11" s="13">
        <f>(Calculation!BO11/$B11)*100000</f>
        <v>60.346105725336784</v>
      </c>
      <c r="BN11" s="13">
        <f>(Calculation!BP11/$B11)*100000</f>
        <v>62.166893398084007</v>
      </c>
      <c r="BO11" s="13">
        <f>(Calculation!BQ11/$B11)*100000</f>
        <v>62.427005922762184</v>
      </c>
      <c r="BP11" s="13">
        <f>(Calculation!BR11/$B11)*100000</f>
        <v>64.377849857848503</v>
      </c>
      <c r="BQ11" s="13">
        <f>(Calculation!BS11/$B11)*100000</f>
        <v>66.848918842291184</v>
      </c>
    </row>
    <row r="12" spans="1:69" x14ac:dyDescent="0.3">
      <c r="A12" s="7" t="s">
        <v>26</v>
      </c>
      <c r="B12" s="16">
        <f>ProvinceTotal!G12</f>
        <v>6434501</v>
      </c>
      <c r="C12" s="13">
        <f>(Calculation!E12/$B$12)*100000</f>
        <v>0</v>
      </c>
      <c r="D12" s="13">
        <f>(Calculation!F12/$B$12)*100000</f>
        <v>0</v>
      </c>
      <c r="E12" s="13">
        <f>(Calculation!G12/$B$12)*100000</f>
        <v>0</v>
      </c>
      <c r="F12" s="13">
        <f>(Calculation!H12/$B$12)*100000</f>
        <v>0</v>
      </c>
      <c r="G12" s="13">
        <f>(Calculation!I12/$B$12)*100000</f>
        <v>0</v>
      </c>
      <c r="H12" s="13">
        <f>(Calculation!J12/$B$12)*100000</f>
        <v>1.5541220678961739E-2</v>
      </c>
      <c r="I12" s="13">
        <f>(Calculation!K12/$B$12)*100000</f>
        <v>1.5541220678961739E-2</v>
      </c>
      <c r="J12" s="13">
        <f>(Calculation!L12/$B$12)*100000</f>
        <v>3.1082441357923478E-2</v>
      </c>
      <c r="K12" s="13">
        <f>(Calculation!M12/$B$12)*100000</f>
        <v>3.1082441357923478E-2</v>
      </c>
      <c r="L12" s="13">
        <f>(Calculation!N12/$B$12)*100000</f>
        <v>3.1082441357923478E-2</v>
      </c>
      <c r="M12" s="13">
        <f>(Calculation!O12/$B$12)*100000</f>
        <v>0.29528319290027311</v>
      </c>
      <c r="N12" s="13">
        <f>(Calculation!P12/$B$12)*100000</f>
        <v>0.3885305169740435</v>
      </c>
      <c r="O12" s="13">
        <f>(Calculation!Q12/$B$12)*100000</f>
        <v>0.43515417901092873</v>
      </c>
      <c r="P12" s="13">
        <f>(Calculation!R12/$B$12)*100000</f>
        <v>0.55948394444262262</v>
      </c>
      <c r="Q12" s="13">
        <f>(Calculation!S12/$B$12)*100000</f>
        <v>1.3831686404275949</v>
      </c>
      <c r="R12" s="13">
        <f>(Calculation!T12/$B$12)*100000</f>
        <v>1.3831686404275949</v>
      </c>
      <c r="S12" s="13">
        <f>(Calculation!U12/$B$12)*100000</f>
        <v>2.0980647916598349</v>
      </c>
      <c r="T12" s="13">
        <f>(Calculation!V12/$B$12)*100000</f>
        <v>2.393347984560108</v>
      </c>
      <c r="U12" s="13">
        <f>(Calculation!W12/$B$12)*100000</f>
        <v>2.8440433842499986</v>
      </c>
      <c r="V12" s="13">
        <f>(Calculation!X12/$B$12)*100000</f>
        <v>3.4501509907295067</v>
      </c>
      <c r="W12" s="13">
        <f>(Calculation!Y12/$B$12)*100000</f>
        <v>3.9785524938142052</v>
      </c>
      <c r="X12" s="13">
        <f>(Calculation!Z12/$B$12)*100000</f>
        <v>4.4292478935040958</v>
      </c>
      <c r="Y12" s="13">
        <f>(Calculation!AA12/$B$12)*100000</f>
        <v>6.1387821681898869</v>
      </c>
      <c r="Z12" s="13">
        <f>(Calculation!AB12/$B$12)*100000</f>
        <v>6.6050187885587395</v>
      </c>
      <c r="AA12" s="13">
        <f>(Calculation!AC12/$B$12)*100000</f>
        <v>8.8274133456502692</v>
      </c>
      <c r="AB12" s="13">
        <f>(Calculation!AD12/$B$12)*100000</f>
        <v>8.8274133456502692</v>
      </c>
      <c r="AC12" s="13">
        <f>(Calculation!AE12/$B$12)*100000</f>
        <v>9.8065102484248587</v>
      </c>
      <c r="AD12" s="13">
        <f>(Calculation!AF12/$B$12)*100000</f>
        <v>10.27274686879371</v>
      </c>
      <c r="AE12" s="13">
        <f>(Calculation!AG12/$B$12)*100000</f>
        <v>11.049807902741797</v>
      </c>
      <c r="AF12" s="13">
        <f>(Calculation!AH12/$B$12)*100000</f>
        <v>11.795786495331962</v>
      </c>
      <c r="AG12" s="13">
        <f>(Calculation!AI12/$B$12)*100000</f>
        <v>12.681636074032781</v>
      </c>
      <c r="AH12" s="13">
        <f>(Calculation!AJ12/$B$12)*100000</f>
        <v>13.334367342549173</v>
      </c>
      <c r="AI12" s="13">
        <f>(Calculation!AK12/$B$12)*100000</f>
        <v>14.894498360676808</v>
      </c>
      <c r="AJ12" s="13">
        <f>(Calculation!AL12/$B$12)*100000</f>
        <v>16.210068972590211</v>
      </c>
      <c r="AK12" s="13">
        <f>(Calculation!AM12/$B$12)*100000</f>
        <v>18.385264063211739</v>
      </c>
      <c r="AL12" s="13">
        <f>(Calculation!AN12/$B$12)*100000</f>
        <v>20.032633455181685</v>
      </c>
      <c r="AM12" s="13">
        <f>(Calculation!AO12/$B$12)*100000</f>
        <v>20.716447165056</v>
      </c>
      <c r="AN12" s="13">
        <f>(Calculation!AP12/$B$12)*100000</f>
        <v>21.151601344066929</v>
      </c>
      <c r="AO12" s="13">
        <f>(Calculation!AQ12/$B$12)*100000</f>
        <v>22.348275336346983</v>
      </c>
      <c r="AP12" s="13">
        <f>(Calculation!AR12/$B$12)*100000</f>
        <v>22.923300501468567</v>
      </c>
      <c r="AQ12" s="13">
        <f>(Calculation!AS12/$B$12)*100000</f>
        <v>23.886856183564195</v>
      </c>
      <c r="AR12" s="13">
        <f>(Calculation!AT12/$B$12)*100000</f>
        <v>24.710540879549168</v>
      </c>
      <c r="AS12" s="13">
        <f>(Calculation!AU12/$B$12)*100000</f>
        <v>25.207859941275942</v>
      </c>
      <c r="AT12" s="13">
        <f>(Calculation!AV12/$B$12)*100000</f>
        <v>25.638296371818555</v>
      </c>
      <c r="AU12" s="13">
        <f>(Calculation!AW12/$B$12)*100000</f>
        <v>27.041723981393428</v>
      </c>
      <c r="AV12" s="13">
        <f>(Calculation!AX12/$B$12)*100000</f>
        <v>27.816362469833333</v>
      </c>
      <c r="AW12" s="13">
        <f>(Calculation!AY12/$B12)*100000</f>
        <v>28.860046800831952</v>
      </c>
      <c r="AX12" s="13">
        <f>(Calculation!AZ12/$B12)*100000</f>
        <v>30.305380323975395</v>
      </c>
      <c r="AY12" s="13">
        <f>(Calculation!BA12/$B12)*100000</f>
        <v>31.13375886295896</v>
      </c>
      <c r="AZ12" s="13">
        <f>(Calculation!BB12/$B12)*100000</f>
        <v>32.450068777672115</v>
      </c>
      <c r="BA12" s="13">
        <f>(Calculation!BC12/$B12)*100000</f>
        <v>33.472452840732188</v>
      </c>
      <c r="BB12" s="13">
        <f>(Calculation!BD12/$B12)*100000</f>
        <v>34.657699671431828</v>
      </c>
      <c r="BC12" s="13">
        <f>(Calculation!BE12/$B12)*100000</f>
        <v>35.04545263105873</v>
      </c>
      <c r="BD12" s="13">
        <f>(Calculation!BF12/$B12)*100000</f>
        <v>36.241969875210437</v>
      </c>
      <c r="BE12" s="13">
        <f>(Calculation!BG12/$B12)*100000</f>
        <v>37.122275787768722</v>
      </c>
      <c r="BF12" s="13">
        <f>(Calculation!BH12/$B12)*100000</f>
        <v>37.897961402098012</v>
      </c>
      <c r="BG12" s="13">
        <f>(Calculation!BI12/$B12)*100000</f>
        <v>38.805256935419656</v>
      </c>
      <c r="BH12" s="13">
        <f>(Calculation!BJ12/$B12)*100000</f>
        <v>39.622807543586241</v>
      </c>
      <c r="BI12" s="13">
        <f>(Calculation!BK12/$B12)*100000</f>
        <v>40.337501024339097</v>
      </c>
      <c r="BJ12" s="13">
        <f>(Calculation!BL12/$B12)*100000</f>
        <v>40.800580061164496</v>
      </c>
      <c r="BK12" s="13">
        <f>(Calculation!BM12/$B12)*100000</f>
        <v>41.463823482885608</v>
      </c>
      <c r="BL12" s="13">
        <f>(Calculation!BN12/$B12)*100000</f>
        <v>42.060147168970111</v>
      </c>
      <c r="BM12" s="13">
        <f>(Calculation!BO12/$B12)*100000</f>
        <v>42.761825726165405</v>
      </c>
      <c r="BN12" s="13">
        <f>(Calculation!BP12/$B12)*100000</f>
        <v>43.13936095578169</v>
      </c>
      <c r="BO12" s="13">
        <f>(Calculation!BQ12/$B12)*100000</f>
        <v>43.546702071141844</v>
      </c>
      <c r="BP12" s="13">
        <f>(Calculation!BR12/$B12)*100000</f>
        <v>43.945300324686954</v>
      </c>
      <c r="BQ12" s="13">
        <f>(Calculation!BS12/$B12)*100000</f>
        <v>44.460190854970762</v>
      </c>
    </row>
    <row r="13" spans="1:69" x14ac:dyDescent="0.3">
      <c r="A13" s="7" t="s">
        <v>27</v>
      </c>
      <c r="B13" s="16">
        <f>ProvinceTotal!G13</f>
        <v>863092</v>
      </c>
      <c r="C13" s="13">
        <f>(Calculation!E13/$B$13)*100000</f>
        <v>0</v>
      </c>
      <c r="D13" s="13">
        <f>(Calculation!F13/$B$13)*100000</f>
        <v>0</v>
      </c>
      <c r="E13" s="13">
        <f>(Calculation!G13/$B$13)*100000</f>
        <v>0</v>
      </c>
      <c r="F13" s="13">
        <f>(Calculation!H13/$B$13)*100000</f>
        <v>0</v>
      </c>
      <c r="G13" s="13">
        <f>(Calculation!I13/$B$13)*100000</f>
        <v>0</v>
      </c>
      <c r="H13" s="13">
        <f>(Calculation!J13/$B$13)*100000</f>
        <v>0</v>
      </c>
      <c r="I13" s="13">
        <f>(Calculation!K13/$B$13)*100000</f>
        <v>0</v>
      </c>
      <c r="J13" s="13">
        <f>(Calculation!L13/$B$13)*100000</f>
        <v>0</v>
      </c>
      <c r="K13" s="13">
        <f>(Calculation!M13/$B$13)*100000</f>
        <v>0</v>
      </c>
      <c r="L13" s="13">
        <f>(Calculation!N13/$B$13)*100000</f>
        <v>0</v>
      </c>
      <c r="M13" s="13">
        <f>(Calculation!O13/$B$13)*100000</f>
        <v>0</v>
      </c>
      <c r="N13" s="13">
        <f>(Calculation!P13/$B$13)*100000</f>
        <v>0</v>
      </c>
      <c r="O13" s="13">
        <f>(Calculation!Q13/$B$13)*100000</f>
        <v>0</v>
      </c>
      <c r="P13" s="13">
        <f>(Calculation!R13/$B$13)*100000</f>
        <v>0.11586250364966887</v>
      </c>
      <c r="Q13" s="13">
        <f>(Calculation!S13/$B$13)*100000</f>
        <v>0.34758751094900658</v>
      </c>
      <c r="R13" s="13">
        <f>(Calculation!T13/$B$13)*100000</f>
        <v>1.7379375547450329</v>
      </c>
      <c r="S13" s="13">
        <f>(Calculation!U13/$B$13)*100000</f>
        <v>2.6648375839423837</v>
      </c>
      <c r="T13" s="13">
        <f>(Calculation!V13/$B$13)*100000</f>
        <v>2.7807000875920527</v>
      </c>
      <c r="U13" s="13">
        <f>(Calculation!W13/$B$13)*100000</f>
        <v>3.9393251240887417</v>
      </c>
      <c r="V13" s="13">
        <f>(Calculation!X13/$B$13)*100000</f>
        <v>3.9393251240887417</v>
      </c>
      <c r="W13" s="13">
        <f>(Calculation!Y13/$B$13)*100000</f>
        <v>5.2138126642350988</v>
      </c>
      <c r="X13" s="13">
        <f>(Calculation!Z13/$B$13)*100000</f>
        <v>5.2138126642350988</v>
      </c>
      <c r="Y13" s="13">
        <f>(Calculation!AA13/$B$13)*100000</f>
        <v>5.2138126642350988</v>
      </c>
      <c r="Z13" s="13">
        <f>(Calculation!AB13/$B$13)*100000</f>
        <v>5.3296751678847674</v>
      </c>
      <c r="AA13" s="13">
        <f>(Calculation!AC13/$B$13)*100000</f>
        <v>6.0248501897827813</v>
      </c>
      <c r="AB13" s="13">
        <f>(Calculation!AD13/$B$13)*100000</f>
        <v>11.23866285401788</v>
      </c>
      <c r="AC13" s="13">
        <f>(Calculation!AE13/$B$13)*100000</f>
        <v>11.586250364966887</v>
      </c>
      <c r="AD13" s="13">
        <f>(Calculation!AF13/$B$13)*100000</f>
        <v>11.586250364966887</v>
      </c>
      <c r="AE13" s="13">
        <f>(Calculation!AG13/$B$13)*100000</f>
        <v>14.019362941609934</v>
      </c>
      <c r="AF13" s="13">
        <f>(Calculation!AH13/$B$13)*100000</f>
        <v>15.989025503654304</v>
      </c>
      <c r="AG13" s="13">
        <f>(Calculation!AI13/$B$13)*100000</f>
        <v>16.104888007303973</v>
      </c>
      <c r="AH13" s="13">
        <f>(Calculation!AJ13/$B$13)*100000</f>
        <v>19.117313102195361</v>
      </c>
      <c r="AI13" s="13">
        <f>(Calculation!AK13/$B$13)*100000</f>
        <v>20.618623082522344</v>
      </c>
      <c r="AJ13" s="13">
        <f>(Calculation!AL13/$B$13)*100000</f>
        <v>23.520088240882782</v>
      </c>
      <c r="AK13" s="13">
        <f>(Calculation!AM13/$B$13)*100000</f>
        <v>26.880100846723177</v>
      </c>
      <c r="AL13" s="13">
        <f>(Calculation!AN13/$B$13)*100000</f>
        <v>30.008388445264234</v>
      </c>
      <c r="AM13" s="13">
        <f>(Calculation!AO13/$B$13)*100000</f>
        <v>32.441501021907278</v>
      </c>
      <c r="AN13" s="13">
        <f>(Calculation!AP13/$B$13)*100000</f>
        <v>33.947713569352977</v>
      </c>
      <c r="AO13" s="13">
        <f>(Calculation!AQ13/$B$13)*100000</f>
        <v>34.874613598550326</v>
      </c>
      <c r="AP13" s="13">
        <f>(Calculation!AR13/$B$13)*100000</f>
        <v>39.045663729938404</v>
      </c>
      <c r="AQ13" s="13">
        <f>(Calculation!AS13/$B$13)*100000</f>
        <v>42.521538839428473</v>
      </c>
      <c r="AR13" s="13">
        <f>(Calculation!AT13/$B$13)*100000</f>
        <v>45.64982643796953</v>
      </c>
      <c r="AS13" s="13">
        <f>(Calculation!AU13/$B$13)*100000</f>
        <v>45.64982643796953</v>
      </c>
      <c r="AT13" s="13">
        <f>(Calculation!AV13/$B$13)*100000</f>
        <v>49.70501406570795</v>
      </c>
      <c r="AU13" s="13">
        <f>(Calculation!AW13/$B$13)*100000</f>
        <v>51.095364109503969</v>
      </c>
      <c r="AV13" s="13">
        <f>(Calculation!AX13/$B$13)*100000</f>
        <v>52.717439160599334</v>
      </c>
      <c r="AW13" s="13">
        <f>(Calculation!AY13/$B13)*100000</f>
        <v>54.339514211694699</v>
      </c>
      <c r="AX13" s="13">
        <f>(Calculation!AZ13/$B13)*100000</f>
        <v>55.498139248191393</v>
      </c>
      <c r="AY13" s="13">
        <f>(Calculation!BA13/$B13)*100000</f>
        <v>56.309176773739061</v>
      </c>
      <c r="AZ13" s="13">
        <f>(Calculation!BB13/$B13)*100000</f>
        <v>56.65676428468808</v>
      </c>
      <c r="BA13" s="13">
        <f>(Calculation!BC13/$B13)*100000</f>
        <v>57.004351795637085</v>
      </c>
      <c r="BB13" s="13">
        <f>(Calculation!BD13/$B13)*100000</f>
        <v>57.931251824834433</v>
      </c>
      <c r="BC13" s="13">
        <f>(Calculation!BE13/$B13)*100000</f>
        <v>60.016776890528469</v>
      </c>
      <c r="BD13" s="13">
        <f>(Calculation!BF13/$B13)*100000</f>
        <v>60.827814416076151</v>
      </c>
      <c r="BE13" s="13">
        <f>(Calculation!BG13/$B13)*100000</f>
        <v>61.7547144452735</v>
      </c>
      <c r="BF13" s="13">
        <f>(Calculation!BH13/$B13)*100000</f>
        <v>62.102301956222519</v>
      </c>
      <c r="BG13" s="13">
        <f>(Calculation!BI13/$B13)*100000</f>
        <v>62.449889467171523</v>
      </c>
      <c r="BH13" s="13">
        <f>(Calculation!BJ13/$B13)*100000</f>
        <v>63.376789496368872</v>
      </c>
      <c r="BI13" s="13">
        <f>(Calculation!BK13/$B13)*100000</f>
        <v>65.925764576661592</v>
      </c>
      <c r="BJ13" s="13">
        <f>(Calculation!BL13/$B13)*100000</f>
        <v>66.736802102209268</v>
      </c>
      <c r="BK13" s="13">
        <f>(Calculation!BM13/$B13)*100000</f>
        <v>68.358877153304633</v>
      </c>
      <c r="BL13" s="13">
        <f>(Calculation!BN13/$B13)*100000</f>
        <v>68.82232716790331</v>
      </c>
      <c r="BM13" s="13">
        <f>(Calculation!BO13/$B13)*100000</f>
        <v>69.401639686151654</v>
      </c>
      <c r="BN13" s="13">
        <f>(Calculation!BP13/$B13)*100000</f>
        <v>70.212677211699329</v>
      </c>
      <c r="BO13" s="13">
        <f>(Calculation!BQ13/$B13)*100000</f>
        <v>70.560264722648341</v>
      </c>
      <c r="BP13" s="13">
        <f>(Calculation!BR13/$B13)*100000</f>
        <v>70.63556094119383</v>
      </c>
      <c r="BQ13" s="13">
        <f>(Calculation!BS13/$B13)*100000</f>
        <v>71.079720457150998</v>
      </c>
    </row>
    <row r="14" spans="1:69" x14ac:dyDescent="0.3">
      <c r="A14" s="7" t="s">
        <v>28</v>
      </c>
      <c r="B14" s="16">
        <f>ProvinceTotal!G14</f>
        <v>4710509</v>
      </c>
      <c r="C14" s="13">
        <f>(Calculation!E14/$B$14)*100000</f>
        <v>0</v>
      </c>
      <c r="D14" s="13">
        <f>(Calculation!F14/$B$14)*100000</f>
        <v>0</v>
      </c>
      <c r="E14" s="13">
        <f>(Calculation!G14/$B$14)*100000</f>
        <v>0</v>
      </c>
      <c r="F14" s="13">
        <f>(Calculation!H14/$B$14)*100000</f>
        <v>0</v>
      </c>
      <c r="G14" s="13">
        <f>(Calculation!I14/$B$14)*100000</f>
        <v>0</v>
      </c>
      <c r="H14" s="13">
        <f>(Calculation!J14/$B$14)*100000</f>
        <v>0</v>
      </c>
      <c r="I14" s="13">
        <f>(Calculation!K14/$B$14)*100000</f>
        <v>6.3687384951392728E-2</v>
      </c>
      <c r="J14" s="13">
        <f>(Calculation!L14/$B$14)*100000</f>
        <v>6.3687384951392728E-2</v>
      </c>
      <c r="K14" s="13">
        <f>(Calculation!M14/$B$14)*100000</f>
        <v>0.12737476990278546</v>
      </c>
      <c r="L14" s="13">
        <f>(Calculation!N14/$B$14)*100000</f>
        <v>0.21229128317130908</v>
      </c>
      <c r="M14" s="13">
        <f>(Calculation!O14/$B$14)*100000</f>
        <v>0.40335343802548723</v>
      </c>
      <c r="N14" s="13">
        <f>(Calculation!P14/$B$14)*100000</f>
        <v>0.6581029778310582</v>
      </c>
      <c r="O14" s="13">
        <f>(Calculation!Q14/$B$14)*100000</f>
        <v>0.74301949109958176</v>
      </c>
      <c r="P14" s="13">
        <f>(Calculation!R14/$B$14)*100000</f>
        <v>1.3162059556621164</v>
      </c>
      <c r="Q14" s="13">
        <f>(Calculation!S14/$B$14)*100000</f>
        <v>1.3374350839792473</v>
      </c>
      <c r="R14" s="13">
        <f>(Calculation!T14/$B$14)*100000</f>
        <v>1.3374350839792473</v>
      </c>
      <c r="S14" s="13">
        <f>(Calculation!U14/$B$14)*100000</f>
        <v>1.3586642122963781</v>
      </c>
      <c r="T14" s="13">
        <f>(Calculation!V14/$B$14)*100000</f>
        <v>1.4648098538820327</v>
      </c>
      <c r="U14" s="13">
        <f>(Calculation!W14/$B$14)*100000</f>
        <v>1.5497263671505563</v>
      </c>
      <c r="V14" s="13">
        <f>(Calculation!X14/$B$14)*100000</f>
        <v>2.3352041148843998</v>
      </c>
      <c r="W14" s="13">
        <f>(Calculation!Y14/$B$14)*100000</f>
        <v>2.6960992962756256</v>
      </c>
      <c r="X14" s="13">
        <f>(Calculation!Z14/$B$14)*100000</f>
        <v>3.3542022741066835</v>
      </c>
      <c r="Y14" s="13">
        <f>(Calculation!AA14/$B$14)*100000</f>
        <v>3.6726391988636471</v>
      </c>
      <c r="Z14" s="13">
        <f>(Calculation!AB14/$B$14)*100000</f>
        <v>4.6916373580859307</v>
      </c>
      <c r="AA14" s="13">
        <f>(Calculation!AC14/$B$14)*100000</f>
        <v>5.3709694642341193</v>
      </c>
      <c r="AB14" s="13">
        <f>(Calculation!AD14/$B$14)*100000</f>
        <v>6.4961132650420588</v>
      </c>
      <c r="AC14" s="13">
        <f>(Calculation!AE14/$B$14)*100000</f>
        <v>7.0268414729703306</v>
      </c>
      <c r="AD14" s="13">
        <f>(Calculation!AF14/$B$14)*100000</f>
        <v>7.6212570658499965</v>
      </c>
      <c r="AE14" s="13">
        <f>(Calculation!AG14/$B$14)*100000</f>
        <v>8.0882978888268759</v>
      </c>
      <c r="AF14" s="13">
        <f>(Calculation!AH14/$B$14)*100000</f>
        <v>8.300589171998185</v>
      </c>
      <c r="AG14" s="13">
        <f>(Calculation!AI14/$B$14)*100000</f>
        <v>8.9586921498292433</v>
      </c>
      <c r="AH14" s="13">
        <f>(Calculation!AJ14/$B$14)*100000</f>
        <v>9.4257329728061237</v>
      </c>
      <c r="AI14" s="13">
        <f>(Calculation!AK14/$B$14)*100000</f>
        <v>9.9829069387971572</v>
      </c>
      <c r="AJ14" s="13">
        <f>(Calculation!AL14/$B$14)*100000</f>
        <v>10.762211252914222</v>
      </c>
      <c r="AK14" s="13">
        <f>(Calculation!AM14/$B$14)*100000</f>
        <v>11.124063238176596</v>
      </c>
      <c r="AL14" s="13">
        <f>(Calculation!AN14/$B$14)*100000</f>
        <v>12.100603140764617</v>
      </c>
      <c r="AM14" s="13">
        <f>(Calculation!AO14/$B$14)*100000</f>
        <v>12.949768273449854</v>
      </c>
      <c r="AN14" s="13">
        <f>(Calculation!AP14/$B$14)*100000</f>
        <v>13.395579968109603</v>
      </c>
      <c r="AO14" s="13">
        <f>(Calculation!AQ14/$B$14)*100000</f>
        <v>14.244745100794841</v>
      </c>
      <c r="AP14" s="13">
        <f>(Calculation!AR14/$B$14)*100000</f>
        <v>14.711785923771718</v>
      </c>
      <c r="AQ14" s="13">
        <f>(Calculation!AS14/$B$14)*100000</f>
        <v>15.242514131699993</v>
      </c>
      <c r="AR14" s="13">
        <f>(Calculation!AT14/$B$14)*100000</f>
        <v>16.176595777653752</v>
      </c>
      <c r="AS14" s="13">
        <f>(Calculation!AU14/$B$14)*100000</f>
        <v>16.60117834399637</v>
      </c>
      <c r="AT14" s="13">
        <f>(Calculation!AV14/$B$14)*100000</f>
        <v>17.238052193510299</v>
      </c>
      <c r="AU14" s="13">
        <f>(Calculation!AW14/$B$14)*100000</f>
        <v>18.108446454512666</v>
      </c>
      <c r="AV14" s="13">
        <f>(Calculation!AX14/$B$14)*100000</f>
        <v>18.872695073929378</v>
      </c>
      <c r="AW14" s="13">
        <f>(Calculation!AY14/$B14)*100000</f>
        <v>19.700631078297484</v>
      </c>
      <c r="AX14" s="13">
        <f>(Calculation!AZ14/$B14)*100000</f>
        <v>20.486108826031327</v>
      </c>
      <c r="AY14" s="13">
        <f>(Calculation!BA14/$B14)*100000</f>
        <v>21.229128317130908</v>
      </c>
      <c r="AZ14" s="13">
        <f>(Calculation!BB14/$B14)*100000</f>
        <v>22.057064321499016</v>
      </c>
      <c r="BA14" s="13">
        <f>(Calculation!BC14/$B14)*100000</f>
        <v>22.885000325867122</v>
      </c>
      <c r="BB14" s="13">
        <f>(Calculation!BD14/$B14)*100000</f>
        <v>23.543103303698178</v>
      </c>
      <c r="BC14" s="13">
        <f>(Calculation!BE14/$B14)*100000</f>
        <v>24.328581051432021</v>
      </c>
      <c r="BD14" s="13">
        <f>(Calculation!BF14/$B14)*100000</f>
        <v>25.283891825702913</v>
      </c>
      <c r="BE14" s="13">
        <f>(Calculation!BG14/$B14)*100000</f>
        <v>26.918534706121989</v>
      </c>
      <c r="BF14" s="13">
        <f>(Calculation!BH14/$B14)*100000</f>
        <v>28.298428046735502</v>
      </c>
      <c r="BG14" s="13">
        <f>(Calculation!BI14/$B14)*100000</f>
        <v>29.63586313071475</v>
      </c>
      <c r="BH14" s="13">
        <f>(Calculation!BJ14/$B14)*100000</f>
        <v>30.994527343011129</v>
      </c>
      <c r="BI14" s="13">
        <f>(Calculation!BK14/$B14)*100000</f>
        <v>32.862690634918643</v>
      </c>
      <c r="BJ14" s="13">
        <f>(Calculation!BL14/$B14)*100000</f>
        <v>33.542022741066837</v>
      </c>
      <c r="BK14" s="13">
        <f>(Calculation!BM14/$B14)*100000</f>
        <v>35.898455984268367</v>
      </c>
      <c r="BL14" s="13">
        <f>(Calculation!BN14/$B14)*100000</f>
        <v>37.426953223101791</v>
      </c>
      <c r="BM14" s="13">
        <f>(Calculation!BO14/$B14)*100000</f>
        <v>38.955450461935222</v>
      </c>
      <c r="BN14" s="13">
        <f>(Calculation!BP14/$B14)*100000</f>
        <v>40.590093342354301</v>
      </c>
      <c r="BO14" s="13">
        <f>(Calculation!BQ14/$B14)*100000</f>
        <v>42.500714890896077</v>
      </c>
      <c r="BP14" s="13">
        <f>(Calculation!BR14/$B14)*100000</f>
        <v>44.814689877463351</v>
      </c>
      <c r="BQ14" s="13">
        <f>(Calculation!BS14/$B14)*100000</f>
        <v>47.277268762250529</v>
      </c>
    </row>
    <row r="15" spans="1:69" x14ac:dyDescent="0.3">
      <c r="A15" s="7" t="s">
        <v>3</v>
      </c>
      <c r="B15" s="16">
        <f>ProvinceTotal!G15</f>
        <v>1057461</v>
      </c>
      <c r="C15" s="13">
        <f>(Calculation!E15/$B$15)*100000</f>
        <v>0</v>
      </c>
      <c r="D15" s="13">
        <f>(Calculation!F15/$B$15)*100000</f>
        <v>0</v>
      </c>
      <c r="E15" s="13">
        <f>(Calculation!G15/$B$15)*100000</f>
        <v>0</v>
      </c>
      <c r="F15" s="13">
        <f>(Calculation!H15/$B$15)*100000</f>
        <v>0</v>
      </c>
      <c r="G15" s="13">
        <f>(Calculation!I15/$B$15)*100000</f>
        <v>0</v>
      </c>
      <c r="H15" s="13">
        <f>(Calculation!J15/$B$15)*100000</f>
        <v>0</v>
      </c>
      <c r="I15" s="13">
        <f>(Calculation!K15/$B$15)*100000</f>
        <v>0</v>
      </c>
      <c r="J15" s="13">
        <f>(Calculation!L15/$B$15)*100000</f>
        <v>0</v>
      </c>
      <c r="K15" s="13">
        <f>(Calculation!M15/$B$15)*100000</f>
        <v>0</v>
      </c>
      <c r="L15" s="13">
        <f>(Calculation!N15/$B$15)*100000</f>
        <v>0</v>
      </c>
      <c r="M15" s="13">
        <f>(Calculation!O15/$B$15)*100000</f>
        <v>0</v>
      </c>
      <c r="N15" s="13">
        <f>(Calculation!P15/$B$15)*100000</f>
        <v>0</v>
      </c>
      <c r="O15" s="13">
        <f>(Calculation!Q15/$B$15)*100000</f>
        <v>0.18913227059910484</v>
      </c>
      <c r="P15" s="13">
        <f>(Calculation!R15/$B$15)*100000</f>
        <v>0.75652908239641936</v>
      </c>
      <c r="Q15" s="13">
        <f>(Calculation!S15/$B$15)*100000</f>
        <v>1.4184920294932863</v>
      </c>
      <c r="R15" s="13">
        <f>(Calculation!T15/$B$15)*100000</f>
        <v>4.7283067649776207</v>
      </c>
      <c r="S15" s="13">
        <f>(Calculation!U15/$B$15)*100000</f>
        <v>4.9174390355767255</v>
      </c>
      <c r="T15" s="13">
        <f>(Calculation!V15/$B$15)*100000</f>
        <v>5.0120051708762778</v>
      </c>
      <c r="U15" s="13">
        <f>(Calculation!W15/$B$15)*100000</f>
        <v>6.4304972003695644</v>
      </c>
      <c r="V15" s="13">
        <f>(Calculation!X15/$B$15)*100000</f>
        <v>7.4707246886646406</v>
      </c>
      <c r="W15" s="13">
        <f>(Calculation!Y15/$B$15)*100000</f>
        <v>9.5511796652547947</v>
      </c>
      <c r="X15" s="13">
        <f>(Calculation!Z15/$B$15)*100000</f>
        <v>11.158803965347184</v>
      </c>
      <c r="Y15" s="13">
        <f>(Calculation!AA15/$B$15)*100000</f>
        <v>13.050126671338232</v>
      </c>
      <c r="Z15" s="13">
        <f>(Calculation!AB15/$B$15)*100000</f>
        <v>15.98167686562436</v>
      </c>
      <c r="AA15" s="13">
        <f>(Calculation!AC15/$B$15)*100000</f>
        <v>19.007793195210038</v>
      </c>
      <c r="AB15" s="13">
        <f>(Calculation!AD15/$B$15)*100000</f>
        <v>20.426285224703324</v>
      </c>
      <c r="AC15" s="13">
        <f>(Calculation!AE15/$B$15)*100000</f>
        <v>22.790438607192133</v>
      </c>
      <c r="AD15" s="13">
        <f>(Calculation!AF15/$B$15)*100000</f>
        <v>24.681761313183181</v>
      </c>
      <c r="AE15" s="13">
        <f>(Calculation!AG15/$B$15)*100000</f>
        <v>27.140480830971544</v>
      </c>
      <c r="AF15" s="13">
        <f>(Calculation!AH15/$B$15)*100000</f>
        <v>31.301390784151849</v>
      </c>
      <c r="AG15" s="13">
        <f>(Calculation!AI15/$B$15)*100000</f>
        <v>34.611205519636187</v>
      </c>
      <c r="AH15" s="13">
        <f>(Calculation!AJ15/$B$15)*100000</f>
        <v>37.259057308023657</v>
      </c>
      <c r="AI15" s="13">
        <f>(Calculation!AK15/$B$15)*100000</f>
        <v>37.259057308023657</v>
      </c>
      <c r="AJ15" s="13">
        <f>(Calculation!AL15/$B$15)*100000</f>
        <v>39.150380014014701</v>
      </c>
      <c r="AK15" s="13">
        <f>(Calculation!AM15/$B$15)*100000</f>
        <v>40.852570449406649</v>
      </c>
      <c r="AL15" s="13">
        <f>(Calculation!AN15/$B$15)*100000</f>
        <v>42.55476088479859</v>
      </c>
      <c r="AM15" s="13">
        <f>(Calculation!AO15/$B$15)*100000</f>
        <v>44.446083590789641</v>
      </c>
      <c r="AN15" s="13">
        <f>(Calculation!AP15/$B$15)*100000</f>
        <v>46.715670837978898</v>
      </c>
      <c r="AO15" s="13">
        <f>(Calculation!AQ15/$B$15)*100000</f>
        <v>48.985258085168155</v>
      </c>
      <c r="AP15" s="13">
        <f>(Calculation!AR15/$B$15)*100000</f>
        <v>51.065713061758302</v>
      </c>
      <c r="AQ15" s="13">
        <f>(Calculation!AS15/$B$15)*100000</f>
        <v>55.037490744339514</v>
      </c>
      <c r="AR15" s="13">
        <f>(Calculation!AT15/$B$15)*100000</f>
        <v>56.834247315031007</v>
      </c>
      <c r="AS15" s="13">
        <f>(Calculation!AU15/$B$15)*100000</f>
        <v>58.6310038857225</v>
      </c>
      <c r="AT15" s="13">
        <f>(Calculation!AV15/$B$15)*100000</f>
        <v>60.238628185814889</v>
      </c>
      <c r="AU15" s="13">
        <f>(Calculation!AW15/$B$15)*100000</f>
        <v>61.846252485907286</v>
      </c>
      <c r="AV15" s="13">
        <f>(Calculation!AX15/$B$15)*100000</f>
        <v>63.359310650700124</v>
      </c>
      <c r="AW15" s="13">
        <f>(Calculation!AY15/$B15)*100000</f>
        <v>65.061501086092065</v>
      </c>
      <c r="AX15" s="13">
        <f>(Calculation!AZ15/$B15)*100000</f>
        <v>66.952823792083109</v>
      </c>
      <c r="AY15" s="13">
        <f>(Calculation!BA15/$B15)*100000</f>
        <v>69.127844903972814</v>
      </c>
      <c r="AZ15" s="13">
        <f>(Calculation!BB15/$B15)*100000</f>
        <v>71.208299880562976</v>
      </c>
      <c r="BA15" s="13">
        <f>(Calculation!BC15/$B15)*100000</f>
        <v>72.815924180655372</v>
      </c>
      <c r="BB15" s="13">
        <f>(Calculation!BD15/$B15)*100000</f>
        <v>74.612680751346858</v>
      </c>
      <c r="BC15" s="13">
        <f>(Calculation!BE15/$B15)*100000</f>
        <v>76.125738916139696</v>
      </c>
      <c r="BD15" s="13">
        <f>(Calculation!BF15/$B15)*100000</f>
        <v>77.544230945632975</v>
      </c>
      <c r="BE15" s="13">
        <f>(Calculation!BG15/$B15)*100000</f>
        <v>78.773590704527166</v>
      </c>
      <c r="BF15" s="13">
        <f>(Calculation!BH15/$B15)*100000</f>
        <v>80.002950463421342</v>
      </c>
      <c r="BG15" s="13">
        <f>(Calculation!BI15/$B15)*100000</f>
        <v>80.948611816416872</v>
      </c>
      <c r="BH15" s="13">
        <f>(Calculation!BJ15/$B15)*100000</f>
        <v>81.799707034112842</v>
      </c>
      <c r="BI15" s="13">
        <f>(Calculation!BK15/$B15)*100000</f>
        <v>82.745368387108371</v>
      </c>
      <c r="BJ15" s="13">
        <f>(Calculation!BL15/$B15)*100000</f>
        <v>83.501897469504783</v>
      </c>
      <c r="BK15" s="13">
        <f>(Calculation!BM15/$B15)*100000</f>
        <v>84.447558822500312</v>
      </c>
      <c r="BL15" s="13">
        <f>(Calculation!BN15/$B15)*100000</f>
        <v>85.393220175495827</v>
      </c>
      <c r="BM15" s="13">
        <f>(Calculation!BO15/$B15)*100000</f>
        <v>86.433447663790901</v>
      </c>
      <c r="BN15" s="13">
        <f>(Calculation!BP15/$B15)*100000</f>
        <v>87.568241287385533</v>
      </c>
      <c r="BO15" s="13">
        <f>(Calculation!BQ15/$B15)*100000</f>
        <v>88.419336505081517</v>
      </c>
      <c r="BP15" s="13">
        <f>(Calculation!BR15/$B15)*100000</f>
        <v>89.270431722777474</v>
      </c>
      <c r="BQ15" s="13">
        <f>(Calculation!BS15/$B15)*100000</f>
        <v>90.0269608051739</v>
      </c>
    </row>
    <row r="16" spans="1:69" x14ac:dyDescent="0.3">
      <c r="A16" s="7" t="s">
        <v>4</v>
      </c>
      <c r="B16" s="16">
        <f>ProvinceTotal!G16</f>
        <v>702360</v>
      </c>
      <c r="C16" s="13">
        <f>(Calculation!E16/$B$16)*100000</f>
        <v>0</v>
      </c>
      <c r="D16" s="13">
        <f>(Calculation!F16/$B$16)*100000</f>
        <v>0</v>
      </c>
      <c r="E16" s="13">
        <f>(Calculation!G16/$B$16)*100000</f>
        <v>0</v>
      </c>
      <c r="F16" s="13">
        <f>(Calculation!H16/$B$16)*100000</f>
        <v>0</v>
      </c>
      <c r="G16" s="13">
        <f>(Calculation!I16/$B$16)*100000</f>
        <v>0</v>
      </c>
      <c r="H16" s="13">
        <f>(Calculation!J16/$B$16)*100000</f>
        <v>0.14237712853807163</v>
      </c>
      <c r="I16" s="13">
        <f>(Calculation!K16/$B$16)*100000</f>
        <v>0.28475425707614327</v>
      </c>
      <c r="J16" s="13">
        <f>(Calculation!L16/$B$16)*100000</f>
        <v>0.56950851415228654</v>
      </c>
      <c r="K16" s="13">
        <f>(Calculation!M16/$B$16)*100000</f>
        <v>0.85426277122842986</v>
      </c>
      <c r="L16" s="13">
        <f>(Calculation!N16/$B$16)*100000</f>
        <v>1.4237712853807165</v>
      </c>
      <c r="M16" s="13">
        <f>(Calculation!O16/$B$16)*100000</f>
        <v>1.8509026709949314</v>
      </c>
      <c r="N16" s="13">
        <f>(Calculation!P16/$B$16)*100000</f>
        <v>1.8509026709949314</v>
      </c>
      <c r="O16" s="13">
        <f>(Calculation!Q16/$B$16)*100000</f>
        <v>4.2713138561421493</v>
      </c>
      <c r="P16" s="13">
        <f>(Calculation!R16/$B$16)*100000</f>
        <v>5.4103308844467231</v>
      </c>
      <c r="Q16" s="13">
        <f>(Calculation!S16/$B$16)*100000</f>
        <v>8.5426277122842986</v>
      </c>
      <c r="R16" s="13">
        <f>(Calculation!T16/$B$16)*100000</f>
        <v>16.230992653340166</v>
      </c>
      <c r="S16" s="13">
        <f>(Calculation!U16/$B$16)*100000</f>
        <v>19.648043738253886</v>
      </c>
      <c r="T16" s="13">
        <f>(Calculation!V16/$B$16)*100000</f>
        <v>24.915997494162536</v>
      </c>
      <c r="U16" s="13">
        <f>(Calculation!W16/$B$16)*100000</f>
        <v>31.322968278375765</v>
      </c>
      <c r="V16" s="13">
        <f>(Calculation!X16/$B$16)*100000</f>
        <v>31.465345406913833</v>
      </c>
      <c r="W16" s="13">
        <f>(Calculation!Y16/$B$16)*100000</f>
        <v>40.435104504812351</v>
      </c>
      <c r="X16" s="13">
        <f>(Calculation!Z16/$B$16)*100000</f>
        <v>46.130189646335211</v>
      </c>
      <c r="Y16" s="13">
        <f>(Calculation!AA16/$B$16)*100000</f>
        <v>51.54052053078194</v>
      </c>
      <c r="Z16" s="13">
        <f>(Calculation!AB16/$B$16)*100000</f>
        <v>58.232245572071307</v>
      </c>
      <c r="AA16" s="13">
        <f>(Calculation!AC16/$B$16)*100000</f>
        <v>64.069707842132232</v>
      </c>
      <c r="AB16" s="13">
        <f>(Calculation!AD16/$B$16)*100000</f>
        <v>68.910530212426679</v>
      </c>
      <c r="AC16" s="13">
        <f>(Calculation!AE16/$B$16)*100000</f>
        <v>73.608975454183039</v>
      </c>
      <c r="AD16" s="13">
        <f>(Calculation!AF16/$B$16)*100000</f>
        <v>82.151603166467339</v>
      </c>
      <c r="AE16" s="13">
        <f>(Calculation!AG16/$B$16)*100000</f>
        <v>84.429637223076483</v>
      </c>
      <c r="AF16" s="13">
        <f>(Calculation!AH16/$B$16)*100000</f>
        <v>91.833247907056204</v>
      </c>
      <c r="AG16" s="13">
        <f>(Calculation!AI16/$B$16)*100000</f>
        <v>91.833247907056204</v>
      </c>
      <c r="AH16" s="13">
        <f>(Calculation!AJ16/$B$16)*100000</f>
        <v>91.833247907056204</v>
      </c>
      <c r="AI16" s="13">
        <f>(Calculation!AK16/$B$16)*100000</f>
        <v>97.172749486292716</v>
      </c>
      <c r="AJ16" s="13">
        <f>(Calculation!AL16/$B$16)*100000</f>
        <v>103.69849407744765</v>
      </c>
      <c r="AK16" s="13">
        <f>(Calculation!AM16/$B$16)*100000</f>
        <v>105.5014522467111</v>
      </c>
      <c r="AL16" s="13">
        <f>(Calculation!AN16/$B$16)*100000</f>
        <v>112.85544768091646</v>
      </c>
      <c r="AM16" s="13">
        <f>(Calculation!AO16/$B$16)*100000</f>
        <v>117.17637678683296</v>
      </c>
      <c r="AN16" s="13">
        <f>(Calculation!AP16/$B$16)*100000</f>
        <v>122.58670767127968</v>
      </c>
      <c r="AO16" s="13">
        <f>(Calculation!AQ16/$B$16)*100000</f>
        <v>126.14613588473146</v>
      </c>
      <c r="AP16" s="13">
        <f>(Calculation!AR16/$B$16)*100000</f>
        <v>130.41744974087362</v>
      </c>
      <c r="AQ16" s="13">
        <f>(Calculation!AS16/$B$16)*100000</f>
        <v>135.46031147818368</v>
      </c>
      <c r="AR16" s="13">
        <f>(Calculation!AT16/$B$16)*100000</f>
        <v>138.85261958377544</v>
      </c>
      <c r="AS16" s="13">
        <f>(Calculation!AU16/$B$16)*100000</f>
        <v>139.10245458169601</v>
      </c>
      <c r="AT16" s="13">
        <f>(Calculation!AV16/$B$16)*100000</f>
        <v>139.38720883877215</v>
      </c>
      <c r="AU16" s="13">
        <f>(Calculation!AW16/$B$16)*100000</f>
        <v>139.67196309584827</v>
      </c>
      <c r="AV16" s="13">
        <f>(Calculation!AX16/$B$16)*100000</f>
        <v>139.95671735292444</v>
      </c>
      <c r="AW16" s="13">
        <f>(Calculation!AY16/$B16)*100000</f>
        <v>140.24147161000056</v>
      </c>
      <c r="AX16" s="13">
        <f>(Calculation!AZ16/$B16)*100000</f>
        <v>140.5262258670767</v>
      </c>
      <c r="AY16" s="13">
        <f>(Calculation!BA16/$B16)*100000</f>
        <v>140.95335725269092</v>
      </c>
      <c r="AZ16" s="13">
        <f>(Calculation!BB16/$B16)*100000</f>
        <v>140.95335725269092</v>
      </c>
      <c r="BA16" s="13">
        <f>(Calculation!BC16/$B16)*100000</f>
        <v>141.09573438122899</v>
      </c>
      <c r="BB16" s="13">
        <f>(Calculation!BD16/$B16)*100000</f>
        <v>141.38048863830514</v>
      </c>
      <c r="BC16" s="13">
        <f>(Calculation!BE16/$B16)*100000</f>
        <v>141.52286576684321</v>
      </c>
      <c r="BD16" s="13">
        <f>(Calculation!BF16/$B16)*100000</f>
        <v>141.80762002391936</v>
      </c>
      <c r="BE16" s="13">
        <f>(Calculation!BG16/$B16)*100000</f>
        <v>142.23475140953357</v>
      </c>
      <c r="BF16" s="13">
        <f>(Calculation!BH16/$B16)*100000</f>
        <v>142.51950566660972</v>
      </c>
      <c r="BG16" s="13">
        <f>(Calculation!BI16/$B16)*100000</f>
        <v>142.94663705222393</v>
      </c>
      <c r="BH16" s="13">
        <f>(Calculation!BJ16/$B16)*100000</f>
        <v>142.94663705222393</v>
      </c>
      <c r="BI16" s="13">
        <f>(Calculation!BK16/$B16)*100000</f>
        <v>143.08901418076201</v>
      </c>
      <c r="BJ16" s="13">
        <f>(Calculation!BL16/$B16)*100000</f>
        <v>144.22803120906659</v>
      </c>
      <c r="BK16" s="13">
        <f>(Calculation!BM16/$B16)*100000</f>
        <v>144.22803120906659</v>
      </c>
      <c r="BL16" s="13">
        <f>(Calculation!BN16/$B16)*100000</f>
        <v>144.6551625946808</v>
      </c>
      <c r="BM16" s="13">
        <f>(Calculation!BO16/$B16)*100000</f>
        <v>145.65180249444728</v>
      </c>
      <c r="BN16" s="13">
        <f>(Calculation!BP16/$B16)*100000</f>
        <v>148.92647645082295</v>
      </c>
      <c r="BO16" s="13">
        <f>(Calculation!BQ16/$B16)*100000</f>
        <v>149.63836209351331</v>
      </c>
      <c r="BP16" s="13">
        <f>(Calculation!BR16/$B16)*100000</f>
        <v>149.92311635058942</v>
      </c>
      <c r="BQ16" s="13">
        <f>(Calculation!BS16/$B16)*100000</f>
        <v>152.20115040719858</v>
      </c>
    </row>
    <row r="17" spans="1:69" x14ac:dyDescent="0.3">
      <c r="A17" s="7" t="s">
        <v>29</v>
      </c>
      <c r="B17" s="16">
        <f>ProvinceTotal!G17</f>
        <v>2775014</v>
      </c>
      <c r="C17" s="13">
        <f>(Calculation!E17/$B$17)*100000</f>
        <v>0</v>
      </c>
      <c r="D17" s="13">
        <f>(Calculation!F17/$B$17)*100000</f>
        <v>0</v>
      </c>
      <c r="E17" s="13">
        <f>(Calculation!G17/$B$17)*100000</f>
        <v>0</v>
      </c>
      <c r="F17" s="13">
        <f>(Calculation!H17/$B$17)*100000</f>
        <v>0</v>
      </c>
      <c r="G17" s="13">
        <f>(Calculation!I17/$B$17)*100000</f>
        <v>0</v>
      </c>
      <c r="H17" s="13">
        <f>(Calculation!J17/$B$17)*100000</f>
        <v>0</v>
      </c>
      <c r="I17" s="13">
        <f>(Calculation!K17/$B$17)*100000</f>
        <v>7.2071708467056392E-2</v>
      </c>
      <c r="J17" s="13">
        <f>(Calculation!L17/$B$17)*100000</f>
        <v>7.2071708467056392E-2</v>
      </c>
      <c r="K17" s="13">
        <f>(Calculation!M17/$B$17)*100000</f>
        <v>7.2071708467056392E-2</v>
      </c>
      <c r="L17" s="13">
        <f>(Calculation!N17/$B$17)*100000</f>
        <v>0.10810756270058457</v>
      </c>
      <c r="M17" s="13">
        <f>(Calculation!O17/$B$17)*100000</f>
        <v>0.14414341693411278</v>
      </c>
      <c r="N17" s="13">
        <f>(Calculation!P17/$B$17)*100000</f>
        <v>0.18017927116764096</v>
      </c>
      <c r="O17" s="13">
        <f>(Calculation!Q17/$B$17)*100000</f>
        <v>0.21621512540116913</v>
      </c>
      <c r="P17" s="13">
        <f>(Calculation!R17/$B$17)*100000</f>
        <v>0.50450195926939467</v>
      </c>
      <c r="Q17" s="13">
        <f>(Calculation!S17/$B$17)*100000</f>
        <v>0.68468123043703566</v>
      </c>
      <c r="R17" s="13">
        <f>(Calculation!T17/$B$17)*100000</f>
        <v>0.75675293890409201</v>
      </c>
      <c r="S17" s="13">
        <f>(Calculation!U17/$B$17)*100000</f>
        <v>1.2252190439399586</v>
      </c>
      <c r="T17" s="13">
        <f>(Calculation!V17/$B$17)*100000</f>
        <v>1.2252190439399586</v>
      </c>
      <c r="U17" s="13">
        <f>(Calculation!W17/$B$17)*100000</f>
        <v>1.2252190439399586</v>
      </c>
      <c r="V17" s="13">
        <f>(Calculation!X17/$B$17)*100000</f>
        <v>1.4414341693411277</v>
      </c>
      <c r="W17" s="13">
        <f>(Calculation!Y17/$B$17)*100000</f>
        <v>1.5855775862752404</v>
      </c>
      <c r="X17" s="13">
        <f>(Calculation!Z17/$B$17)*100000</f>
        <v>1.8017927116764094</v>
      </c>
      <c r="Y17" s="13">
        <f>(Calculation!AA17/$B$17)*100000</f>
        <v>1.8738644201434662</v>
      </c>
      <c r="Z17" s="13">
        <f>(Calculation!AB17/$B$17)*100000</f>
        <v>1.9459361286105223</v>
      </c>
      <c r="AA17" s="13">
        <f>(Calculation!AC17/$B$17)*100000</f>
        <v>2.1621512540116914</v>
      </c>
      <c r="AB17" s="13">
        <f>(Calculation!AD17/$B$17)*100000</f>
        <v>2.5585456505805015</v>
      </c>
      <c r="AC17" s="13">
        <f>(Calculation!AE17/$B$17)*100000</f>
        <v>2.9549400471493117</v>
      </c>
      <c r="AD17" s="13">
        <f>(Calculation!AF17/$B$17)*100000</f>
        <v>3.1711551725504807</v>
      </c>
      <c r="AE17" s="13">
        <f>(Calculation!AG17/$B$17)*100000</f>
        <v>3.8198005487539883</v>
      </c>
      <c r="AF17" s="13">
        <f>(Calculation!AH17/$B$17)*100000</f>
        <v>4.1080873826222133</v>
      </c>
      <c r="AG17" s="13">
        <f>(Calculation!AI17/$B$17)*100000</f>
        <v>4.2882666537898544</v>
      </c>
      <c r="AH17" s="13">
        <f>(Calculation!AJ17/$B$17)*100000</f>
        <v>4.8288044672927777</v>
      </c>
      <c r="AI17" s="13">
        <f>(Calculation!AK17/$B$17)*100000</f>
        <v>5.2305986463670777</v>
      </c>
      <c r="AJ17" s="13">
        <f>(Calculation!AL17/$B$17)*100000</f>
        <v>5.4053781350292285</v>
      </c>
      <c r="AK17" s="13">
        <f>(Calculation!AM17/$B$17)*100000</f>
        <v>5.873844240065095</v>
      </c>
      <c r="AL17" s="13">
        <f>(Calculation!AN17/$B$17)*100000</f>
        <v>6.0540235112327361</v>
      </c>
      <c r="AM17" s="13">
        <f>(Calculation!AO17/$B$17)*100000</f>
        <v>6.2342027824003772</v>
      </c>
      <c r="AN17" s="13">
        <f>(Calculation!AP17/$B$17)*100000</f>
        <v>6.6666330332027153</v>
      </c>
      <c r="AO17" s="13">
        <f>(Calculation!AQ17/$B$17)*100000</f>
        <v>7.0990632840050543</v>
      </c>
      <c r="AP17" s="13">
        <f>(Calculation!AR17/$B$17)*100000</f>
        <v>7.5314935348073915</v>
      </c>
      <c r="AQ17" s="13">
        <f>(Calculation!AS17/$B$17)*100000</f>
        <v>7.8918520771426737</v>
      </c>
      <c r="AR17" s="13">
        <f>(Calculation!AT17/$B$17)*100000</f>
        <v>8.3963540364120686</v>
      </c>
      <c r="AS17" s="13">
        <f>(Calculation!AU17/$B$17)*100000</f>
        <v>8.864820141447936</v>
      </c>
      <c r="AT17" s="13">
        <f>(Calculation!AV17/$B$17)*100000</f>
        <v>8.9729277041485194</v>
      </c>
      <c r="AU17" s="13">
        <f>(Calculation!AW17/$B$17)*100000</f>
        <v>9.7657164972861406</v>
      </c>
      <c r="AV17" s="13">
        <f>(Calculation!AX17/$B$17)*100000</f>
        <v>10.198146748088478</v>
      </c>
      <c r="AW17" s="13">
        <f>(Calculation!AY17/$B17)*100000</f>
        <v>10.594541144657288</v>
      </c>
      <c r="AX17" s="13">
        <f>(Calculation!AZ17/$B17)*100000</f>
        <v>11.279222375094324</v>
      </c>
      <c r="AY17" s="13">
        <f>(Calculation!BA17/$B17)*100000</f>
        <v>12.324262147866641</v>
      </c>
      <c r="AZ17" s="13">
        <f>(Calculation!BB17/$B17)*100000</f>
        <v>13.369301920638959</v>
      </c>
      <c r="BA17" s="13">
        <f>(Calculation!BC17/$B17)*100000</f>
        <v>13.549481191806601</v>
      </c>
      <c r="BB17" s="13">
        <f>(Calculation!BD17/$B17)*100000</f>
        <v>13.837768025674825</v>
      </c>
      <c r="BC17" s="13">
        <f>(Calculation!BE17/$B17)*100000</f>
        <v>14.270198276477165</v>
      </c>
      <c r="BD17" s="13">
        <f>(Calculation!BF17/$B17)*100000</f>
        <v>14.774700235746559</v>
      </c>
      <c r="BE17" s="13">
        <f>(Calculation!BG17/$B17)*100000</f>
        <v>15.423345611950067</v>
      </c>
      <c r="BF17" s="13">
        <f>(Calculation!BH17/$B17)*100000</f>
        <v>15.783704154285347</v>
      </c>
      <c r="BG17" s="13">
        <f>(Calculation!BI17/$B17)*100000</f>
        <v>16.216134405087686</v>
      </c>
      <c r="BH17" s="13">
        <f>(Calculation!BJ17/$B17)*100000</f>
        <v>16.468385384722382</v>
      </c>
      <c r="BI17" s="13">
        <f>(Calculation!BK17/$B17)*100000</f>
        <v>16.972887343991779</v>
      </c>
      <c r="BJ17" s="13">
        <f>(Calculation!BL17/$B17)*100000</f>
        <v>17.225138323626474</v>
      </c>
      <c r="BK17" s="13">
        <f>(Calculation!BM17/$B17)*100000</f>
        <v>18.017927116764096</v>
      </c>
      <c r="BL17" s="13">
        <f>(Calculation!BN17/$B17)*100000</f>
        <v>18.198634514473795</v>
      </c>
      <c r="BM17" s="13">
        <f>(Calculation!BO17/$B17)*100000</f>
        <v>18.73864420143466</v>
      </c>
      <c r="BN17" s="13">
        <f>(Calculation!BP17/$B17)*100000</f>
        <v>18.854909920679425</v>
      </c>
      <c r="BO17" s="13">
        <f>(Calculation!BQ17/$B17)*100000</f>
        <v>19.277302004297354</v>
      </c>
      <c r="BP17" s="13">
        <f>(Calculation!BR17/$B17)*100000</f>
        <v>20.972867163913406</v>
      </c>
      <c r="BQ17" s="13">
        <f>(Calculation!BS17/$B17)*100000</f>
        <v>21.657548394350442</v>
      </c>
    </row>
    <row r="18" spans="1:69" x14ac:dyDescent="0.3">
      <c r="A18" s="7" t="s">
        <v>5</v>
      </c>
      <c r="B18" s="16">
        <f>ProvinceTotal!G18</f>
        <v>4851274</v>
      </c>
      <c r="C18" s="13">
        <f>(Calculation!E18/$B$18)*100000</f>
        <v>0</v>
      </c>
      <c r="D18" s="13">
        <f>(Calculation!F18/$B$18)*100000</f>
        <v>0</v>
      </c>
      <c r="E18" s="13">
        <f>(Calculation!G18/$B$18)*100000</f>
        <v>0</v>
      </c>
      <c r="F18" s="13">
        <f>(Calculation!H18/$B$18)*100000</f>
        <v>0</v>
      </c>
      <c r="G18" s="13">
        <f>(Calculation!I18/$B$18)*100000</f>
        <v>0</v>
      </c>
      <c r="H18" s="13">
        <f>(Calculation!J18/$B$18)*100000</f>
        <v>2.0613142032381598E-2</v>
      </c>
      <c r="I18" s="13">
        <f>(Calculation!K18/$B$18)*100000</f>
        <v>6.1839426097144788E-2</v>
      </c>
      <c r="J18" s="13">
        <f>(Calculation!L18/$B$18)*100000</f>
        <v>6.1839426097144788E-2</v>
      </c>
      <c r="K18" s="13">
        <f>(Calculation!M18/$B$18)*100000</f>
        <v>6.1839426097144788E-2</v>
      </c>
      <c r="L18" s="13">
        <f>(Calculation!N18/$B$18)*100000</f>
        <v>0.22674456235619755</v>
      </c>
      <c r="M18" s="13">
        <f>(Calculation!O18/$B$18)*100000</f>
        <v>0.39164969861525034</v>
      </c>
      <c r="N18" s="13">
        <f>(Calculation!P18/$B$18)*100000</f>
        <v>0.55655483487430313</v>
      </c>
      <c r="O18" s="13">
        <f>(Calculation!Q18/$B$18)*100000</f>
        <v>0.72145997113335592</v>
      </c>
      <c r="P18" s="13">
        <f>(Calculation!R18/$B$18)*100000</f>
        <v>1.0100439595866983</v>
      </c>
      <c r="Q18" s="13">
        <f>(Calculation!S18/$B$18)*100000</f>
        <v>1.4016936582019486</v>
      </c>
      <c r="R18" s="13">
        <f>(Calculation!T18/$B$18)*100000</f>
        <v>1.6696645046229095</v>
      </c>
      <c r="S18" s="13">
        <f>(Calculation!U18/$B$18)*100000</f>
        <v>1.9582484930762518</v>
      </c>
      <c r="T18" s="13">
        <f>(Calculation!V18/$B$18)*100000</f>
        <v>2.143766771367686</v>
      </c>
      <c r="U18" s="13">
        <f>(Calculation!W18/$B$18)*100000</f>
        <v>2.7415478903067521</v>
      </c>
      <c r="V18" s="13">
        <f>(Calculation!X18/$B$18)*100000</f>
        <v>3.1125844468896209</v>
      </c>
      <c r="W18" s="13">
        <f>(Calculation!Y18/$B$18)*100000</f>
        <v>3.5042341455048711</v>
      </c>
      <c r="X18" s="13">
        <f>(Calculation!Z18/$B$18)*100000</f>
        <v>4.1020152644439376</v>
      </c>
      <c r="Y18" s="13">
        <f>(Calculation!AA18/$B$18)*100000</f>
        <v>4.7822489515125302</v>
      </c>
      <c r="Z18" s="13">
        <f>(Calculation!AB18/$B$18)*100000</f>
        <v>5.0089935138687274</v>
      </c>
      <c r="AA18" s="13">
        <f>(Calculation!AC18/$B$18)*100000</f>
        <v>5.1945117921601627</v>
      </c>
      <c r="AB18" s="13">
        <f>(Calculation!AD18/$B$18)*100000</f>
        <v>6.080876899552571</v>
      </c>
      <c r="AC18" s="13">
        <f>(Calculation!AE18/$B$18)*100000</f>
        <v>6.7198843025564008</v>
      </c>
      <c r="AD18" s="13">
        <f>(Calculation!AF18/$B$18)*100000</f>
        <v>7.9566728244992957</v>
      </c>
      <c r="AE18" s="13">
        <f>(Calculation!AG18/$B$18)*100000</f>
        <v>8.3895488071793096</v>
      </c>
      <c r="AF18" s="13">
        <f>(Calculation!AH18/$B$18)*100000</f>
        <v>9.4202059087983905</v>
      </c>
      <c r="AG18" s="13">
        <f>(Calculation!AI18/$B$18)*100000</f>
        <v>9.8736950335107849</v>
      </c>
      <c r="AH18" s="13">
        <f>(Calculation!AJ18/$B$18)*100000</f>
        <v>10.409636726352707</v>
      </c>
      <c r="AI18" s="13">
        <f>(Calculation!AK18/$B$18)*100000</f>
        <v>11.189239201370878</v>
      </c>
      <c r="AJ18" s="13">
        <f>(Calculation!AL18/$B$18)*100000</f>
        <v>11.667038390327985</v>
      </c>
      <c r="AK18" s="13">
        <f>(Calculation!AM18/$B$18)*100000</f>
        <v>12.141140657072761</v>
      </c>
      <c r="AL18" s="13">
        <f>(Calculation!AN18/$B$18)*100000</f>
        <v>13.048118906497551</v>
      </c>
      <c r="AM18" s="13">
        <f>(Calculation!AO18/$B$18)*100000</f>
        <v>13.192410900724223</v>
      </c>
      <c r="AN18" s="13">
        <f>(Calculation!AP18/$B$18)*100000</f>
        <v>13.790192019663287</v>
      </c>
      <c r="AO18" s="13">
        <f>(Calculation!AQ18/$B$18)*100000</f>
        <v>14.676557127055696</v>
      </c>
      <c r="AP18" s="13">
        <f>(Calculation!AR18/$B$18)*100000</f>
        <v>16.078250785257644</v>
      </c>
      <c r="AQ18" s="13">
        <f>(Calculation!AS18/$B$18)*100000</f>
        <v>16.614192478099568</v>
      </c>
      <c r="AR18" s="13">
        <f>(Calculation!AT18/$B$18)*100000</f>
        <v>17.56239701158912</v>
      </c>
      <c r="AS18" s="13">
        <f>(Calculation!AU18/$B$18)*100000</f>
        <v>18.902251243693925</v>
      </c>
      <c r="AT18" s="13">
        <f>(Calculation!AV18/$B$18)*100000</f>
        <v>20.3863974700254</v>
      </c>
      <c r="AU18" s="13">
        <f>(Calculation!AW18/$B$18)*100000</f>
        <v>22.674456235619758</v>
      </c>
      <c r="AV18" s="13">
        <f>(Calculation!AX18/$B$18)*100000</f>
        <v>24.859449291052208</v>
      </c>
      <c r="AW18" s="13">
        <f>(Calculation!AY18/$B18)*100000</f>
        <v>26.44666122754559</v>
      </c>
      <c r="AX18" s="13">
        <f>(Calculation!AZ18/$B18)*100000</f>
        <v>29.023303981593287</v>
      </c>
      <c r="AY18" s="13">
        <f>(Calculation!BA18/$B18)*100000</f>
        <v>31.476267883446699</v>
      </c>
      <c r="AZ18" s="13">
        <f>(Calculation!BB18/$B18)*100000</f>
        <v>34.135363205623925</v>
      </c>
      <c r="BA18" s="13">
        <f>(Calculation!BC18/$B18)*100000</f>
        <v>36.320356261056375</v>
      </c>
      <c r="BB18" s="13">
        <f>(Calculation!BD18/$B18)*100000</f>
        <v>38.175539043970716</v>
      </c>
      <c r="BC18" s="13">
        <f>(Calculation!BE18/$B18)*100000</f>
        <v>40.319305815338403</v>
      </c>
      <c r="BD18" s="13">
        <f>(Calculation!BF18/$B18)*100000</f>
        <v>41.453028627119387</v>
      </c>
      <c r="BE18" s="13">
        <f>(Calculation!BG18/$B18)*100000</f>
        <v>43.411277120195642</v>
      </c>
      <c r="BF18" s="13">
        <f>(Calculation!BH18/$B18)*100000</f>
        <v>45.884854164081439</v>
      </c>
      <c r="BG18" s="13">
        <f>(Calculation!BI18/$B18)*100000</f>
        <v>47.966781509351975</v>
      </c>
      <c r="BH18" s="13">
        <f>(Calculation!BJ18/$B18)*100000</f>
        <v>50.646489973561586</v>
      </c>
      <c r="BI18" s="13">
        <f>(Calculation!BK18/$B18)*100000</f>
        <v>51.821439069407333</v>
      </c>
      <c r="BJ18" s="13">
        <f>(Calculation!BL18/$B18)*100000</f>
        <v>54.356855539390274</v>
      </c>
      <c r="BK18" s="13">
        <f>(Calculation!BM18/$B18)*100000</f>
        <v>56.253264606369378</v>
      </c>
      <c r="BL18" s="13">
        <f>(Calculation!BN18/$B18)*100000</f>
        <v>58.211513099445632</v>
      </c>
      <c r="BM18" s="13">
        <f>(Calculation!BO18/$B18)*100000</f>
        <v>60.99428727381715</v>
      </c>
      <c r="BN18" s="13">
        <f>(Calculation!BP18/$B18)*100000</f>
        <v>62.952535766893398</v>
      </c>
      <c r="BO18" s="13">
        <f>(Calculation!BQ18/$B18)*100000</f>
        <v>65.46733909484395</v>
      </c>
      <c r="BP18" s="13">
        <f>(Calculation!BR18/$B18)*100000</f>
        <v>67.631719008244019</v>
      </c>
      <c r="BQ18" s="13">
        <f>(Calculation!BS18/$B18)*100000</f>
        <v>69.280770370834546</v>
      </c>
    </row>
    <row r="19" spans="1:69" x14ac:dyDescent="0.3">
      <c r="A19" s="7" t="s">
        <v>6</v>
      </c>
      <c r="B19" s="16">
        <f>ProvinceTotal!G19</f>
        <v>1273761</v>
      </c>
      <c r="C19" s="13">
        <f>(Calculation!E19/$B$19)*100000</f>
        <v>0</v>
      </c>
      <c r="D19" s="13">
        <f>(Calculation!F19/$B$19)*100000</f>
        <v>0</v>
      </c>
      <c r="E19" s="13">
        <f>(Calculation!G19/$B$19)*100000</f>
        <v>0</v>
      </c>
      <c r="F19" s="13">
        <f>(Calculation!H19/$B$19)*100000</f>
        <v>0</v>
      </c>
      <c r="G19" s="13">
        <f>(Calculation!I19/$B$19)*100000</f>
        <v>0</v>
      </c>
      <c r="H19" s="13">
        <f>(Calculation!J19/$B$19)*100000</f>
        <v>0</v>
      </c>
      <c r="I19" s="13">
        <f>(Calculation!K19/$B$19)*100000</f>
        <v>0</v>
      </c>
      <c r="J19" s="13">
        <f>(Calculation!L19/$B$19)*100000</f>
        <v>0</v>
      </c>
      <c r="K19" s="13">
        <f>(Calculation!M19/$B$19)*100000</f>
        <v>0.15701532705115012</v>
      </c>
      <c r="L19" s="13">
        <f>(Calculation!N19/$B$19)*100000</f>
        <v>0.62806130820460049</v>
      </c>
      <c r="M19" s="13">
        <f>(Calculation!O19/$B$19)*100000</f>
        <v>0.62806130820460049</v>
      </c>
      <c r="N19" s="13">
        <f>(Calculation!P19/$B$19)*100000</f>
        <v>2.0411992516649513</v>
      </c>
      <c r="O19" s="13">
        <f>(Calculation!Q19/$B$19)*100000</f>
        <v>4.3179214939066277</v>
      </c>
      <c r="P19" s="13">
        <f>(Calculation!R19/$B$19)*100000</f>
        <v>6.2806130820460035</v>
      </c>
      <c r="Q19" s="13">
        <f>(Calculation!S19/$B$19)*100000</f>
        <v>8.7143506513388314</v>
      </c>
      <c r="R19" s="13">
        <f>(Calculation!T19/$B$19)*100000</f>
        <v>13.817348780501208</v>
      </c>
      <c r="S19" s="13">
        <f>(Calculation!U19/$B$19)*100000</f>
        <v>13.974364107552359</v>
      </c>
      <c r="T19" s="13">
        <f>(Calculation!V19/$B$19)*100000</f>
        <v>16.251086349794036</v>
      </c>
      <c r="U19" s="13">
        <f>(Calculation!W19/$B$19)*100000</f>
        <v>19.391392890817038</v>
      </c>
      <c r="V19" s="13">
        <f>(Calculation!X19/$B$19)*100000</f>
        <v>20.176469526072786</v>
      </c>
      <c r="W19" s="13">
        <f>(Calculation!Y19/$B$19)*100000</f>
        <v>22.296176441263313</v>
      </c>
      <c r="X19" s="13">
        <f>(Calculation!Z19/$B$19)*100000</f>
        <v>25.593498309337466</v>
      </c>
      <c r="Y19" s="13">
        <f>(Calculation!AA19/$B$19)*100000</f>
        <v>26.535590271644363</v>
      </c>
      <c r="Z19" s="13">
        <f>(Calculation!AB19/$B$19)*100000</f>
        <v>30.22545045734639</v>
      </c>
      <c r="AA19" s="13">
        <f>(Calculation!AC19/$B$19)*100000</f>
        <v>31.952619054909043</v>
      </c>
      <c r="AB19" s="13">
        <f>(Calculation!AD19/$B$19)*100000</f>
        <v>35.092925595932044</v>
      </c>
      <c r="AC19" s="13">
        <f>(Calculation!AE19/$B$19)*100000</f>
        <v>37.134124847596993</v>
      </c>
      <c r="AD19" s="13">
        <f>(Calculation!AF19/$B$19)*100000</f>
        <v>41.295031014452476</v>
      </c>
      <c r="AE19" s="13">
        <f>(Calculation!AG19/$B$19)*100000</f>
        <v>44.9848912001545</v>
      </c>
      <c r="AF19" s="13">
        <f>(Calculation!AH19/$B$19)*100000</f>
        <v>45.612952508359101</v>
      </c>
      <c r="AG19" s="13">
        <f>(Calculation!AI19/$B$19)*100000</f>
        <v>50.244904656368028</v>
      </c>
      <c r="AH19" s="13">
        <f>(Calculation!AJ19/$B$19)*100000</f>
        <v>52.521626898609711</v>
      </c>
      <c r="AI19" s="13">
        <f>(Calculation!AK19/$B$19)*100000</f>
        <v>55.884168642438809</v>
      </c>
      <c r="AJ19" s="13">
        <f>(Calculation!AL19/$B$19)*100000</f>
        <v>60.058362597064914</v>
      </c>
      <c r="AK19" s="13">
        <f>(Calculation!AM19/$B$19)*100000</f>
        <v>60.058362597064914</v>
      </c>
      <c r="AL19" s="13">
        <f>(Calculation!AN19/$B$19)*100000</f>
        <v>62.335084839306589</v>
      </c>
      <c r="AM19" s="13">
        <f>(Calculation!AO19/$B$19)*100000</f>
        <v>63.591207455715782</v>
      </c>
      <c r="AN19" s="13">
        <f>(Calculation!AP19/$B$19)*100000</f>
        <v>68.537190257827021</v>
      </c>
      <c r="AO19" s="13">
        <f>(Calculation!AQ19/$B$19)*100000</f>
        <v>70.342866518915244</v>
      </c>
      <c r="AP19" s="13">
        <f>(Calculation!AR19/$B$19)*100000</f>
        <v>73.247650069361512</v>
      </c>
      <c r="AQ19" s="13">
        <f>(Calculation!AS19/$B$19)*100000</f>
        <v>75.131833993975334</v>
      </c>
      <c r="AR19" s="13">
        <f>(Calculation!AT19/$B$19)*100000</f>
        <v>77.487063899742566</v>
      </c>
      <c r="AS19" s="13">
        <f>(Calculation!AU19/$B$19)*100000</f>
        <v>79.920801469035396</v>
      </c>
      <c r="AT19" s="13">
        <f>(Calculation!AV19/$B$19)*100000</f>
        <v>81.569462403072478</v>
      </c>
      <c r="AU19" s="13">
        <f>(Calculation!AW19/$B$19)*100000</f>
        <v>82.98260034653282</v>
      </c>
      <c r="AV19" s="13">
        <f>(Calculation!AX19/$B$19)*100000</f>
        <v>84.395738289993176</v>
      </c>
      <c r="AW19" s="13">
        <f>(Calculation!AY19/$B19)*100000</f>
        <v>86.750968195760422</v>
      </c>
      <c r="AX19" s="13">
        <f>(Calculation!AZ19/$B19)*100000</f>
        <v>88.321121466271933</v>
      </c>
      <c r="AY19" s="13">
        <f>(Calculation!BA19/$B19)*100000</f>
        <v>88.920431312175609</v>
      </c>
      <c r="AZ19" s="13">
        <f>(Calculation!BB19/$B19)*100000</f>
        <v>89.321076335677617</v>
      </c>
      <c r="BA19" s="13">
        <f>(Calculation!BC19/$B19)*100000</f>
        <v>91.53250846875811</v>
      </c>
      <c r="BB19" s="13">
        <f>(Calculation!BD19/$B19)*100000</f>
        <v>92.44264844316227</v>
      </c>
      <c r="BC19" s="13">
        <f>(Calculation!BE19/$B19)*100000</f>
        <v>93.278846604901076</v>
      </c>
      <c r="BD19" s="13">
        <f>(Calculation!BF19/$B19)*100000</f>
        <v>94.000910225499226</v>
      </c>
      <c r="BE19" s="13">
        <f>(Calculation!BG19/$B19)*100000</f>
        <v>94.819160052702216</v>
      </c>
      <c r="BF19" s="13">
        <f>(Calculation!BH19/$B19)*100000</f>
        <v>95.370734418525387</v>
      </c>
      <c r="BG19" s="13">
        <f>(Calculation!BI19/$B19)*100000</f>
        <v>95.815720595412046</v>
      </c>
      <c r="BH19" s="13">
        <f>(Calculation!BJ19/$B19)*100000</f>
        <v>96.549394180613746</v>
      </c>
      <c r="BI19" s="13">
        <f>(Calculation!BK19/$B19)*100000</f>
        <v>96.674171368134196</v>
      </c>
      <c r="BJ19" s="13">
        <f>(Calculation!BL19/$B19)*100000</f>
        <v>96.721441463508455</v>
      </c>
      <c r="BK19" s="13">
        <f>(Calculation!BM19/$B19)*100000</f>
        <v>96.804887514788604</v>
      </c>
      <c r="BL19" s="13">
        <f>(Calculation!BN19/$B19)*100000</f>
        <v>96.811894620043418</v>
      </c>
      <c r="BM19" s="13">
        <f>(Calculation!BO19/$B19)*100000</f>
        <v>97.088757081798931</v>
      </c>
      <c r="BN19" s="13">
        <f>(Calculation!BP19/$B19)*100000</f>
        <v>97.192487444661921</v>
      </c>
      <c r="BO19" s="13">
        <f>(Calculation!BQ19/$B19)*100000</f>
        <v>97.270995108187478</v>
      </c>
      <c r="BP19" s="13">
        <f>(Calculation!BR19/$B19)*100000</f>
        <v>97.270995108187478</v>
      </c>
      <c r="BQ19" s="13">
        <f>(Calculation!BS19/$B19)*100000</f>
        <v>97.349502771713063</v>
      </c>
    </row>
    <row r="20" spans="1:69" x14ac:dyDescent="0.3">
      <c r="A20" s="7" t="s">
        <v>7</v>
      </c>
      <c r="B20" s="16">
        <f>ProvinceTotal!G20</f>
        <v>1292283</v>
      </c>
      <c r="C20" s="13">
        <f>(Calculation!E20/$B$20)*100000</f>
        <v>0.3095297237524598</v>
      </c>
      <c r="D20" s="13">
        <f>(Calculation!F20/$B$20)*100000</f>
        <v>0.85120674031926435</v>
      </c>
      <c r="E20" s="13">
        <f>(Calculation!G20/$B$20)*100000</f>
        <v>1.4702661878241841</v>
      </c>
      <c r="F20" s="13">
        <f>(Calculation!H20/$B$20)*100000</f>
        <v>2.0119432043909886</v>
      </c>
      <c r="G20" s="13">
        <f>(Calculation!I20/$B$20)*100000</f>
        <v>2.6310026518959084</v>
      </c>
      <c r="H20" s="13">
        <f>(Calculation!J20/$B$20)*100000</f>
        <v>3.7143566850295175</v>
      </c>
      <c r="I20" s="13">
        <f>(Calculation!K20/$B$20)*100000</f>
        <v>4.8750931491012413</v>
      </c>
      <c r="J20" s="13">
        <f>(Calculation!L20/$B$20)*100000</f>
        <v>5.5715350275442761</v>
      </c>
      <c r="K20" s="13">
        <f>(Calculation!M20/$B$20)*100000</f>
        <v>6.8096539225541148</v>
      </c>
      <c r="L20" s="13">
        <f>(Calculation!N20/$B$20)*100000</f>
        <v>8.4346849722545301</v>
      </c>
      <c r="M20" s="13">
        <f>(Calculation!O20/$B$20)*100000</f>
        <v>10.756157900397978</v>
      </c>
      <c r="N20" s="13">
        <f>(Calculation!P20/$B$20)*100000</f>
        <v>15.553868618561106</v>
      </c>
      <c r="O20" s="13">
        <f>(Calculation!Q20/$B$20)*100000</f>
        <v>19.577755027343084</v>
      </c>
      <c r="P20" s="13">
        <f>(Calculation!R20/$B$20)*100000</f>
        <v>27.39338055209269</v>
      </c>
      <c r="Q20" s="13">
        <f>(Calculation!S20/$B$20)*100000</f>
        <v>29.869618342112371</v>
      </c>
      <c r="R20" s="13">
        <f>(Calculation!T20/$B$20)*100000</f>
        <v>40.471011380634117</v>
      </c>
      <c r="S20" s="13">
        <f>(Calculation!U20/$B$20)*100000</f>
        <v>51.691463866660783</v>
      </c>
      <c r="T20" s="13">
        <f>(Calculation!V20/$B$20)*100000</f>
        <v>53.006965192608739</v>
      </c>
      <c r="U20" s="13">
        <f>(Calculation!W20/$B$20)*100000</f>
        <v>55.09629082793785</v>
      </c>
      <c r="V20" s="13">
        <f>(Calculation!X20/$B$20)*100000</f>
        <v>58.114205634524325</v>
      </c>
      <c r="W20" s="13">
        <f>(Calculation!Y20/$B$20)*100000</f>
        <v>62.215474474244424</v>
      </c>
      <c r="X20" s="13">
        <f>(Calculation!Z20/$B$20)*100000</f>
        <v>65.465536573645252</v>
      </c>
      <c r="Y20" s="13">
        <f>(Calculation!AA20/$B$20)*100000</f>
        <v>68.715598673046074</v>
      </c>
      <c r="Z20" s="13">
        <f>(Calculation!AB20/$B$20)*100000</f>
        <v>71.191836463065755</v>
      </c>
      <c r="AA20" s="13">
        <f>(Calculation!AC20/$B$20)*100000</f>
        <v>77.691960661867412</v>
      </c>
      <c r="AB20" s="13">
        <f>(Calculation!AD20/$B$20)*100000</f>
        <v>79.162226849691592</v>
      </c>
      <c r="AC20" s="13">
        <f>(Calculation!AE20/$B$20)*100000</f>
        <v>81.406317346896927</v>
      </c>
      <c r="AD20" s="13">
        <f>(Calculation!AF20/$B$20)*100000</f>
        <v>83.108730827535453</v>
      </c>
      <c r="AE20" s="13">
        <f>(Calculation!AG20/$B$20)*100000</f>
        <v>85.507586186617019</v>
      </c>
      <c r="AF20" s="13">
        <f>(Calculation!AH20/$B$20)*100000</f>
        <v>88.293353700389162</v>
      </c>
      <c r="AG20" s="13">
        <f>(Calculation!AI20/$B$20)*100000</f>
        <v>89.841002319151457</v>
      </c>
      <c r="AH20" s="13">
        <f>(Calculation!AJ20/$B$20)*100000</f>
        <v>91.156503645099406</v>
      </c>
      <c r="AI20" s="13">
        <f>(Calculation!AK20/$B$20)*100000</f>
        <v>94.049167657510239</v>
      </c>
      <c r="AJ20" s="13">
        <f>(Calculation!AL20/$B$20)*100000</f>
        <v>99.627531942422294</v>
      </c>
      <c r="AK20" s="13">
        <f>(Calculation!AM20/$B$20)*100000</f>
        <v>110.86827463824852</v>
      </c>
      <c r="AL20" s="13">
        <f>(Calculation!AN20/$B$20)*100000</f>
        <v>115.69188301530531</v>
      </c>
      <c r="AM20" s="13">
        <f>(Calculation!AO20/$B$20)*100000</f>
        <v>138.46384988399873</v>
      </c>
      <c r="AN20" s="13">
        <f>(Calculation!AP20/$B$20)*100000</f>
        <v>153.32585170008474</v>
      </c>
      <c r="AO20" s="13">
        <f>(Calculation!AQ20/$B$20)*100000</f>
        <v>170.5349421013205</v>
      </c>
      <c r="AP20" s="13">
        <f>(Calculation!AR20/$B$20)*100000</f>
        <v>183.86823325254588</v>
      </c>
      <c r="AQ20" s="13">
        <f>(Calculation!AS20/$B$20)*100000</f>
        <v>199.72393137145136</v>
      </c>
      <c r="AR20" s="13">
        <f>(Calculation!AT20/$B$20)*100000</f>
        <v>214.75490096781658</v>
      </c>
      <c r="AS20" s="13">
        <f>(Calculation!AU20/$B$20)*100000</f>
        <v>229.3532774648686</v>
      </c>
      <c r="AT20" s="13">
        <f>(Calculation!AV20/$B$20)*100000</f>
        <v>242.80856957306904</v>
      </c>
      <c r="AU20" s="13">
        <f>(Calculation!AW20/$B$20)*100000</f>
        <v>254.38119477873045</v>
      </c>
      <c r="AV20" s="13">
        <f>(Calculation!AX20/$B$20)*100000</f>
        <v>265.19965415236931</v>
      </c>
      <c r="AW20" s="13">
        <f>(Calculation!AY20/$B20)*100000</f>
        <v>275.24209513747144</v>
      </c>
      <c r="AX20" s="13">
        <f>(Calculation!AZ20/$B20)*100000</f>
        <v>284.68406746213293</v>
      </c>
      <c r="AY20" s="13">
        <f>(Calculation!BA20/$B20)*100000</f>
        <v>291.49961734387904</v>
      </c>
      <c r="AZ20" s="13">
        <f>(Calculation!BB20/$B20)*100000</f>
        <v>295.42175616909651</v>
      </c>
      <c r="BA20" s="13">
        <f>(Calculation!BC20/$B20)*100000</f>
        <v>303.68026650490873</v>
      </c>
      <c r="BB20" s="13">
        <f>(Calculation!BD20/$B20)*100000</f>
        <v>311.0222639548951</v>
      </c>
      <c r="BC20" s="13">
        <f>(Calculation!BE20/$B20)*100000</f>
        <v>316.32025173158019</v>
      </c>
      <c r="BD20" s="13">
        <f>(Calculation!BF20/$B20)*100000</f>
        <v>321.32243372747445</v>
      </c>
      <c r="BE20" s="13">
        <f>(Calculation!BG20/$B20)*100000</f>
        <v>326.57069838147947</v>
      </c>
      <c r="BF20" s="13">
        <f>(Calculation!BH20/$B20)*100000</f>
        <v>330.82257145836877</v>
      </c>
      <c r="BG20" s="13">
        <f>(Calculation!BI20/$B20)*100000</f>
        <v>336.92695957997034</v>
      </c>
      <c r="BH20" s="13">
        <f>(Calculation!BJ20/$B20)*100000</f>
        <v>343.26846364147792</v>
      </c>
      <c r="BI20" s="13">
        <f>(Calculation!BK20/$B20)*100000</f>
        <v>348.74777434895793</v>
      </c>
      <c r="BJ20" s="13">
        <f>(Calculation!BL20/$B20)*100000</f>
        <v>350.51774698457052</v>
      </c>
      <c r="BK20" s="13">
        <f>(Calculation!BM20/$B20)*100000</f>
        <v>354.96813633162282</v>
      </c>
      <c r="BL20" s="13">
        <f>(Calculation!BN20/$B20)*100000</f>
        <v>358.80466124938204</v>
      </c>
      <c r="BM20" s="13">
        <f>(Calculation!BO20/$B20)*100000</f>
        <v>363.58744241387222</v>
      </c>
      <c r="BN20" s="13">
        <f>(Calculation!BP20/$B20)*100000</f>
        <v>363.77998577708695</v>
      </c>
      <c r="BO20" s="13">
        <f>(Calculation!BQ20/$B20)*100000</f>
        <v>366.55848393679815</v>
      </c>
      <c r="BP20" s="13">
        <f>(Calculation!BR20/$B20)*100000</f>
        <v>368.95943071293209</v>
      </c>
      <c r="BQ20" s="13">
        <f>(Calculation!BS20/$B20)*100000</f>
        <v>370.23161853884187</v>
      </c>
    </row>
    <row r="21" spans="1:69" x14ac:dyDescent="0.3">
      <c r="A21" s="7" t="s">
        <v>30</v>
      </c>
      <c r="B21" s="16">
        <f>ProvinceTotal!G21</f>
        <v>1603011</v>
      </c>
      <c r="C21" s="13">
        <f>(Calculation!E21/$B$21)*100000</f>
        <v>0</v>
      </c>
      <c r="D21" s="13">
        <f>(Calculation!F21/$B$21)*100000</f>
        <v>0</v>
      </c>
      <c r="E21" s="13">
        <f>(Calculation!G21/$B$21)*100000</f>
        <v>0</v>
      </c>
      <c r="F21" s="13">
        <f>(Calculation!H21/$B$21)*100000</f>
        <v>0</v>
      </c>
      <c r="G21" s="13">
        <f>(Calculation!I21/$B$21)*100000</f>
        <v>0</v>
      </c>
      <c r="H21" s="13">
        <f>(Calculation!J21/$B$21)*100000</f>
        <v>0</v>
      </c>
      <c r="I21" s="13">
        <f>(Calculation!K21/$B$21)*100000</f>
        <v>0</v>
      </c>
      <c r="J21" s="13">
        <f>(Calculation!L21/$B$21)*100000</f>
        <v>6.2382603737591316E-2</v>
      </c>
      <c r="K21" s="13">
        <f>(Calculation!M21/$B$21)*100000</f>
        <v>0.18714781121277396</v>
      </c>
      <c r="L21" s="13">
        <f>(Calculation!N21/$B$21)*100000</f>
        <v>0.49906082990073053</v>
      </c>
      <c r="M21" s="13">
        <f>(Calculation!O21/$B$21)*100000</f>
        <v>0.49906082990073053</v>
      </c>
      <c r="N21" s="13">
        <f>(Calculation!P21/$B$21)*100000</f>
        <v>0.49906082990073053</v>
      </c>
      <c r="O21" s="13">
        <f>(Calculation!Q21/$B$21)*100000</f>
        <v>0.49906082990073053</v>
      </c>
      <c r="P21" s="13">
        <f>(Calculation!R21/$B$21)*100000</f>
        <v>0.74859124485109585</v>
      </c>
      <c r="Q21" s="13">
        <f>(Calculation!S21/$B$21)*100000</f>
        <v>1.1228868672766439</v>
      </c>
      <c r="R21" s="13">
        <f>(Calculation!T21/$B$21)*100000</f>
        <v>2.6200693569788358</v>
      </c>
      <c r="S21" s="13">
        <f>(Calculation!U21/$B$21)*100000</f>
        <v>2.7448345644540177</v>
      </c>
      <c r="T21" s="13">
        <f>(Calculation!V21/$B$21)*100000</f>
        <v>3.9301040354682528</v>
      </c>
      <c r="U21" s="13">
        <f>(Calculation!W21/$B$21)*100000</f>
        <v>4.1172518466810271</v>
      </c>
      <c r="V21" s="13">
        <f>(Calculation!X21/$B$21)*100000</f>
        <v>4.8658430915321231</v>
      </c>
      <c r="W21" s="13">
        <f>(Calculation!Y21/$B$21)*100000</f>
        <v>5.2401387139576716</v>
      </c>
      <c r="X21" s="13">
        <f>(Calculation!Z21/$B$21)*100000</f>
        <v>5.801582147595993</v>
      </c>
      <c r="Y21" s="13">
        <f>(Calculation!AA21/$B$21)*100000</f>
        <v>6.3630255812343153</v>
      </c>
      <c r="Z21" s="13">
        <f>(Calculation!AB21/$B$21)*100000</f>
        <v>6.6749385999222719</v>
      </c>
      <c r="AA21" s="13">
        <f>(Calculation!AC21/$B$21)*100000</f>
        <v>8.3592689008372361</v>
      </c>
      <c r="AB21" s="13">
        <f>(Calculation!AD21/$B$21)*100000</f>
        <v>10.293129616702567</v>
      </c>
      <c r="AC21" s="13">
        <f>(Calculation!AE21/$B$21)*100000</f>
        <v>10.41789482417775</v>
      </c>
      <c r="AD21" s="13">
        <f>(Calculation!AF21/$B$21)*100000</f>
        <v>11.790312106404759</v>
      </c>
      <c r="AE21" s="13">
        <f>(Calculation!AG21/$B$21)*100000</f>
        <v>12.476520747518263</v>
      </c>
      <c r="AF21" s="13">
        <f>(Calculation!AH21/$B$21)*100000</f>
        <v>13.412259803582133</v>
      </c>
      <c r="AG21" s="13">
        <f>(Calculation!AI21/$B$21)*100000</f>
        <v>13.848938029745273</v>
      </c>
      <c r="AH21" s="13">
        <f>(Calculation!AJ21/$B$21)*100000</f>
        <v>14.847059689546734</v>
      </c>
      <c r="AI21" s="13">
        <f>(Calculation!AK21/$B$21)*100000</f>
        <v>16.218060286091035</v>
      </c>
      <c r="AJ21" s="13">
        <f>(Calculation!AL21/$B$21)*100000</f>
        <v>17.342363839050385</v>
      </c>
      <c r="AK21" s="13">
        <f>(Calculation!AM21/$B$21)*100000</f>
        <v>18.527633310064623</v>
      </c>
      <c r="AL21" s="13">
        <f>(Calculation!AN21/$B$21)*100000</f>
        <v>19.837667988554038</v>
      </c>
      <c r="AM21" s="13">
        <f>(Calculation!AO21/$B$21)*100000</f>
        <v>21.709146100681782</v>
      </c>
      <c r="AN21" s="13">
        <f>(Calculation!AP21/$B$21)*100000</f>
        <v>22.644885156745648</v>
      </c>
      <c r="AO21" s="13">
        <f>(Calculation!AQ21/$B$21)*100000</f>
        <v>25.20257190998689</v>
      </c>
      <c r="AP21" s="13">
        <f>(Calculation!AR21/$B$21)*100000</f>
        <v>26.512606588476309</v>
      </c>
      <c r="AQ21" s="13">
        <f>(Calculation!AS21/$B$21)*100000</f>
        <v>29.319823756667923</v>
      </c>
      <c r="AR21" s="13">
        <f>(Calculation!AT21/$B$21)*100000</f>
        <v>31.877510509909165</v>
      </c>
      <c r="AS21" s="13">
        <f>(Calculation!AU21/$B$21)*100000</f>
        <v>34.809492885575956</v>
      </c>
      <c r="AT21" s="13">
        <f>(Calculation!AV21/$B$21)*100000</f>
        <v>36.618588393966107</v>
      </c>
      <c r="AU21" s="13">
        <f>(Calculation!AW21/$B$21)*100000</f>
        <v>38.115770883668297</v>
      </c>
      <c r="AV21" s="13">
        <f>(Calculation!AX21/$B$21)*100000</f>
        <v>39.301040354682527</v>
      </c>
      <c r="AW21" s="13">
        <f>(Calculation!AY21/$B21)*100000</f>
        <v>40.361544618221586</v>
      </c>
      <c r="AX21" s="13">
        <f>(Calculation!AZ21/$B21)*100000</f>
        <v>41.110135863072685</v>
      </c>
      <c r="AY21" s="13">
        <f>(Calculation!BA21/$B21)*100000</f>
        <v>42.544935749037279</v>
      </c>
      <c r="AZ21" s="13">
        <f>(Calculation!BB21/$B21)*100000</f>
        <v>42.852367884673072</v>
      </c>
      <c r="BA21" s="13">
        <f>(Calculation!BC21/$B21)*100000</f>
        <v>44.416413861165019</v>
      </c>
      <c r="BB21" s="13">
        <f>(Calculation!BD21/$B21)*100000</f>
        <v>48.221752689158087</v>
      </c>
      <c r="BC21" s="13">
        <f>(Calculation!BE21/$B21)*100000</f>
        <v>50.467526423711377</v>
      </c>
      <c r="BD21" s="13">
        <f>(Calculation!BF21/$B21)*100000</f>
        <v>52.151856724626342</v>
      </c>
      <c r="BE21" s="13">
        <f>(Calculation!BG21/$B21)*100000</f>
        <v>53.399508799378175</v>
      </c>
      <c r="BF21" s="13">
        <f>(Calculation!BH21/$B21)*100000</f>
        <v>55.458134722718682</v>
      </c>
      <c r="BG21" s="13">
        <f>(Calculation!BI21/$B21)*100000</f>
        <v>56.518638986257741</v>
      </c>
      <c r="BH21" s="13">
        <f>(Calculation!BJ21/$B21)*100000</f>
        <v>58.078204079697521</v>
      </c>
      <c r="BI21" s="13">
        <f>(Calculation!BK21/$B21)*100000</f>
        <v>59.450621361924533</v>
      </c>
      <c r="BJ21" s="13">
        <f>(Calculation!BL21/$B21)*100000</f>
        <v>59.637769173137308</v>
      </c>
      <c r="BK21" s="13">
        <f>(Calculation!BM21/$B21)*100000</f>
        <v>60.885421247889127</v>
      </c>
      <c r="BL21" s="13">
        <f>(Calculation!BN21/$B21)*100000</f>
        <v>63.318342793655191</v>
      </c>
      <c r="BM21" s="13">
        <f>(Calculation!BO21/$B21)*100000</f>
        <v>64.441229660931825</v>
      </c>
      <c r="BN21" s="13">
        <f>(Calculation!BP21/$B21)*100000</f>
        <v>65.751264339421255</v>
      </c>
      <c r="BO21" s="13">
        <f>(Calculation!BQ21/$B21)*100000</f>
        <v>67.560359847811398</v>
      </c>
      <c r="BP21" s="13">
        <f>(Calculation!BR21/$B21)*100000</f>
        <v>68.184185885187318</v>
      </c>
      <c r="BQ21" s="13">
        <f>(Calculation!BS21/$B21)*100000</f>
        <v>69.431837959939145</v>
      </c>
    </row>
    <row r="22" spans="1:69" x14ac:dyDescent="0.3">
      <c r="A22" s="7" t="s">
        <v>8</v>
      </c>
      <c r="B22" s="16">
        <f>ProvinceTotal!G22</f>
        <v>3164718</v>
      </c>
      <c r="C22" s="13">
        <f>(Calculation!E22/$B$22)*100000</f>
        <v>0</v>
      </c>
      <c r="D22" s="13">
        <f>(Calculation!F22/$B$22)*100000</f>
        <v>0</v>
      </c>
      <c r="E22" s="13">
        <f>(Calculation!G22/$B$22)*100000</f>
        <v>0</v>
      </c>
      <c r="F22" s="13">
        <f>(Calculation!H22/$B$22)*100000</f>
        <v>0</v>
      </c>
      <c r="G22" s="13">
        <f>(Calculation!I22/$B$22)*100000</f>
        <v>0</v>
      </c>
      <c r="H22" s="13">
        <f>(Calculation!J22/$B$22)*100000</f>
        <v>0</v>
      </c>
      <c r="I22" s="13">
        <f>(Calculation!K22/$B$22)*100000</f>
        <v>0</v>
      </c>
      <c r="J22" s="13">
        <f>(Calculation!L22/$B$22)*100000</f>
        <v>0</v>
      </c>
      <c r="K22" s="13">
        <f>(Calculation!M22/$B$22)*100000</f>
        <v>0</v>
      </c>
      <c r="L22" s="13">
        <f>(Calculation!N22/$B$22)*100000</f>
        <v>0</v>
      </c>
      <c r="M22" s="13">
        <f>(Calculation!O22/$B$22)*100000</f>
        <v>6.3196784042053672E-2</v>
      </c>
      <c r="N22" s="13">
        <f>(Calculation!P22/$B$22)*100000</f>
        <v>0.12639356808410734</v>
      </c>
      <c r="O22" s="13">
        <f>(Calculation!Q22/$B$22)*100000</f>
        <v>0.12639356808410734</v>
      </c>
      <c r="P22" s="13">
        <f>(Calculation!R22/$B$22)*100000</f>
        <v>0.56877105637848302</v>
      </c>
      <c r="Q22" s="13">
        <f>(Calculation!S22/$B$22)*100000</f>
        <v>0.56877105637848302</v>
      </c>
      <c r="R22" s="13">
        <f>(Calculation!T22/$B$22)*100000</f>
        <v>0.78995980052567072</v>
      </c>
      <c r="S22" s="13">
        <f>(Calculation!U22/$B$22)*100000</f>
        <v>1.2639356808410735</v>
      </c>
      <c r="T22" s="13">
        <f>(Calculation!V22/$B$22)*100000</f>
        <v>1.2955340728621001</v>
      </c>
      <c r="U22" s="13">
        <f>(Calculation!W22/$B$22)*100000</f>
        <v>1.4535260329672344</v>
      </c>
      <c r="V22" s="13">
        <f>(Calculation!X22/$B$22)*100000</f>
        <v>1.5799196010513414</v>
      </c>
      <c r="W22" s="13">
        <f>(Calculation!Y22/$B$22)*100000</f>
        <v>1.8327067372195562</v>
      </c>
      <c r="X22" s="13">
        <f>(Calculation!Z22/$B$22)*100000</f>
        <v>2.053895481366744</v>
      </c>
      <c r="Y22" s="13">
        <f>(Calculation!AA22/$B$22)*100000</f>
        <v>2.4330761856190661</v>
      </c>
      <c r="Z22" s="13">
        <f>(Calculation!AB22/$B$22)*100000</f>
        <v>2.4330761856190661</v>
      </c>
      <c r="AA22" s="13">
        <f>(Calculation!AC22/$B$22)*100000</f>
        <v>2.6542649297662537</v>
      </c>
      <c r="AB22" s="13">
        <f>(Calculation!AD22/$B$22)*100000</f>
        <v>3.0650440260396032</v>
      </c>
      <c r="AC22" s="13">
        <f>(Calculation!AE22/$B$22)*100000</f>
        <v>3.6654134744391125</v>
      </c>
      <c r="AD22" s="13">
        <f>(Calculation!AF22/$B$22)*100000</f>
        <v>4.012995786670408</v>
      </c>
      <c r="AE22" s="13">
        <f>(Calculation!AG22/$B$22)*100000</f>
        <v>4.4553732749647832</v>
      </c>
      <c r="AF22" s="13">
        <f>(Calculation!AH22/$B$22)*100000</f>
        <v>4.8345539792171053</v>
      </c>
      <c r="AG22" s="13">
        <f>(Calculation!AI22/$B$22)*100000</f>
        <v>5.0873411153853203</v>
      </c>
      <c r="AH22" s="13">
        <f>(Calculation!AJ22/$B$22)*100000</f>
        <v>5.3401282515535353</v>
      </c>
      <c r="AI22" s="13">
        <f>(Calculation!AK22/$B$22)*100000</f>
        <v>5.6561121717638034</v>
      </c>
      <c r="AJ22" s="13">
        <f>(Calculation!AL22/$B$22)*100000</f>
        <v>5.6561121717638034</v>
      </c>
      <c r="AK22" s="13">
        <f>(Calculation!AM22/$B$22)*100000</f>
        <v>6.0668912680371525</v>
      </c>
      <c r="AL22" s="13">
        <f>(Calculation!AN22/$B$22)*100000</f>
        <v>6.3828751882474206</v>
      </c>
      <c r="AM22" s="13">
        <f>(Calculation!AO22/$B$22)*100000</f>
        <v>6.6988591084576887</v>
      </c>
      <c r="AN22" s="13">
        <f>(Calculation!AP22/$B$22)*100000</f>
        <v>7.2044333807941188</v>
      </c>
      <c r="AO22" s="13">
        <f>(Calculation!AQ22/$B$22)*100000</f>
        <v>7.3940237329202789</v>
      </c>
      <c r="AP22" s="13">
        <f>(Calculation!AR22/$B$22)*100000</f>
        <v>7.9311963972777351</v>
      </c>
      <c r="AQ22" s="13">
        <f>(Calculation!AS22/$B$22)*100000</f>
        <v>8.2155819254669762</v>
      </c>
      <c r="AR22" s="13">
        <f>(Calculation!AT22/$B$22)*100000</f>
        <v>8.9107465499295664</v>
      </c>
      <c r="AS22" s="13">
        <f>(Calculation!AU22/$B$22)*100000</f>
        <v>9.0055417259926465</v>
      </c>
      <c r="AT22" s="13">
        <f>(Calculation!AV22/$B$22)*100000</f>
        <v>9.4163208222659964</v>
      </c>
      <c r="AU22" s="13">
        <f>(Calculation!AW22/$B$22)*100000</f>
        <v>9.8270999185393446</v>
      </c>
      <c r="AV22" s="13">
        <f>(Calculation!AX22/$B$22)*100000</f>
        <v>10.332674190875775</v>
      </c>
      <c r="AW22" s="13">
        <f>(Calculation!AY22/$B22)*100000</f>
        <v>11.565011479695821</v>
      </c>
      <c r="AX22" s="13">
        <f>(Calculation!AZ22/$B22)*100000</f>
        <v>11.975790575969169</v>
      </c>
      <c r="AY22" s="13">
        <f>(Calculation!BA22/$B22)*100000</f>
        <v>12.449766456284573</v>
      </c>
      <c r="AZ22" s="13">
        <f>(Calculation!BB22/$B22)*100000</f>
        <v>13.018537512663055</v>
      </c>
      <c r="BA22" s="13">
        <f>(Calculation!BC22/$B22)*100000</f>
        <v>13.492513392978459</v>
      </c>
      <c r="BB22" s="13">
        <f>(Calculation!BD22/$B22)*100000</f>
        <v>13.966489273293861</v>
      </c>
      <c r="BC22" s="13">
        <f>(Calculation!BE22/$B22)*100000</f>
        <v>14.47206354563029</v>
      </c>
      <c r="BD22" s="13">
        <f>(Calculation!BF22/$B22)*100000</f>
        <v>15.135629778071854</v>
      </c>
      <c r="BE22" s="13">
        <f>(Calculation!BG22/$B22)*100000</f>
        <v>15.830794402534444</v>
      </c>
      <c r="BF22" s="13">
        <f>(Calculation!BH22/$B22)*100000</f>
        <v>16.146778322744712</v>
      </c>
      <c r="BG22" s="13">
        <f>(Calculation!BI22/$B22)*100000</f>
        <v>16.620754203060116</v>
      </c>
      <c r="BH22" s="13">
        <f>(Calculation!BJ22/$B22)*100000</f>
        <v>17.094730083375516</v>
      </c>
      <c r="BI22" s="13">
        <f>(Calculation!BK22/$B22)*100000</f>
        <v>17.442312395606812</v>
      </c>
      <c r="BJ22" s="13">
        <f>(Calculation!BL22/$B22)*100000</f>
        <v>17.663501139754</v>
      </c>
      <c r="BK22" s="13">
        <f>(Calculation!BM22/$B22)*100000</f>
        <v>18.067429739622639</v>
      </c>
      <c r="BL22" s="13">
        <f>(Calculation!BN22/$B22)*100000</f>
        <v>18.105878628048377</v>
      </c>
      <c r="BM22" s="13">
        <f>(Calculation!BO22/$B22)*100000</f>
        <v>18.737846468468913</v>
      </c>
      <c r="BN22" s="13">
        <f>(Calculation!BP22/$B22)*100000</f>
        <v>19.022231996658153</v>
      </c>
      <c r="BO22" s="13">
        <f>(Calculation!BQ22/$B22)*100000</f>
        <v>19.243420740805341</v>
      </c>
      <c r="BP22" s="13">
        <f>(Calculation!BR22/$B22)*100000</f>
        <v>19.717396621120745</v>
      </c>
      <c r="BQ22" s="13">
        <f>(Calculation!BS22/$B22)*100000</f>
        <v>19.938585365267929</v>
      </c>
    </row>
    <row r="23" spans="1:69" x14ac:dyDescent="0.3">
      <c r="A23" s="7" t="s">
        <v>9</v>
      </c>
      <c r="B23" s="16">
        <f>ProvinceTotal!G23</f>
        <v>1952434</v>
      </c>
      <c r="C23" s="13">
        <f>(Calculation!E23/$B$23)*100000</f>
        <v>0</v>
      </c>
      <c r="D23" s="13">
        <f>(Calculation!F23/$B$23)*100000</f>
        <v>0</v>
      </c>
      <c r="E23" s="13">
        <f>(Calculation!G23/$B$23)*100000</f>
        <v>0</v>
      </c>
      <c r="F23" s="13">
        <f>(Calculation!H23/$B$23)*100000</f>
        <v>0</v>
      </c>
      <c r="G23" s="13">
        <f>(Calculation!I23/$B$23)*100000</f>
        <v>0</v>
      </c>
      <c r="H23" s="13">
        <f>(Calculation!J23/$B$23)*100000</f>
        <v>5.121812056130963E-2</v>
      </c>
      <c r="I23" s="13">
        <f>(Calculation!K23/$B$23)*100000</f>
        <v>0.10243624112261926</v>
      </c>
      <c r="J23" s="13">
        <f>(Calculation!L23/$B$23)*100000</f>
        <v>0.15365436168392888</v>
      </c>
      <c r="K23" s="13">
        <f>(Calculation!M23/$B$23)*100000</f>
        <v>0.15365436168392888</v>
      </c>
      <c r="L23" s="13">
        <f>(Calculation!N23/$B$23)*100000</f>
        <v>0.15365436168392888</v>
      </c>
      <c r="M23" s="13">
        <f>(Calculation!O23/$B$23)*100000</f>
        <v>0.25609060280654811</v>
      </c>
      <c r="N23" s="13">
        <f>(Calculation!P23/$B$23)*100000</f>
        <v>0.30730872336785775</v>
      </c>
      <c r="O23" s="13">
        <f>(Calculation!Q23/$B$23)*100000</f>
        <v>0.35852684392916739</v>
      </c>
      <c r="P23" s="13">
        <f>(Calculation!R23/$B$23)*100000</f>
        <v>1.1267986523488118</v>
      </c>
      <c r="Q23" s="13">
        <f>(Calculation!S23/$B$23)*100000</f>
        <v>1.1267986523488118</v>
      </c>
      <c r="R23" s="13">
        <f>(Calculation!T23/$B$23)*100000</f>
        <v>1.38288925515536</v>
      </c>
      <c r="S23" s="13">
        <f>(Calculation!U23/$B$23)*100000</f>
        <v>1.5877617374005983</v>
      </c>
      <c r="T23" s="13">
        <f>(Calculation!V23/$B$23)*100000</f>
        <v>1.6901979785232177</v>
      </c>
      <c r="U23" s="13">
        <f>(Calculation!W23/$B$23)*100000</f>
        <v>2.2535973046976236</v>
      </c>
      <c r="V23" s="13">
        <f>(Calculation!X23/$B$23)*100000</f>
        <v>2.612124148626791</v>
      </c>
      <c r="W23" s="13">
        <f>(Calculation!Y23/$B$23)*100000</f>
        <v>3.0218691131172677</v>
      </c>
      <c r="X23" s="13">
        <f>(Calculation!Z23/$B$23)*100000</f>
        <v>4.0462315243434608</v>
      </c>
      <c r="Y23" s="13">
        <f>(Calculation!AA23/$B$23)*100000</f>
        <v>4.8145033327631044</v>
      </c>
      <c r="Z23" s="13">
        <f>(Calculation!AB23/$B$23)*100000</f>
        <v>5.224248297253582</v>
      </c>
      <c r="AA23" s="13">
        <f>(Calculation!AC23/$B$23)*100000</f>
        <v>5.8900838645506068</v>
      </c>
      <c r="AB23" s="13">
        <f>(Calculation!AD23/$B$23)*100000</f>
        <v>6.9656643963381102</v>
      </c>
      <c r="AC23" s="13">
        <f>(Calculation!AE23/$B$23)*100000</f>
        <v>7.4266274813898958</v>
      </c>
      <c r="AD23" s="13">
        <f>(Calculation!AF23/$B$23)*100000</f>
        <v>7.7851543253190636</v>
      </c>
      <c r="AE23" s="13">
        <f>(Calculation!AG23/$B$23)*100000</f>
        <v>8.0924630486869216</v>
      </c>
      <c r="AF23" s="13">
        <f>(Calculation!AH23/$B$23)*100000</f>
        <v>8.3485536514934697</v>
      </c>
      <c r="AG23" s="13">
        <f>(Calculation!AI23/$B$23)*100000</f>
        <v>8.6046442543000179</v>
      </c>
      <c r="AH23" s="13">
        <f>(Calculation!AJ23/$B$23)*100000</f>
        <v>8.9631710982291857</v>
      </c>
      <c r="AI23" s="13">
        <f>(Calculation!AK23/$B$23)*100000</f>
        <v>9.3692576255367115</v>
      </c>
      <c r="AJ23" s="13">
        <f>(Calculation!AL23/$B$23)*100000</f>
        <v>9.833879147771448</v>
      </c>
      <c r="AK23" s="13">
        <f>(Calculation!AM23/$B$23)*100000</f>
        <v>9.833879147771448</v>
      </c>
      <c r="AL23" s="13">
        <f>(Calculation!AN23/$B$23)*100000</f>
        <v>9.9363153888940676</v>
      </c>
      <c r="AM23" s="13">
        <f>(Calculation!AO23/$B$23)*100000</f>
        <v>10.192405991700616</v>
      </c>
      <c r="AN23" s="13">
        <f>(Calculation!AP23/$B$23)*100000</f>
        <v>10.602150956191092</v>
      </c>
      <c r="AO23" s="13">
        <f>(Calculation!AQ23/$B$23)*100000</f>
        <v>10.909459679558951</v>
      </c>
      <c r="AP23" s="13">
        <f>(Calculation!AR23/$B$23)*100000</f>
        <v>11.267986523488117</v>
      </c>
      <c r="AQ23" s="13">
        <f>(Calculation!AS23/$B$23)*100000</f>
        <v>11.728949608539905</v>
      </c>
      <c r="AR23" s="13">
        <f>(Calculation!AT23/$B$23)*100000</f>
        <v>12.138694573030381</v>
      </c>
      <c r="AS23" s="13">
        <f>(Calculation!AU23/$B$23)*100000</f>
        <v>12.548439537520856</v>
      </c>
      <c r="AT23" s="13">
        <f>(Calculation!AV23/$B$23)*100000</f>
        <v>13.726456310430979</v>
      </c>
      <c r="AU23" s="13">
        <f>(Calculation!AW23/$B$23)*100000</f>
        <v>14.392291877728006</v>
      </c>
      <c r="AV23" s="13">
        <f>(Calculation!AX23/$B$23)*100000</f>
        <v>16.082489856251222</v>
      </c>
      <c r="AW23" s="13">
        <f>(Calculation!AY23/$B23)*100000</f>
        <v>16.287362338496461</v>
      </c>
      <c r="AX23" s="13">
        <f>(Calculation!AZ23/$B23)*100000</f>
        <v>16.594671061864318</v>
      </c>
      <c r="AY23" s="13">
        <f>(Calculation!BA23/$B23)*100000</f>
        <v>19.053140848807182</v>
      </c>
      <c r="AZ23" s="13">
        <f>(Calculation!BB23/$B23)*100000</f>
        <v>20.692120706769089</v>
      </c>
      <c r="BA23" s="13">
        <f>(Calculation!BC23/$B23)*100000</f>
        <v>22.023791841363138</v>
      </c>
      <c r="BB23" s="13">
        <f>(Calculation!BD23/$B23)*100000</f>
        <v>25.045660954480407</v>
      </c>
      <c r="BC23" s="13">
        <f>(Calculation!BE23/$B23)*100000</f>
        <v>27.709003223668507</v>
      </c>
      <c r="BD23" s="13">
        <f>(Calculation!BF23/$B23)*100000</f>
        <v>29.194328719946487</v>
      </c>
      <c r="BE23" s="13">
        <f>(Calculation!BG23/$B23)*100000</f>
        <v>32.625942797554231</v>
      </c>
      <c r="BF23" s="13">
        <f>(Calculation!BH23/$B23)*100000</f>
        <v>36.108774995723287</v>
      </c>
      <c r="BG23" s="13">
        <f>(Calculation!BI23/$B23)*100000</f>
        <v>38.25993605929829</v>
      </c>
      <c r="BH23" s="13">
        <f>(Calculation!BJ23/$B23)*100000</f>
        <v>39.74526155557627</v>
      </c>
      <c r="BI23" s="13">
        <f>(Calculation!BK23/$B23)*100000</f>
        <v>41.333023292976868</v>
      </c>
      <c r="BJ23" s="13">
        <f>(Calculation!BL23/$B23)*100000</f>
        <v>42.40860382476437</v>
      </c>
      <c r="BK23" s="13">
        <f>(Calculation!BM23/$B23)*100000</f>
        <v>43.586620597674489</v>
      </c>
      <c r="BL23" s="13">
        <f>(Calculation!BN23/$B23)*100000</f>
        <v>45.584127299565566</v>
      </c>
      <c r="BM23" s="13">
        <f>(Calculation!BO23/$B23)*100000</f>
        <v>47.632852122017951</v>
      </c>
      <c r="BN23" s="13">
        <f>(Calculation!BP23/$B23)*100000</f>
        <v>49.83523130615427</v>
      </c>
      <c r="BO23" s="13">
        <f>(Calculation!BQ23/$B23)*100000</f>
        <v>52.908318539832848</v>
      </c>
      <c r="BP23" s="13">
        <f>(Calculation!BR23/$B23)*100000</f>
        <v>54.035117192181652</v>
      </c>
      <c r="BQ23" s="13">
        <f>(Calculation!BS23/$B23)*100000</f>
        <v>56.698459461369758</v>
      </c>
    </row>
    <row r="24" spans="1:69" x14ac:dyDescent="0.3">
      <c r="A24" s="7" t="s">
        <v>31</v>
      </c>
      <c r="B24" s="16">
        <f>ProvinceTotal!G24</f>
        <v>713052</v>
      </c>
      <c r="C24" s="13">
        <f>(Calculation!E24/$B$24)*100000</f>
        <v>0</v>
      </c>
      <c r="D24" s="13">
        <f>(Calculation!F24/$B$24)*100000</f>
        <v>0</v>
      </c>
      <c r="E24" s="13">
        <f>(Calculation!G24/$B$24)*100000</f>
        <v>0</v>
      </c>
      <c r="F24" s="13">
        <f>(Calculation!H24/$B$24)*100000</f>
        <v>0</v>
      </c>
      <c r="G24" s="13">
        <f>(Calculation!I24/$B$24)*100000</f>
        <v>0</v>
      </c>
      <c r="H24" s="13">
        <f>(Calculation!J24/$B$24)*100000</f>
        <v>0</v>
      </c>
      <c r="I24" s="13">
        <f>(Calculation!K24/$B$24)*100000</f>
        <v>0.14024222637339212</v>
      </c>
      <c r="J24" s="13">
        <f>(Calculation!L24/$B$24)*100000</f>
        <v>0.28048445274678424</v>
      </c>
      <c r="K24" s="13">
        <f>(Calculation!M24/$B$24)*100000</f>
        <v>0.28048445274678424</v>
      </c>
      <c r="L24" s="13">
        <f>(Calculation!N24/$B$24)*100000</f>
        <v>0.28048445274678424</v>
      </c>
      <c r="M24" s="13">
        <f>(Calculation!O24/$B$24)*100000</f>
        <v>0.28048445274678424</v>
      </c>
      <c r="N24" s="13">
        <f>(Calculation!P24/$B$24)*100000</f>
        <v>0.28048445274678424</v>
      </c>
      <c r="O24" s="13">
        <f>(Calculation!Q24/$B$24)*100000</f>
        <v>0.28048445274678424</v>
      </c>
      <c r="P24" s="13">
        <f>(Calculation!R24/$B$24)*100000</f>
        <v>0.28048445274678424</v>
      </c>
      <c r="Q24" s="13">
        <f>(Calculation!S24/$B$24)*100000</f>
        <v>0.28048445274678424</v>
      </c>
      <c r="R24" s="13">
        <f>(Calculation!T24/$B$24)*100000</f>
        <v>0.84145335824035283</v>
      </c>
      <c r="S24" s="13">
        <f>(Calculation!U24/$B$24)*100000</f>
        <v>0.84145335824035283</v>
      </c>
      <c r="T24" s="13">
        <f>(Calculation!V24/$B$24)*100000</f>
        <v>1.2621800373605292</v>
      </c>
      <c r="U24" s="13">
        <f>(Calculation!W24/$B$24)*100000</f>
        <v>1.2621800373605292</v>
      </c>
      <c r="V24" s="13">
        <f>(Calculation!X24/$B$24)*100000</f>
        <v>1.5426644901073134</v>
      </c>
      <c r="W24" s="13">
        <f>(Calculation!Y24/$B$24)*100000</f>
        <v>1.5426644901073134</v>
      </c>
      <c r="X24" s="13">
        <f>(Calculation!Z24/$B$24)*100000</f>
        <v>3.6462978857081949</v>
      </c>
      <c r="Y24" s="13">
        <f>(Calculation!AA24/$B$24)*100000</f>
        <v>3.6462978857081949</v>
      </c>
      <c r="Z24" s="13">
        <f>(Calculation!AB24/$B$24)*100000</f>
        <v>3.6462978857081949</v>
      </c>
      <c r="AA24" s="13">
        <f>(Calculation!AC24/$B$24)*100000</f>
        <v>3.7865401120815876</v>
      </c>
      <c r="AB24" s="13">
        <f>(Calculation!AD24/$B$24)*100000</f>
        <v>4.4877512439485479</v>
      </c>
      <c r="AC24" s="13">
        <f>(Calculation!AE24/$B$24)*100000</f>
        <v>4.4877512439485479</v>
      </c>
      <c r="AD24" s="13">
        <f>(Calculation!AF24/$B$24)*100000</f>
        <v>6.3109001868026455</v>
      </c>
      <c r="AE24" s="13">
        <f>(Calculation!AG24/$B$24)*100000</f>
        <v>8.4145335824035268</v>
      </c>
      <c r="AF24" s="13">
        <f>(Calculation!AH24/$B$24)*100000</f>
        <v>8.5547758087769186</v>
      </c>
      <c r="AG24" s="13">
        <f>(Calculation!AI24/$B$24)*100000</f>
        <v>10.237682525257625</v>
      </c>
      <c r="AH24" s="13">
        <f>(Calculation!AJ24/$B$24)*100000</f>
        <v>10.237682525257625</v>
      </c>
      <c r="AI24" s="13">
        <f>(Calculation!AK24/$B$24)*100000</f>
        <v>11.014622281691896</v>
      </c>
      <c r="AJ24" s="13">
        <f>(Calculation!AL24/$B$24)*100000</f>
        <v>13.463253731845645</v>
      </c>
      <c r="AK24" s="13">
        <f>(Calculation!AM24/$B$24)*100000</f>
        <v>13.463253731845645</v>
      </c>
      <c r="AL24" s="13">
        <f>(Calculation!AN24/$B$24)*100000</f>
        <v>14.024222637339212</v>
      </c>
      <c r="AM24" s="13">
        <f>(Calculation!AO24/$B$24)*100000</f>
        <v>15.847371580193309</v>
      </c>
      <c r="AN24" s="13">
        <f>(Calculation!AP24/$B$24)*100000</f>
        <v>16.688824938433662</v>
      </c>
      <c r="AO24" s="13">
        <f>(Calculation!AQ24/$B$24)*100000</f>
        <v>17.390036070300624</v>
      </c>
      <c r="AP24" s="13">
        <f>(Calculation!AR24/$B$24)*100000</f>
        <v>19.633911692274896</v>
      </c>
      <c r="AQ24" s="13">
        <f>(Calculation!AS24/$B$24)*100000</f>
        <v>20.615607276888642</v>
      </c>
      <c r="AR24" s="13">
        <f>(Calculation!AT24/$B$24)*100000</f>
        <v>21.316818408755605</v>
      </c>
      <c r="AS24" s="13">
        <f>(Calculation!AU24/$B$24)*100000</f>
        <v>23.700936257103269</v>
      </c>
      <c r="AT24" s="13">
        <f>(Calculation!AV24/$B$24)*100000</f>
        <v>24.682631841717015</v>
      </c>
      <c r="AU24" s="13">
        <f>(Calculation!AW24/$B$24)*100000</f>
        <v>25.383842973583974</v>
      </c>
      <c r="AV24" s="13">
        <f>(Calculation!AX24/$B$24)*100000</f>
        <v>26.365538558197724</v>
      </c>
      <c r="AW24" s="13">
        <f>(Calculation!AY24/$B24)*100000</f>
        <v>26.365538558197724</v>
      </c>
      <c r="AX24" s="13">
        <f>(Calculation!AZ24/$B24)*100000</f>
        <v>27.347234142811466</v>
      </c>
      <c r="AY24" s="13">
        <f>(Calculation!BA24/$B24)*100000</f>
        <v>28.749656406545384</v>
      </c>
      <c r="AZ24" s="13">
        <f>(Calculation!BB24/$B24)*100000</f>
        <v>29.45086753841235</v>
      </c>
      <c r="BA24" s="13">
        <f>(Calculation!BC24/$B24)*100000</f>
        <v>30.432563123026092</v>
      </c>
      <c r="BB24" s="13">
        <f>(Calculation!BD24/$B24)*100000</f>
        <v>31.274016481266443</v>
      </c>
      <c r="BC24" s="13">
        <f>(Calculation!BE24/$B24)*100000</f>
        <v>39.127581158176405</v>
      </c>
      <c r="BD24" s="13">
        <f>(Calculation!BF24/$B24)*100000</f>
        <v>41.09097232740389</v>
      </c>
      <c r="BE24" s="13">
        <f>(Calculation!BG24/$B24)*100000</f>
        <v>43.334847949378165</v>
      </c>
      <c r="BF24" s="13">
        <f>(Calculation!BH24/$B24)*100000</f>
        <v>43.895816854871732</v>
      </c>
      <c r="BG24" s="13">
        <f>(Calculation!BI24/$B24)*100000</f>
        <v>45.578723571352441</v>
      </c>
      <c r="BH24" s="13">
        <f>(Calculation!BJ24/$B24)*100000</f>
        <v>45.718965797725836</v>
      </c>
      <c r="BI24" s="13">
        <f>(Calculation!BK24/$B24)*100000</f>
        <v>51.084383414853612</v>
      </c>
      <c r="BJ24" s="13">
        <f>(Calculation!BL24/$B24)*100000</f>
        <v>51.66461768697399</v>
      </c>
      <c r="BK24" s="13">
        <f>(Calculation!BM24/$B24)*100000</f>
        <v>53.691195501875335</v>
      </c>
      <c r="BL24" s="13">
        <f>(Calculation!BN24/$B24)*100000</f>
        <v>55.597836490924678</v>
      </c>
      <c r="BM24" s="13">
        <f>(Calculation!BO24/$B24)*100000</f>
        <v>57.811525811707661</v>
      </c>
      <c r="BN24" s="13">
        <f>(Calculation!BP24/$B24)*100000</f>
        <v>59.386722793555016</v>
      </c>
      <c r="BO24" s="13">
        <f>(Calculation!BQ24/$B24)*100000</f>
        <v>61.217060496250774</v>
      </c>
      <c r="BP24" s="13">
        <f>(Calculation!BR24/$B24)*100000</f>
        <v>63.669970773520021</v>
      </c>
      <c r="BQ24" s="13">
        <f>(Calculation!BS24/$B24)*100000</f>
        <v>65.493119716374125</v>
      </c>
    </row>
    <row r="25" spans="1:69" x14ac:dyDescent="0.3">
      <c r="A25" s="7" t="s">
        <v>10</v>
      </c>
      <c r="B25" s="16">
        <f>ProvinceTotal!G25</f>
        <v>1868819</v>
      </c>
      <c r="C25" s="13">
        <f>(Calculation!E25/$B$25)*100000</f>
        <v>0</v>
      </c>
      <c r="D25" s="13">
        <f>(Calculation!F25/$B$25)*100000</f>
        <v>0</v>
      </c>
      <c r="E25" s="13">
        <f>(Calculation!G25/$B$25)*100000</f>
        <v>0</v>
      </c>
      <c r="F25" s="13">
        <f>(Calculation!H25/$B$25)*100000</f>
        <v>0</v>
      </c>
      <c r="G25" s="13">
        <f>(Calculation!I25/$B$25)*100000</f>
        <v>0</v>
      </c>
      <c r="H25" s="13">
        <f>(Calculation!J25/$B$25)*100000</f>
        <v>0</v>
      </c>
      <c r="I25" s="13">
        <f>(Calculation!K25/$B$25)*100000</f>
        <v>0</v>
      </c>
      <c r="J25" s="13">
        <f>(Calculation!L25/$B$25)*100000</f>
        <v>0</v>
      </c>
      <c r="K25" s="13">
        <f>(Calculation!M25/$B$25)*100000</f>
        <v>0.10701945988348791</v>
      </c>
      <c r="L25" s="13">
        <f>(Calculation!N25/$B$25)*100000</f>
        <v>1.284233518601855</v>
      </c>
      <c r="M25" s="13">
        <f>(Calculation!O25/$B$25)*100000</f>
        <v>1.284233518601855</v>
      </c>
      <c r="N25" s="13">
        <f>(Calculation!P25/$B$25)*100000</f>
        <v>1.284233518601855</v>
      </c>
      <c r="O25" s="13">
        <f>(Calculation!Q25/$B$25)*100000</f>
        <v>1.284233518601855</v>
      </c>
      <c r="P25" s="13">
        <f>(Calculation!R25/$B$25)*100000</f>
        <v>1.7658210880775504</v>
      </c>
      <c r="Q25" s="13">
        <f>(Calculation!S25/$B$25)*100000</f>
        <v>1.9798600078445263</v>
      </c>
      <c r="R25" s="13">
        <f>(Calculation!T25/$B$25)*100000</f>
        <v>5.5650119139413716</v>
      </c>
      <c r="S25" s="13">
        <f>(Calculation!U25/$B$25)*100000</f>
        <v>8.6685762505625217</v>
      </c>
      <c r="T25" s="13">
        <f>(Calculation!V25/$B$25)*100000</f>
        <v>9.3642027398051919</v>
      </c>
      <c r="U25" s="13">
        <f>(Calculation!W25/$B$25)*100000</f>
        <v>9.3642027398051919</v>
      </c>
      <c r="V25" s="13">
        <f>(Calculation!X25/$B$25)*100000</f>
        <v>9.5782416595721678</v>
      </c>
      <c r="W25" s="13">
        <f>(Calculation!Y25/$B$25)*100000</f>
        <v>10.059829229047864</v>
      </c>
      <c r="X25" s="13">
        <f>(Calculation!Z25/$B$25)*100000</f>
        <v>11.397572477591462</v>
      </c>
      <c r="Y25" s="13">
        <f>(Calculation!AA25/$B$25)*100000</f>
        <v>12.521276806368085</v>
      </c>
      <c r="Z25" s="13">
        <f>(Calculation!AB25/$B$25)*100000</f>
        <v>12.521276806368085</v>
      </c>
      <c r="AA25" s="13">
        <f>(Calculation!AC25/$B$25)*100000</f>
        <v>13.859020054911685</v>
      </c>
      <c r="AB25" s="13">
        <f>(Calculation!AD25/$B$25)*100000</f>
        <v>16.106428712464933</v>
      </c>
      <c r="AC25" s="13">
        <f>(Calculation!AE25/$B$25)*100000</f>
        <v>17.711720610717251</v>
      </c>
      <c r="AD25" s="13">
        <f>(Calculation!AF25/$B$25)*100000</f>
        <v>18.781915209552132</v>
      </c>
      <c r="AE25" s="13">
        <f>(Calculation!AG25/$B$25)*100000</f>
        <v>19.263502779027824</v>
      </c>
      <c r="AF25" s="13">
        <f>(Calculation!AH25/$B$25)*100000</f>
        <v>20.066148728153983</v>
      </c>
      <c r="AG25" s="13">
        <f>(Calculation!AI25/$B$25)*100000</f>
        <v>20.387207107804446</v>
      </c>
      <c r="AH25" s="13">
        <f>(Calculation!AJ25/$B$25)*100000</f>
        <v>20.922304407221887</v>
      </c>
      <c r="AI25" s="13">
        <f>(Calculation!AK25/$B$25)*100000</f>
        <v>22.527596305474205</v>
      </c>
      <c r="AJ25" s="13">
        <f>(Calculation!AL25/$B$25)*100000</f>
        <v>22.688125495299438</v>
      </c>
      <c r="AK25" s="13">
        <f>(Calculation!AM25/$B$25)*100000</f>
        <v>22.688125495299438</v>
      </c>
      <c r="AL25" s="13">
        <f>(Calculation!AN25/$B$25)*100000</f>
        <v>24.614475773202219</v>
      </c>
      <c r="AM25" s="13">
        <f>(Calculation!AO25/$B$25)*100000</f>
        <v>25.631160642095356</v>
      </c>
      <c r="AN25" s="13">
        <f>(Calculation!AP25/$B$25)*100000</f>
        <v>26.380296861279771</v>
      </c>
      <c r="AO25" s="13">
        <f>(Calculation!AQ25/$B$25)*100000</f>
        <v>29.926476593740947</v>
      </c>
      <c r="AP25" s="13">
        <f>(Calculation!AR25/$B$25)*100000</f>
        <v>31.25183950800627</v>
      </c>
      <c r="AQ25" s="13">
        <f>(Calculation!AS25/$B$25)*100000</f>
        <v>32.018978672780769</v>
      </c>
      <c r="AR25" s="13">
        <f>(Calculation!AT25/$B$25)*100000</f>
        <v>33.16535952275094</v>
      </c>
      <c r="AS25" s="13">
        <f>(Calculation!AU25/$B$25)*100000</f>
        <v>34.30984712964429</v>
      </c>
      <c r="AT25" s="13">
        <f>(Calculation!AV25/$B$25)*100000</f>
        <v>35.331017464394783</v>
      </c>
      <c r="AU25" s="13">
        <f>(Calculation!AW25/$B$25)*100000</f>
        <v>36.156851461571023</v>
      </c>
      <c r="AV25" s="13">
        <f>(Calculation!AX25/$B$25)*100000</f>
        <v>36.905997870226194</v>
      </c>
      <c r="AW25" s="13">
        <f>(Calculation!AY25/$B25)*100000</f>
        <v>37.360774617766637</v>
      </c>
      <c r="AX25" s="13">
        <f>(Calculation!AZ25/$B25)*100000</f>
        <v>37.66424834022687</v>
      </c>
      <c r="AY25" s="13">
        <f>(Calculation!BA25/$B25)*100000</f>
        <v>37.735599435920953</v>
      </c>
      <c r="AZ25" s="13">
        <f>(Calculation!BB25/$B25)*100000</f>
        <v>37.916730507229907</v>
      </c>
      <c r="BA25" s="13">
        <f>(Calculation!BC25/$B25)*100000</f>
        <v>38.845705063818961</v>
      </c>
      <c r="BB25" s="13">
        <f>(Calculation!BD25/$B25)*100000</f>
        <v>38.938496178770102</v>
      </c>
      <c r="BC25" s="13">
        <f>(Calculation!BE25/$B25)*100000</f>
        <v>39.149270919893851</v>
      </c>
      <c r="BD25" s="13">
        <f>(Calculation!BF25/$B25)*100000</f>
        <v>39.490180697007041</v>
      </c>
      <c r="BE25" s="13">
        <f>(Calculation!BG25/$B25)*100000</f>
        <v>39.618953919067501</v>
      </c>
      <c r="BF25" s="13">
        <f>(Calculation!BH25/$B25)*100000</f>
        <v>39.768642950473961</v>
      </c>
      <c r="BG25" s="13">
        <f>(Calculation!BI25/$B25)*100000</f>
        <v>39.883574124555516</v>
      </c>
      <c r="BH25" s="13">
        <f>(Calculation!BJ25/$B25)*100000</f>
        <v>40.132297456307967</v>
      </c>
      <c r="BI25" s="13">
        <f>(Calculation!BK25/$B25)*100000</f>
        <v>40.873376960536291</v>
      </c>
      <c r="BJ25" s="13">
        <f>(Calculation!BL25/$B25)*100000</f>
        <v>40.881433675492381</v>
      </c>
      <c r="BK25" s="13">
        <f>(Calculation!BM25/$B25)*100000</f>
        <v>40.918777106446441</v>
      </c>
      <c r="BL25" s="13">
        <f>(Calculation!BN25/$B25)*100000</f>
        <v>41.094448781712899</v>
      </c>
      <c r="BM25" s="13">
        <f>(Calculation!BO25/$B25)*100000</f>
        <v>41.385734867704734</v>
      </c>
      <c r="BN25" s="13">
        <f>(Calculation!BP25/$B25)*100000</f>
        <v>41.416530974909826</v>
      </c>
      <c r="BO25" s="13">
        <f>(Calculation!BQ25/$B25)*100000</f>
        <v>41.447598359586785</v>
      </c>
      <c r="BP25" s="13">
        <f>(Calculation!BR25/$B25)*100000</f>
        <v>43.128842333045633</v>
      </c>
      <c r="BQ25" s="13">
        <f>(Calculation!BS25/$B25)*100000</f>
        <v>43.396390982754347</v>
      </c>
    </row>
    <row r="26" spans="1:69" x14ac:dyDescent="0.3">
      <c r="A26" s="7" t="s">
        <v>11</v>
      </c>
      <c r="B26" s="16">
        <f>ProvinceTotal!G26</f>
        <v>2530696</v>
      </c>
      <c r="C26" s="13">
        <f>(Calculation!E26/$B$26)*100000</f>
        <v>0</v>
      </c>
      <c r="D26" s="13">
        <f>(Calculation!F26/$B$26)*100000</f>
        <v>7.9029642438285752E-2</v>
      </c>
      <c r="E26" s="13">
        <f>(Calculation!G26/$B$26)*100000</f>
        <v>7.9029642438285752E-2</v>
      </c>
      <c r="F26" s="13">
        <f>(Calculation!H26/$B$26)*100000</f>
        <v>0.1580592848765715</v>
      </c>
      <c r="G26" s="13">
        <f>(Calculation!I26/$B$26)*100000</f>
        <v>0.23708892731485726</v>
      </c>
      <c r="H26" s="13">
        <f>(Calculation!J26/$B$26)*100000</f>
        <v>0.31611856975314301</v>
      </c>
      <c r="I26" s="13">
        <f>(Calculation!K26/$B$26)*100000</f>
        <v>0.67175196072542886</v>
      </c>
      <c r="J26" s="13">
        <f>(Calculation!L26/$B$26)*100000</f>
        <v>1.580592848765715</v>
      </c>
      <c r="K26" s="13">
        <f>(Calculation!M26/$B$26)*100000</f>
        <v>2.568463379244287</v>
      </c>
      <c r="L26" s="13">
        <f>(Calculation!N26/$B$26)*100000</f>
        <v>3.240215339969716</v>
      </c>
      <c r="M26" s="13">
        <f>(Calculation!O26/$B$26)*100000</f>
        <v>4.3466303341057158</v>
      </c>
      <c r="N26" s="13">
        <f>(Calculation!P26/$B$26)*100000</f>
        <v>6.4409158587202882</v>
      </c>
      <c r="O26" s="13">
        <f>(Calculation!Q26/$B$26)*100000</f>
        <v>8.6142310257731474</v>
      </c>
      <c r="P26" s="13">
        <f>(Calculation!R26/$B$26)*100000</f>
        <v>9.9972497684431474</v>
      </c>
      <c r="Q26" s="13">
        <f>(Calculation!S26/$B$26)*100000</f>
        <v>13.158435465974577</v>
      </c>
      <c r="R26" s="13">
        <f>(Calculation!T26/$B$26)*100000</f>
        <v>16.754284196916579</v>
      </c>
      <c r="S26" s="13">
        <f>(Calculation!U26/$B$26)*100000</f>
        <v>19.520321682256579</v>
      </c>
      <c r="T26" s="13">
        <f>(Calculation!V26/$B$26)*100000</f>
        <v>19.599351324694869</v>
      </c>
      <c r="U26" s="13">
        <f>(Calculation!W26/$B$26)*100000</f>
        <v>20.705766318830868</v>
      </c>
      <c r="V26" s="13">
        <f>(Calculation!X26/$B$26)*100000</f>
        <v>20.705766318830868</v>
      </c>
      <c r="W26" s="13">
        <f>(Calculation!Y26/$B$26)*100000</f>
        <v>20.903340424926579</v>
      </c>
      <c r="X26" s="13">
        <f>(Calculation!Z26/$B$26)*100000</f>
        <v>24.222585407334584</v>
      </c>
      <c r="Y26" s="13">
        <f>(Calculation!AA26/$B$26)*100000</f>
        <v>27.028137713893724</v>
      </c>
      <c r="Z26" s="13">
        <f>(Calculation!AB26/$B$26)*100000</f>
        <v>31.493312511656875</v>
      </c>
      <c r="AA26" s="13">
        <f>(Calculation!AC26/$B$26)*100000</f>
        <v>33.192449824080015</v>
      </c>
      <c r="AB26" s="13">
        <f>(Calculation!AD26/$B$26)*100000</f>
        <v>33.903716606024588</v>
      </c>
      <c r="AC26" s="13">
        <f>(Calculation!AE26/$B$26)*100000</f>
        <v>35.681883560886014</v>
      </c>
      <c r="AD26" s="13">
        <f>(Calculation!AF26/$B$26)*100000</f>
        <v>36.511694806488023</v>
      </c>
      <c r="AE26" s="13">
        <f>(Calculation!AG26/$B$26)*100000</f>
        <v>39.396276755485445</v>
      </c>
      <c r="AF26" s="13">
        <f>(Calculation!AH26/$B$26)*100000</f>
        <v>43.308244056180598</v>
      </c>
      <c r="AG26" s="13">
        <f>(Calculation!AI26/$B$26)*100000</f>
        <v>45.56058886567174</v>
      </c>
      <c r="AH26" s="13">
        <f>(Calculation!AJ26/$B$26)*100000</f>
        <v>47.062152071999165</v>
      </c>
      <c r="AI26" s="13">
        <f>(Calculation!AK26/$B$26)*100000</f>
        <v>48.614849849962468</v>
      </c>
      <c r="AJ26" s="13">
        <f>(Calculation!AL26/$B$26)*100000</f>
        <v>52.446485645894128</v>
      </c>
      <c r="AK26" s="13">
        <f>(Calculation!AM26/$B$26)*100000</f>
        <v>59.011589403623653</v>
      </c>
      <c r="AL26" s="13">
        <f>(Calculation!AN26/$B$26)*100000</f>
        <v>64.534299802835676</v>
      </c>
      <c r="AM26" s="13">
        <f>(Calculation!AO26/$B$26)*100000</f>
        <v>77.208130130884541</v>
      </c>
      <c r="AN26" s="13">
        <f>(Calculation!AP26/$B$26)*100000</f>
        <v>82.111778037308611</v>
      </c>
      <c r="AO26" s="13">
        <f>(Calculation!AQ26/$B$26)*100000</f>
        <v>96.918749869870155</v>
      </c>
      <c r="AP26" s="13">
        <f>(Calculation!AR26/$B$26)*100000</f>
        <v>109.75641377699559</v>
      </c>
      <c r="AQ26" s="13">
        <f>(Calculation!AS26/$B$26)*100000</f>
        <v>117.67204203441952</v>
      </c>
      <c r="AR26" s="13">
        <f>(Calculation!AT26/$B$26)*100000</f>
        <v>128.1685678758717</v>
      </c>
      <c r="AS26" s="13">
        <f>(Calculation!AU26/$B$26)*100000</f>
        <v>138.47218237804736</v>
      </c>
      <c r="AT26" s="13">
        <f>(Calculation!AV26/$B$26)*100000</f>
        <v>148.01525359299384</v>
      </c>
      <c r="AU26" s="13">
        <f>(Calculation!AW26/$B$26)*100000</f>
        <v>156.40470122013406</v>
      </c>
      <c r="AV26" s="13">
        <f>(Calculation!AX26/$B$26)*100000</f>
        <v>164.34599622318444</v>
      </c>
      <c r="AW26" s="13">
        <f>(Calculation!AY26/$B26)*100000</f>
        <v>170.99601098576258</v>
      </c>
      <c r="AX26" s="13">
        <f>(Calculation!AZ26/$B26)*100000</f>
        <v>178.10383121286463</v>
      </c>
      <c r="AY26" s="13">
        <f>(Calculation!BA26/$B26)*100000</f>
        <v>182.95385750917904</v>
      </c>
      <c r="AZ26" s="13">
        <f>(Calculation!BB26/$B26)*100000</f>
        <v>187.0661208134284</v>
      </c>
      <c r="BA26" s="13">
        <f>(Calculation!BC26/$B26)*100000</f>
        <v>189.07841953359866</v>
      </c>
      <c r="BB26" s="13">
        <f>(Calculation!BD26/$B26)*100000</f>
        <v>190.34289381261124</v>
      </c>
      <c r="BC26" s="13">
        <f>(Calculation!BE26/$B26)*100000</f>
        <v>195.00592507570551</v>
      </c>
      <c r="BD26" s="13">
        <f>(Calculation!BF26/$B26)*100000</f>
        <v>196.88165244469755</v>
      </c>
      <c r="BE26" s="13">
        <f>(Calculation!BG26/$B26)*100000</f>
        <v>198.89268992147169</v>
      </c>
      <c r="BF26" s="13">
        <f>(Calculation!BH26/$B26)*100000</f>
        <v>200.26560758948406</v>
      </c>
      <c r="BG26" s="13">
        <f>(Calculation!BI26/$B26)*100000</f>
        <v>204.24246054820284</v>
      </c>
      <c r="BH26" s="13">
        <f>(Calculation!BJ26/$B26)*100000</f>
        <v>205.43609767249424</v>
      </c>
      <c r="BI26" s="13">
        <f>(Calculation!BK26/$B26)*100000</f>
        <v>209.16645178418841</v>
      </c>
      <c r="BJ26" s="13">
        <f>(Calculation!BL26/$B26)*100000</f>
        <v>209.15194871292323</v>
      </c>
      <c r="BK26" s="13">
        <f>(Calculation!BM26/$B26)*100000</f>
        <v>210.96818780250368</v>
      </c>
      <c r="BL26" s="13">
        <f>(Calculation!BN26/$B26)*100000</f>
        <v>212.50510672605648</v>
      </c>
      <c r="BM26" s="13">
        <f>(Calculation!BO26/$B26)*100000</f>
        <v>214.60423024611433</v>
      </c>
      <c r="BN26" s="13">
        <f>(Calculation!BP26/$B26)*100000</f>
        <v>214.64450886238413</v>
      </c>
      <c r="BO26" s="13">
        <f>(Calculation!BQ26/$B26)*100000</f>
        <v>215.39132436723725</v>
      </c>
      <c r="BP26" s="13">
        <f>(Calculation!BR26/$B26)*100000</f>
        <v>220.49270240281723</v>
      </c>
      <c r="BQ26" s="13">
        <f>(Calculation!BS26/$B26)*100000</f>
        <v>221.99426560914466</v>
      </c>
    </row>
    <row r="27" spans="1:69" x14ac:dyDescent="0.3">
      <c r="A27" s="7" t="s">
        <v>12</v>
      </c>
      <c r="B27" s="16">
        <f>ProvinceTotal!G27</f>
        <v>1760649</v>
      </c>
      <c r="C27" s="13">
        <f>(Calculation!E27/$B$27)*100000</f>
        <v>0</v>
      </c>
      <c r="D27" s="13">
        <f>(Calculation!F27/$B$27)*100000</f>
        <v>0</v>
      </c>
      <c r="E27" s="13">
        <f>(Calculation!G27/$B$27)*100000</f>
        <v>0</v>
      </c>
      <c r="F27" s="13">
        <f>(Calculation!H27/$B$27)*100000</f>
        <v>0</v>
      </c>
      <c r="G27" s="13">
        <f>(Calculation!I27/$B$27)*100000</f>
        <v>0</v>
      </c>
      <c r="H27" s="13">
        <f>(Calculation!J27/$B$27)*100000</f>
        <v>0</v>
      </c>
      <c r="I27" s="13">
        <f>(Calculation!K27/$B$27)*100000</f>
        <v>5.6797237836729526E-2</v>
      </c>
      <c r="J27" s="13">
        <f>(Calculation!L27/$B$27)*100000</f>
        <v>0.22718895134691811</v>
      </c>
      <c r="K27" s="13">
        <f>(Calculation!M27/$B$27)*100000</f>
        <v>0.22718895134691811</v>
      </c>
      <c r="L27" s="13">
        <f>(Calculation!N27/$B$27)*100000</f>
        <v>0.22718895134691811</v>
      </c>
      <c r="M27" s="13">
        <f>(Calculation!O27/$B$27)*100000</f>
        <v>0.68156685404075423</v>
      </c>
      <c r="N27" s="13">
        <f>(Calculation!P27/$B$27)*100000</f>
        <v>0.68156685404075423</v>
      </c>
      <c r="O27" s="13">
        <f>(Calculation!Q27/$B$27)*100000</f>
        <v>0.79516132971421338</v>
      </c>
      <c r="P27" s="13">
        <f>(Calculation!R27/$B$27)*100000</f>
        <v>1.079147518897861</v>
      </c>
      <c r="Q27" s="13">
        <f>(Calculation!S27/$B$27)*100000</f>
        <v>1.7039171351018858</v>
      </c>
      <c r="R27" s="13">
        <f>(Calculation!T27/$B$27)*100000</f>
        <v>4.5437790269383616</v>
      </c>
      <c r="S27" s="13">
        <f>(Calculation!U27/$B$27)*100000</f>
        <v>6.0773044485300591</v>
      </c>
      <c r="T27" s="13">
        <f>(Calculation!V27/$B$27)*100000</f>
        <v>8.1788022484890526</v>
      </c>
      <c r="U27" s="13">
        <f>(Calculation!W27/$B$27)*100000</f>
        <v>8.5763829133461584</v>
      </c>
      <c r="V27" s="13">
        <f>(Calculation!X27/$B$27)*100000</f>
        <v>9.9963138592643954</v>
      </c>
      <c r="W27" s="13">
        <f>(Calculation!Y27/$B$27)*100000</f>
        <v>10.507488999794962</v>
      </c>
      <c r="X27" s="13">
        <f>(Calculation!Z27/$B$27)*100000</f>
        <v>11.927419945713201</v>
      </c>
      <c r="Y27" s="13">
        <f>(Calculation!AA27/$B$27)*100000</f>
        <v>13.347350891631439</v>
      </c>
      <c r="Z27" s="13">
        <f>(Calculation!AB27/$B$27)*100000</f>
        <v>13.460945367304896</v>
      </c>
      <c r="AA27" s="13">
        <f>(Calculation!AC27/$B$27)*100000</f>
        <v>16.414401734814835</v>
      </c>
      <c r="AB27" s="13">
        <f>(Calculation!AD27/$B$27)*100000</f>
        <v>16.414401734814835</v>
      </c>
      <c r="AC27" s="13">
        <f>(Calculation!AE27/$B$27)*100000</f>
        <v>18.402305059100364</v>
      </c>
      <c r="AD27" s="13">
        <f>(Calculation!AF27/$B$27)*100000</f>
        <v>20.617397334732818</v>
      </c>
      <c r="AE27" s="13">
        <f>(Calculation!AG27/$B$27)*100000</f>
        <v>22.71889513469181</v>
      </c>
      <c r="AF27" s="13">
        <f>(Calculation!AH27/$B$27)*100000</f>
        <v>23.230070275222374</v>
      </c>
      <c r="AG27" s="13">
        <f>(Calculation!AI27/$B$27)*100000</f>
        <v>25.161176361671181</v>
      </c>
      <c r="AH27" s="13">
        <f>(Calculation!AJ27/$B$27)*100000</f>
        <v>27.035485210283252</v>
      </c>
      <c r="AI27" s="13">
        <f>(Calculation!AK27/$B$27)*100000</f>
        <v>29.108485172546605</v>
      </c>
      <c r="AJ27" s="13">
        <f>(Calculation!AL27/$B$27)*100000</f>
        <v>30.727305669670674</v>
      </c>
      <c r="AK27" s="13">
        <f>(Calculation!AM27/$B$27)*100000</f>
        <v>32.147236615588909</v>
      </c>
      <c r="AL27" s="13">
        <f>(Calculation!AN27/$B$27)*100000</f>
        <v>33.623964799343881</v>
      </c>
      <c r="AM27" s="13">
        <f>(Calculation!AO27/$B$27)*100000</f>
        <v>34.362328891221367</v>
      </c>
      <c r="AN27" s="13">
        <f>(Calculation!AP27/$B$27)*100000</f>
        <v>36.179840501996708</v>
      </c>
      <c r="AO27" s="13">
        <f>(Calculation!AQ27/$B$27)*100000</f>
        <v>38.622121728976076</v>
      </c>
      <c r="AP27" s="13">
        <f>(Calculation!AR27/$B$27)*100000</f>
        <v>39.474080296527021</v>
      </c>
      <c r="AQ27" s="13">
        <f>(Calculation!AS27/$B$27)*100000</f>
        <v>41.009950696120328</v>
      </c>
      <c r="AR27" s="13">
        <f>(Calculation!AT27/$B$27)*100000</f>
        <v>42.825117328894059</v>
      </c>
      <c r="AS27" s="13">
        <f>(Calculation!AU27/$B$27)*100000</f>
        <v>44.41543998832249</v>
      </c>
      <c r="AT27" s="13">
        <f>(Calculation!AV27/$B$27)*100000</f>
        <v>45.494587507220352</v>
      </c>
      <c r="AU27" s="13">
        <f>(Calculation!AW27/$B$27)*100000</f>
        <v>46.516937788281481</v>
      </c>
      <c r="AV27" s="13">
        <f>(Calculation!AX27/$B$27)*100000</f>
        <v>48.618435588240473</v>
      </c>
      <c r="AW27" s="13">
        <f>(Calculation!AY27/$B27)*100000</f>
        <v>50.492744436852547</v>
      </c>
      <c r="AX27" s="13">
        <f>(Calculation!AZ27/$B27)*100000</f>
        <v>52.423850523301354</v>
      </c>
      <c r="AY27" s="13">
        <f>(Calculation!BA27/$B27)*100000</f>
        <v>55.774887555668393</v>
      </c>
      <c r="AZ27" s="13">
        <f>(Calculation!BB27/$B27)*100000</f>
        <v>56.854035074566255</v>
      </c>
      <c r="BA27" s="13">
        <f>(Calculation!BC27/$B27)*100000</f>
        <v>57.933182593464117</v>
      </c>
      <c r="BB27" s="13">
        <f>(Calculation!BD27/$B27)*100000</f>
        <v>60.148274869096561</v>
      </c>
      <c r="BC27" s="13">
        <f>(Calculation!BE27/$B27)*100000</f>
        <v>63.385717425790148</v>
      </c>
      <c r="BD27" s="13">
        <f>(Calculation!BF27/$B27)*100000</f>
        <v>65.884795890606242</v>
      </c>
      <c r="BE27" s="13">
        <f>(Calculation!BG27/$B27)*100000</f>
        <v>67.522589754792392</v>
      </c>
      <c r="BF27" s="13">
        <f>(Calculation!BH27/$B27)*100000</f>
        <v>69.618607770303385</v>
      </c>
      <c r="BG27" s="13">
        <f>(Calculation!BI27/$B27)*100000</f>
        <v>72.052963126906974</v>
      </c>
      <c r="BH27" s="13">
        <f>(Calculation!BJ27/$B27)*100000</f>
        <v>74.218881864950447</v>
      </c>
      <c r="BI27" s="13">
        <f>(Calculation!BK27/$B27)*100000</f>
        <v>76.170423067644151</v>
      </c>
      <c r="BJ27" s="13">
        <f>(Calculation!BL27/$B27)*100000</f>
        <v>76.676271079584851</v>
      </c>
      <c r="BK27" s="13">
        <f>(Calculation!BM27/$B27)*100000</f>
        <v>76.960257268768501</v>
      </c>
      <c r="BL27" s="13">
        <f>(Calculation!BN27/$B27)*100000</f>
        <v>77.187446220115433</v>
      </c>
      <c r="BM27" s="13">
        <f>(Calculation!BO27/$B27)*100000</f>
        <v>79.516132971421342</v>
      </c>
      <c r="BN27" s="13">
        <f>(Calculation!BP27/$B27)*100000</f>
        <v>80.122217193934176</v>
      </c>
      <c r="BO27" s="13">
        <f>(Calculation!BQ27/$B27)*100000</f>
        <v>80.42042408368566</v>
      </c>
      <c r="BP27" s="13">
        <f>(Calculation!BR27/$B27)*100000</f>
        <v>80.601246889388889</v>
      </c>
      <c r="BQ27" s="13">
        <f>(Calculation!BS27/$B27)*100000</f>
        <v>81.120732601602839</v>
      </c>
    </row>
    <row r="28" spans="1:69" x14ac:dyDescent="0.3">
      <c r="A28" s="7" t="s">
        <v>32</v>
      </c>
      <c r="B28" s="16">
        <f>ProvinceTotal!G28</f>
        <v>3283582</v>
      </c>
      <c r="C28" s="13">
        <f>(Calculation!E28/$B$28)*100000</f>
        <v>0</v>
      </c>
      <c r="D28" s="13">
        <f>(Calculation!F28/$B$28)*100000</f>
        <v>0</v>
      </c>
      <c r="E28" s="13">
        <f>(Calculation!G28/$B$28)*100000</f>
        <v>0</v>
      </c>
      <c r="F28" s="13">
        <f>(Calculation!H28/$B$28)*100000</f>
        <v>3.0454546285123989E-2</v>
      </c>
      <c r="G28" s="13">
        <f>(Calculation!I28/$B$28)*100000</f>
        <v>3.0454546285123989E-2</v>
      </c>
      <c r="H28" s="13">
        <f>(Calculation!J28/$B$28)*100000</f>
        <v>9.1363638855371979E-2</v>
      </c>
      <c r="I28" s="13">
        <f>(Calculation!K28/$B$28)*100000</f>
        <v>0.12181818514049596</v>
      </c>
      <c r="J28" s="13">
        <f>(Calculation!L28/$B$28)*100000</f>
        <v>0.33500000913636391</v>
      </c>
      <c r="K28" s="13">
        <f>(Calculation!M28/$B$28)*100000</f>
        <v>0.6090909257024798</v>
      </c>
      <c r="L28" s="13">
        <f>(Calculation!N28/$B$28)*100000</f>
        <v>0.97454548112396766</v>
      </c>
      <c r="M28" s="13">
        <f>(Calculation!O28/$B$28)*100000</f>
        <v>1.3095454902603316</v>
      </c>
      <c r="N28" s="13">
        <f>(Calculation!P28/$B$28)*100000</f>
        <v>1.6750000456818195</v>
      </c>
      <c r="O28" s="13">
        <f>(Calculation!Q28/$B$28)*100000</f>
        <v>1.8881818696776873</v>
      </c>
      <c r="P28" s="13">
        <f>(Calculation!R28/$B$28)*100000</f>
        <v>2.1622727862438031</v>
      </c>
      <c r="Q28" s="13">
        <f>(Calculation!S28/$B$28)*100000</f>
        <v>3.6850001005000026</v>
      </c>
      <c r="R28" s="13">
        <f>(Calculation!T28/$B$28)*100000</f>
        <v>9.1668184318223211</v>
      </c>
      <c r="S28" s="13">
        <f>(Calculation!U28/$B$28)*100000</f>
        <v>18.455455048785137</v>
      </c>
      <c r="T28" s="13">
        <f>(Calculation!V28/$B$28)*100000</f>
        <v>18.881818696776872</v>
      </c>
      <c r="U28" s="13">
        <f>(Calculation!W28/$B$28)*100000</f>
        <v>19.277727798483486</v>
      </c>
      <c r="V28" s="13">
        <f>(Calculation!X28/$B$28)*100000</f>
        <v>26.982728008619851</v>
      </c>
      <c r="W28" s="13">
        <f>(Calculation!Y28/$B$28)*100000</f>
        <v>27.957273489743823</v>
      </c>
      <c r="X28" s="13">
        <f>(Calculation!Z28/$B$28)*100000</f>
        <v>30.363182646268616</v>
      </c>
      <c r="Y28" s="13">
        <f>(Calculation!AA28/$B$28)*100000</f>
        <v>36.210455533012428</v>
      </c>
      <c r="Z28" s="13">
        <f>(Calculation!AB28/$B$28)*100000</f>
        <v>36.728182819859533</v>
      </c>
      <c r="AA28" s="13">
        <f>(Calculation!AC28/$B$28)*100000</f>
        <v>38.920910152388458</v>
      </c>
      <c r="AB28" s="13">
        <f>(Calculation!AD28/$B$28)*100000</f>
        <v>41.844546595760356</v>
      </c>
      <c r="AC28" s="13">
        <f>(Calculation!AE28/$B$28)*100000</f>
        <v>43.641364826582681</v>
      </c>
      <c r="AD28" s="13">
        <f>(Calculation!AF28/$B$28)*100000</f>
        <v>45.49909214997524</v>
      </c>
      <c r="AE28" s="13">
        <f>(Calculation!AG28/$B$28)*100000</f>
        <v>47.265455834512437</v>
      </c>
      <c r="AF28" s="13">
        <f>(Calculation!AH28/$B$28)*100000</f>
        <v>49.823637722462848</v>
      </c>
      <c r="AG28" s="13">
        <f>(Calculation!AI28/$B$28)*100000</f>
        <v>50.676365018446319</v>
      </c>
      <c r="AH28" s="13">
        <f>(Calculation!AJ28/$B$28)*100000</f>
        <v>51.772728684710785</v>
      </c>
      <c r="AI28" s="13">
        <f>(Calculation!AK28/$B$28)*100000</f>
        <v>54.604948288350649</v>
      </c>
      <c r="AJ28" s="13">
        <f>(Calculation!AL28/$B$28)*100000</f>
        <v>58.923866860843049</v>
      </c>
      <c r="AK28" s="13">
        <f>(Calculation!AM28/$B$28)*100000</f>
        <v>66.31002526576826</v>
      </c>
      <c r="AL28" s="13">
        <f>(Calculation!AN28/$B$28)*100000</f>
        <v>71.060843405366938</v>
      </c>
      <c r="AM28" s="13">
        <f>(Calculation!AO28/$B$28)*100000</f>
        <v>85.606761773438791</v>
      </c>
      <c r="AN28" s="13">
        <f>(Calculation!AP28/$B$28)*100000</f>
        <v>98.189164099618438</v>
      </c>
      <c r="AO28" s="13">
        <f>(Calculation!AQ28/$B$28)*100000</f>
        <v>112.93927689260683</v>
      </c>
      <c r="AP28" s="13">
        <f>(Calculation!AR28/$B$28)*100000</f>
        <v>122.3323122782533</v>
      </c>
      <c r="AQ28" s="13">
        <f>(Calculation!AS28/$B$28)*100000</f>
        <v>134.51827186199361</v>
      </c>
      <c r="AR28" s="13">
        <f>(Calculation!AT28/$B$28)*100000</f>
        <v>146.33224726701783</v>
      </c>
      <c r="AS28" s="13">
        <f>(Calculation!AU28/$B$28)*100000</f>
        <v>157.87178703539922</v>
      </c>
      <c r="AT28" s="13">
        <f>(Calculation!AV28/$B$28)*100000</f>
        <v>168.57964704053359</v>
      </c>
      <c r="AU28" s="13">
        <f>(Calculation!AW28/$B$28)*100000</f>
        <v>177.94724010365113</v>
      </c>
      <c r="AV28" s="13">
        <f>(Calculation!AX28/$B$28)*100000</f>
        <v>186.78506185023627</v>
      </c>
      <c r="AW28" s="13">
        <f>(Calculation!AY28/$B28)*100000</f>
        <v>195.07666805176868</v>
      </c>
      <c r="AX28" s="13">
        <f>(Calculation!AZ28/$B28)*100000</f>
        <v>202.34061916082007</v>
      </c>
      <c r="AY28" s="13">
        <f>(Calculation!BA28/$B28)*100000</f>
        <v>205.56818742458694</v>
      </c>
      <c r="AZ28" s="13">
        <f>(Calculation!BB28/$B28)*100000</f>
        <v>208.69643488040532</v>
      </c>
      <c r="BA28" s="13">
        <f>(Calculation!BC28/$B28)*100000</f>
        <v>211.27902797322767</v>
      </c>
      <c r="BB28" s="13">
        <f>(Calculation!BD28/$B28)*100000</f>
        <v>214.36955130098778</v>
      </c>
      <c r="BC28" s="13">
        <f>(Calculation!BE28/$B28)*100000</f>
        <v>217.59773320721089</v>
      </c>
      <c r="BD28" s="13">
        <f>(Calculation!BF28/$B28)*100000</f>
        <v>220.4909151042977</v>
      </c>
      <c r="BE28" s="13">
        <f>(Calculation!BG28/$B28)*100000</f>
        <v>223.41455154766959</v>
      </c>
      <c r="BF28" s="13">
        <f>(Calculation!BH28/$B28)*100000</f>
        <v>226.94727891674395</v>
      </c>
      <c r="BG28" s="13">
        <f>(Calculation!BI28/$B28)*100000</f>
        <v>229.90136990640102</v>
      </c>
      <c r="BH28" s="13">
        <f>(Calculation!BJ28/$B28)*100000</f>
        <v>232.32583199194255</v>
      </c>
      <c r="BI28" s="13">
        <f>(Calculation!BK28/$B28)*100000</f>
        <v>234.53046094173985</v>
      </c>
      <c r="BJ28" s="13">
        <f>(Calculation!BL28/$B28)*100000</f>
        <v>237.45409738511174</v>
      </c>
      <c r="BK28" s="13">
        <f>(Calculation!BM28/$B28)*100000</f>
        <v>240.34727928219854</v>
      </c>
      <c r="BL28" s="13">
        <f>(Calculation!BN28/$B28)*100000</f>
        <v>243.08818844785969</v>
      </c>
      <c r="BM28" s="13">
        <f>(Calculation!BO28/$B28)*100000</f>
        <v>245.52455215066959</v>
      </c>
      <c r="BN28" s="13">
        <f>(Calculation!BP28/$B28)*100000</f>
        <v>248.326370408901</v>
      </c>
      <c r="BO28" s="13">
        <f>(Calculation!BQ28/$B28)*100000</f>
        <v>249.55208452027287</v>
      </c>
      <c r="BP28" s="13">
        <f>(Calculation!BR28/$B28)*100000</f>
        <v>251.64591595397954</v>
      </c>
      <c r="BQ28" s="13">
        <f>(Calculation!BS28/$B28)*100000</f>
        <v>252.79275975386918</v>
      </c>
    </row>
    <row r="29" spans="1:69" x14ac:dyDescent="0.3">
      <c r="A29" s="7" t="s">
        <v>13</v>
      </c>
      <c r="B29" s="16">
        <f>ProvinceTotal!G29</f>
        <v>1429475</v>
      </c>
      <c r="C29" s="13">
        <f>(Calculation!E29/$B$29)*100000</f>
        <v>6.99557529862362E-2</v>
      </c>
      <c r="D29" s="13">
        <f>(Calculation!F29/$B$29)*100000</f>
        <v>6.99557529862362E-2</v>
      </c>
      <c r="E29" s="13">
        <f>(Calculation!G29/$B$29)*100000</f>
        <v>6.99557529862362E-2</v>
      </c>
      <c r="F29" s="13">
        <f>(Calculation!H29/$B$29)*100000</f>
        <v>0.1399115059724724</v>
      </c>
      <c r="G29" s="13">
        <f>(Calculation!I29/$B$29)*100000</f>
        <v>0.2798230119449448</v>
      </c>
      <c r="H29" s="13">
        <f>(Calculation!J29/$B$29)*100000</f>
        <v>0.2798230119449448</v>
      </c>
      <c r="I29" s="13">
        <f>(Calculation!K29/$B$29)*100000</f>
        <v>0.34977876493118104</v>
      </c>
      <c r="J29" s="13">
        <f>(Calculation!L29/$B$29)*100000</f>
        <v>0.34977876493118104</v>
      </c>
      <c r="K29" s="13">
        <f>(Calculation!M29/$B$29)*100000</f>
        <v>0.34977876493118104</v>
      </c>
      <c r="L29" s="13">
        <f>(Calculation!N29/$B$29)*100000</f>
        <v>1.6089823186834329</v>
      </c>
      <c r="M29" s="13">
        <f>(Calculation!O29/$B$29)*100000</f>
        <v>4.6870354500778255</v>
      </c>
      <c r="N29" s="13">
        <f>(Calculation!P29/$B$29)*100000</f>
        <v>5.9462390038300779</v>
      </c>
      <c r="O29" s="13">
        <f>(Calculation!Q29/$B$29)*100000</f>
        <v>9.8637611710593056</v>
      </c>
      <c r="P29" s="13">
        <f>(Calculation!R29/$B$29)*100000</f>
        <v>10.423407194949194</v>
      </c>
      <c r="Q29" s="13">
        <f>(Calculation!S29/$B$29)*100000</f>
        <v>12.592035537522516</v>
      </c>
      <c r="R29" s="13">
        <f>(Calculation!T29/$B$29)*100000</f>
        <v>15.949911680861854</v>
      </c>
      <c r="S29" s="13">
        <f>(Calculation!U29/$B$29)*100000</f>
        <v>18.538274541352596</v>
      </c>
      <c r="T29" s="13">
        <f>(Calculation!V29/$B$29)*100000</f>
        <v>23.435177250389128</v>
      </c>
      <c r="U29" s="13">
        <f>(Calculation!W29/$B$29)*100000</f>
        <v>27.212787911645883</v>
      </c>
      <c r="V29" s="13">
        <f>(Calculation!X29/$B$29)*100000</f>
        <v>29.101593242274262</v>
      </c>
      <c r="W29" s="13">
        <f>(Calculation!Y29/$B$29)*100000</f>
        <v>31.270221584847587</v>
      </c>
      <c r="X29" s="13">
        <f>(Calculation!Z29/$B$29)*100000</f>
        <v>37.426327847636372</v>
      </c>
      <c r="Y29" s="13">
        <f>(Calculation!AA29/$B$29)*100000</f>
        <v>40.784203990975712</v>
      </c>
      <c r="Z29" s="13">
        <f>(Calculation!AB29/$B$29)*100000</f>
        <v>48.829115584392873</v>
      </c>
      <c r="AA29" s="13">
        <f>(Calculation!AC29/$B$29)*100000</f>
        <v>48.829115584392873</v>
      </c>
      <c r="AB29" s="13">
        <f>(Calculation!AD29/$B$29)*100000</f>
        <v>49.808496126200176</v>
      </c>
      <c r="AC29" s="13">
        <f>(Calculation!AE29/$B$29)*100000</f>
        <v>53.096416516553283</v>
      </c>
      <c r="AD29" s="13">
        <f>(Calculation!AF29/$B$29)*100000</f>
        <v>54.705398835236714</v>
      </c>
      <c r="AE29" s="13">
        <f>(Calculation!AG29/$B$29)*100000</f>
        <v>57.993319225589822</v>
      </c>
      <c r="AF29" s="13">
        <f>(Calculation!AH29/$B$29)*100000</f>
        <v>59.182567026355834</v>
      </c>
      <c r="AG29" s="13">
        <f>(Calculation!AI29/$B$29)*100000</f>
        <v>59.182567026355834</v>
      </c>
      <c r="AH29" s="13">
        <f>(Calculation!AJ29/$B$29)*100000</f>
        <v>61.700974133860328</v>
      </c>
      <c r="AI29" s="13">
        <f>(Calculation!AK29/$B$29)*100000</f>
        <v>64.123626588791282</v>
      </c>
      <c r="AJ29" s="13">
        <f>(Calculation!AL29/$B$29)*100000</f>
        <v>65.758407807062028</v>
      </c>
      <c r="AK29" s="13">
        <f>(Calculation!AM29/$B$29)*100000</f>
        <v>66.94765560782804</v>
      </c>
      <c r="AL29" s="13">
        <f>(Calculation!AN29/$B$29)*100000</f>
        <v>69.046328197415136</v>
      </c>
      <c r="AM29" s="13">
        <f>(Calculation!AO29/$B$29)*100000</f>
        <v>71.354868045960927</v>
      </c>
      <c r="AN29" s="13">
        <f>(Calculation!AP29/$B$29)*100000</f>
        <v>73.453540635548009</v>
      </c>
      <c r="AO29" s="13">
        <f>(Calculation!AQ29/$B$29)*100000</f>
        <v>74.712744189300267</v>
      </c>
      <c r="AP29" s="13">
        <f>(Calculation!AR29/$B$29)*100000</f>
        <v>78.350443344584548</v>
      </c>
      <c r="AQ29" s="13">
        <f>(Calculation!AS29/$B$29)*100000</f>
        <v>79.959425663267979</v>
      </c>
      <c r="AR29" s="13">
        <f>(Calculation!AT29/$B$29)*100000</f>
        <v>82.058098252855075</v>
      </c>
      <c r="AS29" s="13">
        <f>(Calculation!AU29/$B$29)*100000</f>
        <v>83.457213312579796</v>
      </c>
      <c r="AT29" s="13">
        <f>(Calculation!AV29/$B$29)*100000</f>
        <v>84.926284125290749</v>
      </c>
      <c r="AU29" s="13">
        <f>(Calculation!AW29/$B$29)*100000</f>
        <v>87.024956714877831</v>
      </c>
      <c r="AV29" s="13">
        <f>(Calculation!AX29/$B$29)*100000</f>
        <v>89.333496563423637</v>
      </c>
      <c r="AW29" s="13">
        <f>(Calculation!AY29/$B29)*100000</f>
        <v>91.292257647038255</v>
      </c>
      <c r="AX29" s="13">
        <f>(Calculation!AZ29/$B29)*100000</f>
        <v>93.320974483639091</v>
      </c>
      <c r="AY29" s="13">
        <f>(Calculation!BA29/$B29)*100000</f>
        <v>94.440266531418871</v>
      </c>
      <c r="AZ29" s="13">
        <f>(Calculation!BB29/$B29)*100000</f>
        <v>96.119204603088548</v>
      </c>
      <c r="BA29" s="13">
        <f>(Calculation!BC29/$B29)*100000</f>
        <v>97.238496650868328</v>
      </c>
      <c r="BB29" s="13">
        <f>(Calculation!BD29/$B29)*100000</f>
        <v>98.497700204620585</v>
      </c>
      <c r="BC29" s="13">
        <f>(Calculation!BE29/$B29)*100000</f>
        <v>99.547036499414133</v>
      </c>
      <c r="BD29" s="13">
        <f>(Calculation!BF29/$B29)*100000</f>
        <v>101.0860630651113</v>
      </c>
      <c r="BE29" s="13">
        <f>(Calculation!BG29/$B29)*100000</f>
        <v>102.6250896308085</v>
      </c>
      <c r="BF29" s="13">
        <f>(Calculation!BH29/$B29)*100000</f>
        <v>104.1641161965057</v>
      </c>
      <c r="BG29" s="13">
        <f>(Calculation!BI29/$B29)*100000</f>
        <v>105.70314276220292</v>
      </c>
      <c r="BH29" s="13">
        <f>(Calculation!BJ29/$B29)*100000</f>
        <v>106.92870669572504</v>
      </c>
      <c r="BI29" s="13">
        <f>(Calculation!BK29/$B29)*100000</f>
        <v>107.38208083387256</v>
      </c>
      <c r="BJ29" s="13">
        <f>(Calculation!BL29/$B29)*100000</f>
        <v>108.85115164658353</v>
      </c>
      <c r="BK29" s="13">
        <f>(Calculation!BM29/$B29)*100000</f>
        <v>109.62066492943214</v>
      </c>
      <c r="BL29" s="13">
        <f>(Calculation!BN29/$B29)*100000</f>
        <v>110.94982423617063</v>
      </c>
      <c r="BM29" s="13">
        <f>(Calculation!BO29/$B29)*100000</f>
        <v>111.57942601304676</v>
      </c>
      <c r="BN29" s="13">
        <f>(Calculation!BP29/$B29)*100000</f>
        <v>112.34893929589535</v>
      </c>
      <c r="BO29" s="13">
        <f>(Calculation!BQ29/$B29)*100000</f>
        <v>113.18840833173017</v>
      </c>
      <c r="BP29" s="13">
        <f>(Calculation!BR29/$B29)*100000</f>
        <v>116.68619598104199</v>
      </c>
      <c r="BQ29" s="13">
        <f>(Calculation!BS29/$B29)*100000</f>
        <v>116.90644760510605</v>
      </c>
    </row>
    <row r="30" spans="1:69" x14ac:dyDescent="0.3">
      <c r="A30" s="7" t="s">
        <v>14</v>
      </c>
      <c r="B30" s="16">
        <f>ProvinceTotal!G30</f>
        <v>1776415</v>
      </c>
      <c r="C30" s="13">
        <f>(Calculation!E30/$B$30)*100000</f>
        <v>0</v>
      </c>
      <c r="D30" s="13">
        <f>(Calculation!F30/$B$30)*100000</f>
        <v>0</v>
      </c>
      <c r="E30" s="13">
        <f>(Calculation!G30/$B$30)*100000</f>
        <v>0</v>
      </c>
      <c r="F30" s="13">
        <f>(Calculation!H30/$B$30)*100000</f>
        <v>0</v>
      </c>
      <c r="G30" s="13">
        <f>(Calculation!I30/$B$30)*100000</f>
        <v>0</v>
      </c>
      <c r="H30" s="13">
        <f>(Calculation!J30/$B$30)*100000</f>
        <v>5.6293152219498259E-2</v>
      </c>
      <c r="I30" s="13">
        <f>(Calculation!K30/$B$30)*100000</f>
        <v>0.11258630443899652</v>
      </c>
      <c r="J30" s="13">
        <f>(Calculation!L30/$B$30)*100000</f>
        <v>0.11258630443899652</v>
      </c>
      <c r="K30" s="13">
        <f>(Calculation!M30/$B$30)*100000</f>
        <v>0.11258630443899652</v>
      </c>
      <c r="L30" s="13">
        <f>(Calculation!N30/$B$30)*100000</f>
        <v>0.11258630443899652</v>
      </c>
      <c r="M30" s="13">
        <f>(Calculation!O30/$B$30)*100000</f>
        <v>0.22517260887799304</v>
      </c>
      <c r="N30" s="13">
        <f>(Calculation!P30/$B$30)*100000</f>
        <v>0.61922467441448081</v>
      </c>
      <c r="O30" s="13">
        <f>(Calculation!Q30/$B$30)*100000</f>
        <v>0.61922467441448081</v>
      </c>
      <c r="P30" s="13">
        <f>(Calculation!R30/$B$30)*100000</f>
        <v>0.61922467441448081</v>
      </c>
      <c r="Q30" s="13">
        <f>(Calculation!S30/$B$30)*100000</f>
        <v>0.73181097885347746</v>
      </c>
      <c r="R30" s="13">
        <f>(Calculation!T30/$B$30)*100000</f>
        <v>1.0695698921704668</v>
      </c>
      <c r="S30" s="13">
        <f>(Calculation!U30/$B$30)*100000</f>
        <v>1.6887945665849478</v>
      </c>
      <c r="T30" s="13">
        <f>(Calculation!V30/$B$30)*100000</f>
        <v>1.9702603276824393</v>
      </c>
      <c r="U30" s="13">
        <f>(Calculation!W30/$B$30)*100000</f>
        <v>2.9272439154139098</v>
      </c>
      <c r="V30" s="13">
        <f>(Calculation!X30/$B$30)*100000</f>
        <v>3.8842275031453801</v>
      </c>
      <c r="W30" s="13">
        <f>(Calculation!Y30/$B$30)*100000</f>
        <v>4.4471590253403628</v>
      </c>
      <c r="X30" s="13">
        <f>(Calculation!Z30/$B$30)*100000</f>
        <v>4.4471590253403628</v>
      </c>
      <c r="Y30" s="13">
        <f>(Calculation!AA30/$B$30)*100000</f>
        <v>4.6723316342183558</v>
      </c>
      <c r="Z30" s="13">
        <f>(Calculation!AB30/$B$30)*100000</f>
        <v>4.6723316342183558</v>
      </c>
      <c r="AA30" s="13">
        <f>(Calculation!AC30/$B$30)*100000</f>
        <v>5.0663836997548435</v>
      </c>
      <c r="AB30" s="13">
        <f>(Calculation!AD30/$B$30)*100000</f>
        <v>5.9670741352668157</v>
      </c>
      <c r="AC30" s="13">
        <f>(Calculation!AE30/$B$30)*100000</f>
        <v>6.3048330485838049</v>
      </c>
      <c r="AD30" s="13">
        <f>(Calculation!AF30/$B$30)*100000</f>
        <v>6.980350875217785</v>
      </c>
      <c r="AE30" s="13">
        <f>(Calculation!AG30/$B$30)*100000</f>
        <v>7.2618166363152747</v>
      </c>
      <c r="AF30" s="13">
        <f>(Calculation!AH30/$B$30)*100000</f>
        <v>8.2188002240467455</v>
      </c>
      <c r="AG30" s="13">
        <f>(Calculation!AI30/$B$30)*100000</f>
        <v>8.2188002240467455</v>
      </c>
      <c r="AH30" s="13">
        <f>(Calculation!AJ30/$B$30)*100000</f>
        <v>8.3313865284857425</v>
      </c>
      <c r="AI30" s="13">
        <f>(Calculation!AK30/$B$30)*100000</f>
        <v>8.4439728329247394</v>
      </c>
      <c r="AJ30" s="13">
        <f>(Calculation!AL30/$B$30)*100000</f>
        <v>8.4439728329247394</v>
      </c>
      <c r="AK30" s="13">
        <f>(Calculation!AM30/$B$30)*100000</f>
        <v>9.0631975073392201</v>
      </c>
      <c r="AL30" s="13">
        <f>(Calculation!AN30/$B$30)*100000</f>
        <v>9.4009564206562093</v>
      </c>
      <c r="AM30" s="13">
        <f>(Calculation!AO30/$B$30)*100000</f>
        <v>9.7387153339731984</v>
      </c>
      <c r="AN30" s="13">
        <f>(Calculation!AP30/$B$30)*100000</f>
        <v>10.076474247290189</v>
      </c>
      <c r="AO30" s="13">
        <f>(Calculation!AQ30/$B$30)*100000</f>
        <v>10.189060551729185</v>
      </c>
      <c r="AP30" s="13">
        <f>(Calculation!AR30/$B$30)*100000</f>
        <v>10.69569892170467</v>
      </c>
      <c r="AQ30" s="13">
        <f>(Calculation!AS30/$B$30)*100000</f>
        <v>11.146044139460656</v>
      </c>
      <c r="AR30" s="13">
        <f>(Calculation!AT30/$B$30)*100000</f>
        <v>11.202337291680154</v>
      </c>
      <c r="AS30" s="13">
        <f>(Calculation!AU30/$B$30)*100000</f>
        <v>12.046734574972628</v>
      </c>
      <c r="AT30" s="13">
        <f>(Calculation!AV30/$B$30)*100000</f>
        <v>12.440786640509117</v>
      </c>
      <c r="AU30" s="13">
        <f>(Calculation!AW30/$B$30)*100000</f>
        <v>13.172597619362593</v>
      </c>
      <c r="AV30" s="13">
        <f>(Calculation!AX30/$B$30)*100000</f>
        <v>13.56664968489908</v>
      </c>
      <c r="AW30" s="13">
        <f>(Calculation!AY30/$B30)*100000</f>
        <v>14.298460663752559</v>
      </c>
      <c r="AX30" s="13">
        <f>(Calculation!AZ30/$B30)*100000</f>
        <v>14.91768533816704</v>
      </c>
      <c r="AY30" s="13">
        <f>(Calculation!BA30/$B30)*100000</f>
        <v>16.043548382557002</v>
      </c>
      <c r="AZ30" s="13">
        <f>(Calculation!BB30/$B30)*100000</f>
        <v>16.49389360031299</v>
      </c>
      <c r="BA30" s="13">
        <f>(Calculation!BC30/$B30)*100000</f>
        <v>17.281997731385967</v>
      </c>
      <c r="BB30" s="13">
        <f>(Calculation!BD30/$B30)*100000</f>
        <v>18.182688166897936</v>
      </c>
      <c r="BC30" s="13">
        <f>(Calculation!BE30/$B30)*100000</f>
        <v>18.576740232434425</v>
      </c>
      <c r="BD30" s="13">
        <f>(Calculation!BF30/$B30)*100000</f>
        <v>19.083378602409908</v>
      </c>
      <c r="BE30" s="13">
        <f>(Calculation!BG30/$B30)*100000</f>
        <v>20.32182795123887</v>
      </c>
      <c r="BF30" s="13">
        <f>(Calculation!BH30/$B30)*100000</f>
        <v>21.616570452287334</v>
      </c>
      <c r="BG30" s="13">
        <f>(Calculation!BI30/$B30)*100000</f>
        <v>22.573554040018802</v>
      </c>
      <c r="BH30" s="13">
        <f>(Calculation!BJ30/$B30)*100000</f>
        <v>23.417951323311279</v>
      </c>
      <c r="BI30" s="13">
        <f>(Calculation!BK30/$B30)*100000</f>
        <v>24.374934911042747</v>
      </c>
      <c r="BJ30" s="13">
        <f>(Calculation!BL30/$B30)*100000</f>
        <v>25.557091107652212</v>
      </c>
      <c r="BK30" s="13">
        <f>(Calculation!BM30/$B30)*100000</f>
        <v>26.120022629847195</v>
      </c>
      <c r="BL30" s="13">
        <f>(Calculation!BN30/$B30)*100000</f>
        <v>27.189592522017659</v>
      </c>
      <c r="BM30" s="13">
        <f>(Calculation!BO30/$B30)*100000</f>
        <v>29.216146001919594</v>
      </c>
      <c r="BN30" s="13">
        <f>(Calculation!BP30/$B30)*100000</f>
        <v>33.438132418381969</v>
      </c>
      <c r="BO30" s="13">
        <f>(Calculation!BQ30/$B30)*100000</f>
        <v>35.295806441625409</v>
      </c>
      <c r="BP30" s="13">
        <f>(Calculation!BR30/$B30)*100000</f>
        <v>38.335636661478311</v>
      </c>
      <c r="BQ30" s="13">
        <f>(Calculation!BS30/$B30)*100000</f>
        <v>39.630379162526772</v>
      </c>
    </row>
    <row r="31" spans="1:69" x14ac:dyDescent="0.3">
      <c r="A31" s="7" t="s">
        <v>15</v>
      </c>
      <c r="B31" s="16">
        <f>ProvinceTotal!G31</f>
        <v>1738234</v>
      </c>
      <c r="C31" s="13">
        <f>(Calculation!E31/$B$31)*100000</f>
        <v>0</v>
      </c>
      <c r="D31" s="13">
        <f>(Calculation!F31/$B$31)*100000</f>
        <v>0</v>
      </c>
      <c r="E31" s="13">
        <f>(Calculation!G31/$B$31)*100000</f>
        <v>0</v>
      </c>
      <c r="F31" s="13">
        <f>(Calculation!H31/$B$31)*100000</f>
        <v>0</v>
      </c>
      <c r="G31" s="13">
        <f>(Calculation!I31/$B$31)*100000</f>
        <v>5.7529653659979037E-2</v>
      </c>
      <c r="H31" s="13">
        <f>(Calculation!J31/$B$31)*100000</f>
        <v>5.7529653659979037E-2</v>
      </c>
      <c r="I31" s="13">
        <f>(Calculation!K31/$B$31)*100000</f>
        <v>5.7529653659979037E-2</v>
      </c>
      <c r="J31" s="13">
        <f>(Calculation!L31/$B$31)*100000</f>
        <v>0.11505930731995807</v>
      </c>
      <c r="K31" s="13">
        <f>(Calculation!M31/$B$31)*100000</f>
        <v>0.11505930731995807</v>
      </c>
      <c r="L31" s="13">
        <f>(Calculation!N31/$B$31)*100000</f>
        <v>0.11505930731995807</v>
      </c>
      <c r="M31" s="13">
        <f>(Calculation!O31/$B$31)*100000</f>
        <v>0.28764826829989515</v>
      </c>
      <c r="N31" s="13">
        <f>(Calculation!P31/$B$31)*100000</f>
        <v>0.28764826829989515</v>
      </c>
      <c r="O31" s="13">
        <f>(Calculation!Q31/$B$31)*100000</f>
        <v>0.5752965365997903</v>
      </c>
      <c r="P31" s="13">
        <f>(Calculation!R31/$B$31)*100000</f>
        <v>0.5752965365997903</v>
      </c>
      <c r="Q31" s="13">
        <f>(Calculation!S31/$B$31)*100000</f>
        <v>0.92047445855966459</v>
      </c>
      <c r="R31" s="13">
        <f>(Calculation!T31/$B$31)*100000</f>
        <v>1.3231820341795177</v>
      </c>
      <c r="S31" s="13">
        <f>(Calculation!U31/$B$31)*100000</f>
        <v>1.9560082244392871</v>
      </c>
      <c r="T31" s="13">
        <f>(Calculation!V31/$B$31)*100000</f>
        <v>3.451779219598742</v>
      </c>
      <c r="U31" s="13">
        <f>(Calculation!W31/$B$31)*100000</f>
        <v>3.451779219598742</v>
      </c>
      <c r="V31" s="13">
        <f>(Calculation!X31/$B$31)*100000</f>
        <v>4.4297833318183857</v>
      </c>
      <c r="W31" s="13">
        <f>(Calculation!Y31/$B$31)*100000</f>
        <v>4.8324909074382392</v>
      </c>
      <c r="X31" s="13">
        <f>(Calculation!Z31/$B$31)*100000</f>
        <v>5.5228467513579869</v>
      </c>
      <c r="Y31" s="13">
        <f>(Calculation!AA31/$B$31)*100000</f>
        <v>6.0981432879577779</v>
      </c>
      <c r="Z31" s="13">
        <f>(Calculation!AB31/$B$31)*100000</f>
        <v>6.5008508635776305</v>
      </c>
      <c r="AA31" s="13">
        <f>(Calculation!AC31/$B$31)*100000</f>
        <v>7.1336770538373999</v>
      </c>
      <c r="AB31" s="13">
        <f>(Calculation!AD31/$B$31)*100000</f>
        <v>7.5363846294572534</v>
      </c>
      <c r="AC31" s="13">
        <f>(Calculation!AE31/$B$31)*100000</f>
        <v>8.1692108197170228</v>
      </c>
      <c r="AD31" s="13">
        <f>(Calculation!AF31/$B$31)*100000</f>
        <v>8.9170963172967497</v>
      </c>
      <c r="AE31" s="13">
        <f>(Calculation!AG31/$B$31)*100000</f>
        <v>10.067689390496332</v>
      </c>
      <c r="AF31" s="13">
        <f>(Calculation!AH31/$B$31)*100000</f>
        <v>11.333341771015871</v>
      </c>
      <c r="AG31" s="13">
        <f>(Calculation!AI31/$B$31)*100000</f>
        <v>12.886642419835303</v>
      </c>
      <c r="AH31" s="13">
        <f>(Calculation!AJ31/$B$31)*100000</f>
        <v>13.979705839374905</v>
      </c>
      <c r="AI31" s="13">
        <f>(Calculation!AK31/$B$31)*100000</f>
        <v>15.242376772393044</v>
      </c>
      <c r="AJ31" s="13">
        <f>(Calculation!AL31/$B$31)*100000</f>
        <v>17.04300371825542</v>
      </c>
      <c r="AK31" s="13">
        <f>(Calculation!AM31/$B$31)*100000</f>
        <v>19.272433976092977</v>
      </c>
      <c r="AL31" s="13">
        <f>(Calculation!AN31/$B$31)*100000</f>
        <v>19.272433976092977</v>
      </c>
      <c r="AM31" s="13">
        <f>(Calculation!AO31/$B$31)*100000</f>
        <v>20.135378780992664</v>
      </c>
      <c r="AN31" s="13">
        <f>(Calculation!AP31/$B$31)*100000</f>
        <v>21.631149776152117</v>
      </c>
      <c r="AO31" s="13">
        <f>(Calculation!AQ31/$B$31)*100000</f>
        <v>22.954331810331635</v>
      </c>
      <c r="AP31" s="13">
        <f>(Calculation!AR31/$B$31)*100000</f>
        <v>24.817952509999756</v>
      </c>
      <c r="AQ31" s="13">
        <f>(Calculation!AS31/$B$31)*100000</f>
        <v>25.646183655189216</v>
      </c>
      <c r="AR31" s="13">
        <f>(Calculation!AT31/$B$31)*100000</f>
        <v>26.714202850699809</v>
      </c>
      <c r="AS31" s="13">
        <f>(Calculation!AU31/$B$31)*100000</f>
        <v>27.736579891529907</v>
      </c>
      <c r="AT31" s="13">
        <f>(Calculation!AV31/$B$31)*100000</f>
        <v>28.630683774821069</v>
      </c>
      <c r="AU31" s="13">
        <f>(Calculation!AW31/$B$31)*100000</f>
        <v>29.281798070822568</v>
      </c>
      <c r="AV31" s="13">
        <f>(Calculation!AX31/$B$31)*100000</f>
        <v>30.178465748433883</v>
      </c>
      <c r="AW31" s="13">
        <f>(Calculation!AY31/$B31)*100000</f>
        <v>30.663092951279307</v>
      </c>
      <c r="AX31" s="13">
        <f>(Calculation!AZ31/$B31)*100000</f>
        <v>31.353661244688574</v>
      </c>
      <c r="AY31" s="13">
        <f>(Calculation!BA31/$B31)*100000</f>
        <v>31.791158933564954</v>
      </c>
      <c r="AZ31" s="13">
        <f>(Calculation!BB31/$B31)*100000</f>
        <v>31.984109173560395</v>
      </c>
      <c r="BA31" s="13">
        <f>(Calculation!BC31/$B31)*100000</f>
        <v>32.744117515211023</v>
      </c>
      <c r="BB31" s="13">
        <f>(Calculation!BD31/$B31)*100000</f>
        <v>33.122970616511502</v>
      </c>
      <c r="BC31" s="13">
        <f>(Calculation!BE31/$B31)*100000</f>
        <v>34.920499771607275</v>
      </c>
      <c r="BD31" s="13">
        <f>(Calculation!BF31/$B31)*100000</f>
        <v>35.035559078927236</v>
      </c>
      <c r="BE31" s="13">
        <f>(Calculation!BG31/$B31)*100000</f>
        <v>35.658541497145293</v>
      </c>
      <c r="BF31" s="13">
        <f>(Calculation!BH31/$B31)*100000</f>
        <v>36.28845079598559</v>
      </c>
      <c r="BG31" s="13">
        <f>(Calculation!BI31/$B31)*100000</f>
        <v>37.007128721518761</v>
      </c>
      <c r="BH31" s="13">
        <f>(Calculation!BJ31/$B31)*100000</f>
        <v>37.702925204862431</v>
      </c>
      <c r="BI31" s="13">
        <f>(Calculation!BK31/$B31)*100000</f>
        <v>38.126827073608929</v>
      </c>
      <c r="BJ31" s="13">
        <f>(Calculation!BL31/$B31)*100000</f>
        <v>40.270757561985327</v>
      </c>
      <c r="BK31" s="13">
        <f>(Calculation!BM31/$B31)*100000</f>
        <v>40.331504552078329</v>
      </c>
      <c r="BL31" s="13">
        <f>(Calculation!BN31/$B31)*100000</f>
        <v>41.20184577255278</v>
      </c>
      <c r="BM31" s="13">
        <f>(Calculation!BO31/$B31)*100000</f>
        <v>43.089710591324298</v>
      </c>
      <c r="BN31" s="13">
        <f>(Calculation!BP31/$B31)*100000</f>
        <v>43.561263251006181</v>
      </c>
      <c r="BO31" s="13">
        <f>(Calculation!BQ31/$B31)*100000</f>
        <v>44.446946702607335</v>
      </c>
      <c r="BP31" s="13">
        <f>(Calculation!BR31/$B31)*100000</f>
        <v>44.864814804402357</v>
      </c>
      <c r="BQ31" s="13">
        <f>(Calculation!BS31/$B31)*100000</f>
        <v>45.672312891200363</v>
      </c>
    </row>
    <row r="32" spans="1:69" ht="14.65" thickBot="1" x14ac:dyDescent="0.35">
      <c r="A32" s="31" t="s">
        <v>16</v>
      </c>
      <c r="B32" s="85">
        <f>ProvinceTotal!G32</f>
        <v>1138533</v>
      </c>
      <c r="C32" s="14">
        <f>(Calculation!E32/$B$32)*100000</f>
        <v>0</v>
      </c>
      <c r="D32" s="14">
        <f>(Calculation!F32/$B$32)*100000</f>
        <v>0</v>
      </c>
      <c r="E32" s="14">
        <f>(Calculation!G32/$B$32)*100000</f>
        <v>0</v>
      </c>
      <c r="F32" s="14">
        <f>(Calculation!H32/$B$32)*100000</f>
        <v>0</v>
      </c>
      <c r="G32" s="14">
        <f>(Calculation!I32/$B$32)*100000</f>
        <v>0</v>
      </c>
      <c r="H32" s="14">
        <f>(Calculation!J32/$B$32)*100000</f>
        <v>0</v>
      </c>
      <c r="I32" s="14">
        <f>(Calculation!K32/$B$32)*100000</f>
        <v>0</v>
      </c>
      <c r="J32" s="14">
        <f>(Calculation!L32/$B$32)*100000</f>
        <v>8.7832324579085547E-2</v>
      </c>
      <c r="K32" s="14">
        <f>(Calculation!M32/$B$32)*100000</f>
        <v>8.7832324579085547E-2</v>
      </c>
      <c r="L32" s="14">
        <f>(Calculation!N32/$B$32)*100000</f>
        <v>0.43916162289542771</v>
      </c>
      <c r="M32" s="14">
        <f>(Calculation!O32/$B$32)*100000</f>
        <v>0.43916162289542771</v>
      </c>
      <c r="N32" s="14">
        <f>(Calculation!P32/$B$32)*100000</f>
        <v>0.52699394747451322</v>
      </c>
      <c r="O32" s="14">
        <f>(Calculation!Q32/$B$32)*100000</f>
        <v>0.61482627205359874</v>
      </c>
      <c r="P32" s="14">
        <f>(Calculation!R32/$B$32)*100000</f>
        <v>0.61482627205359874</v>
      </c>
      <c r="Q32" s="14">
        <f>(Calculation!S32/$B$32)*100000</f>
        <v>0.61482627205359874</v>
      </c>
      <c r="R32" s="14">
        <f>(Calculation!T32/$B$32)*100000</f>
        <v>5.0064425010078759</v>
      </c>
      <c r="S32" s="14">
        <f>(Calculation!U32/$B$32)*100000</f>
        <v>7.1144182909059284</v>
      </c>
      <c r="T32" s="14">
        <f>(Calculation!V32/$B$32)*100000</f>
        <v>7.6414122383804415</v>
      </c>
      <c r="U32" s="14">
        <f>(Calculation!W32/$B$32)*100000</f>
        <v>7.9049092121176985</v>
      </c>
      <c r="V32" s="14">
        <f>(Calculation!X32/$B$32)*100000</f>
        <v>11.154705221543864</v>
      </c>
      <c r="W32" s="14">
        <f>(Calculation!Y32/$B$32)*100000</f>
        <v>13.174848686862831</v>
      </c>
      <c r="X32" s="14">
        <f>(Calculation!Z32/$B$32)*100000</f>
        <v>15.019327503023629</v>
      </c>
      <c r="Y32" s="14">
        <f>(Calculation!AA32/$B$32)*100000</f>
        <v>19.059614433661562</v>
      </c>
      <c r="Z32" s="14">
        <f>(Calculation!AB32/$B$32)*100000</f>
        <v>25.471374127934808</v>
      </c>
      <c r="AA32" s="14">
        <f>(Calculation!AC32/$B$32)*100000</f>
        <v>28.633337812781889</v>
      </c>
      <c r="AB32" s="14">
        <f>(Calculation!AD32/$B$32)*100000</f>
        <v>33.112786366315248</v>
      </c>
      <c r="AC32" s="14">
        <f>(Calculation!AE32/$B$32)*100000</f>
        <v>37.416570270690443</v>
      </c>
      <c r="AD32" s="14">
        <f>(Calculation!AF32/$B$32)*100000</f>
        <v>41.369024876749293</v>
      </c>
      <c r="AE32" s="14">
        <f>(Calculation!AG32/$B$32)*100000</f>
        <v>47.429455272706193</v>
      </c>
      <c r="AF32" s="14">
        <f>(Calculation!AH32/$B$32)*100000</f>
        <v>51.73323917708138</v>
      </c>
      <c r="AG32" s="14">
        <f>(Calculation!AI32/$B$32)*100000</f>
        <v>56.300520055193836</v>
      </c>
      <c r="AH32" s="14">
        <f>(Calculation!AJ32/$B$32)*100000</f>
        <v>63.678435319837021</v>
      </c>
      <c r="AI32" s="14">
        <f>(Calculation!AK32/$B$32)*100000</f>
        <v>68.983494085854062</v>
      </c>
      <c r="AJ32" s="14">
        <f>(Calculation!AL32/$B$32)*100000</f>
        <v>76.410445699828742</v>
      </c>
      <c r="AK32" s="14">
        <f>(Calculation!AM32/$B$32)*100000</f>
        <v>85.0216901925548</v>
      </c>
      <c r="AL32" s="14">
        <f>(Calculation!AN32/$B$32)*100000</f>
        <v>85.0216901925548</v>
      </c>
      <c r="AM32" s="14">
        <f>(Calculation!AO32/$B$32)*100000</f>
        <v>86.075678087503832</v>
      </c>
      <c r="AN32" s="14">
        <f>(Calculation!AP32/$B$32)*100000</f>
        <v>87.920156903664633</v>
      </c>
      <c r="AO32" s="14">
        <f>(Calculation!AQ32/$B$32)*100000</f>
        <v>90.818623614774452</v>
      </c>
      <c r="AP32" s="14">
        <f>(Calculation!AR32/$B$32)*100000</f>
        <v>93.453593352147024</v>
      </c>
      <c r="AQ32" s="14">
        <f>(Calculation!AS32/$B$32)*100000</f>
        <v>96.000730764940499</v>
      </c>
      <c r="AR32" s="14">
        <f>(Calculation!AT32/$B$32)*100000</f>
        <v>98.020874230259466</v>
      </c>
      <c r="AS32" s="14">
        <f>(Calculation!AU32/$B$32)*100000</f>
        <v>98.576645531569369</v>
      </c>
      <c r="AT32" s="14">
        <f>(Calculation!AV32/$B$32)*100000</f>
        <v>99.074862125208497</v>
      </c>
      <c r="AU32" s="14">
        <f>(Calculation!AW32/$B$32)*100000</f>
        <v>102.23682581005558</v>
      </c>
      <c r="AV32" s="14">
        <f>(Calculation!AX32/$B$32)*100000</f>
        <v>104.65100363430368</v>
      </c>
      <c r="AW32" s="13">
        <f>(Calculation!AY32/$B32)*100000</f>
        <v>106.10144809153535</v>
      </c>
      <c r="AX32" s="13">
        <f>(Calculation!AZ32/$B32)*100000</f>
        <v>106.10144809153535</v>
      </c>
      <c r="AY32" s="13">
        <f>(Calculation!BA32/$B32)*100000</f>
        <v>107.06760366190528</v>
      </c>
      <c r="AZ32" s="13">
        <f>(Calculation!BB32/$B32)*100000</f>
        <v>111.89838151375497</v>
      </c>
      <c r="BA32" s="13">
        <f>(Calculation!BC32/$B32)*100000</f>
        <v>112.28425408298503</v>
      </c>
      <c r="BB32" s="13">
        <f>(Calculation!BD32/$B32)*100000</f>
        <v>115.06034519860206</v>
      </c>
      <c r="BC32" s="13">
        <f>(Calculation!BE32/$B32)*100000</f>
        <v>116.35209767227413</v>
      </c>
      <c r="BD32" s="13">
        <f>(Calculation!BF32/$B32)*100000</f>
        <v>116.6413270410256</v>
      </c>
      <c r="BE32" s="13">
        <f>(Calculation!BG32/$B32)*100000</f>
        <v>118.68490815736084</v>
      </c>
      <c r="BF32" s="13">
        <f>(Calculation!BH32/$B32)*100000</f>
        <v>118.74930283092364</v>
      </c>
      <c r="BG32" s="13">
        <f>(Calculation!BI32/$B32)*100000</f>
        <v>118.83713515550274</v>
      </c>
      <c r="BH32" s="13">
        <f>(Calculation!BJ32/$B32)*100000</f>
        <v>119.36412910297726</v>
      </c>
      <c r="BI32" s="13">
        <f>(Calculation!BK32/$B32)*100000</f>
        <v>119.97895537503085</v>
      </c>
      <c r="BJ32" s="13">
        <f>(Calculation!BL32/$B32)*100000</f>
        <v>120.06678769960993</v>
      </c>
      <c r="BK32" s="13">
        <f>(Calculation!BM32/$B32)*100000</f>
        <v>120.41811699792628</v>
      </c>
      <c r="BL32" s="13">
        <f>(Calculation!BN32/$B32)*100000</f>
        <v>120.68161397166352</v>
      </c>
      <c r="BM32" s="13">
        <f>(Calculation!BO32/$B32)*100000</f>
        <v>120.92364482302234</v>
      </c>
      <c r="BN32" s="13">
        <f>(Calculation!BP32/$B32)*100000</f>
        <v>120.9451109454008</v>
      </c>
      <c r="BO32" s="13">
        <f>(Calculation!BQ32/$B32)*100000</f>
        <v>121.20860791913805</v>
      </c>
      <c r="BP32" s="13">
        <f>(Calculation!BR32/$B32)*100000</f>
        <v>122.51176068121808</v>
      </c>
      <c r="BQ32" s="13">
        <f>(Calculation!BS32/$B32)*100000</f>
        <v>123.22859205394694</v>
      </c>
    </row>
    <row r="33" ht="14.65" thickTop="1" x14ac:dyDescent="0.45"/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17E5-380A-4855-A9F5-BBB10868D10A}">
  <dimension ref="A1:BQ33"/>
  <sheetViews>
    <sheetView workbookViewId="0">
      <pane xSplit="1" topLeftCell="AU1" activePane="topRight" state="frozen"/>
      <selection pane="topRight" activeCell="BQ1" sqref="BQ1"/>
    </sheetView>
  </sheetViews>
  <sheetFormatPr defaultColWidth="9" defaultRowHeight="14.25" x14ac:dyDescent="0.45"/>
  <cols>
    <col min="1" max="2" width="22.6640625" style="1" customWidth="1"/>
    <col min="3" max="23" width="9.06640625" style="1" customWidth="1"/>
    <col min="24" max="28" width="9.06640625" style="1" bestFit="1" customWidth="1"/>
    <col min="29" max="47" width="9.06640625" style="1" customWidth="1"/>
    <col min="48" max="16384" width="9" style="1"/>
  </cols>
  <sheetData>
    <row r="1" spans="1:69" ht="19.149999999999999" thickTop="1" x14ac:dyDescent="0.45">
      <c r="A1" s="75" t="s">
        <v>17</v>
      </c>
      <c r="B1" s="76" t="s">
        <v>115</v>
      </c>
      <c r="C1" s="76" t="s">
        <v>274</v>
      </c>
      <c r="D1" s="76" t="s">
        <v>275</v>
      </c>
      <c r="E1" s="76" t="s">
        <v>276</v>
      </c>
      <c r="F1" s="76" t="s">
        <v>277</v>
      </c>
      <c r="G1" s="76" t="s">
        <v>278</v>
      </c>
      <c r="H1" s="76" t="s">
        <v>279</v>
      </c>
      <c r="I1" s="76" t="s">
        <v>280</v>
      </c>
      <c r="J1" s="76" t="s">
        <v>281</v>
      </c>
      <c r="K1" s="76" t="s">
        <v>282</v>
      </c>
      <c r="L1" s="76" t="s">
        <v>283</v>
      </c>
      <c r="M1" s="76" t="s">
        <v>284</v>
      </c>
      <c r="N1" s="76" t="s">
        <v>285</v>
      </c>
      <c r="O1" s="76" t="s">
        <v>286</v>
      </c>
      <c r="P1" s="76" t="s">
        <v>287</v>
      </c>
      <c r="Q1" s="76" t="s">
        <v>288</v>
      </c>
      <c r="R1" s="76" t="s">
        <v>289</v>
      </c>
      <c r="S1" s="76" t="s">
        <v>290</v>
      </c>
      <c r="T1" s="76" t="s">
        <v>291</v>
      </c>
      <c r="U1" s="76" t="s">
        <v>292</v>
      </c>
      <c r="V1" s="76" t="s">
        <v>293</v>
      </c>
      <c r="W1" s="76" t="s">
        <v>294</v>
      </c>
      <c r="X1" s="76" t="s">
        <v>295</v>
      </c>
      <c r="Y1" s="76" t="s">
        <v>296</v>
      </c>
      <c r="Z1" s="76" t="s">
        <v>297</v>
      </c>
      <c r="AA1" s="76" t="s">
        <v>298</v>
      </c>
      <c r="AB1" s="76" t="s">
        <v>299</v>
      </c>
      <c r="AC1" s="76" t="s">
        <v>300</v>
      </c>
      <c r="AD1" s="76" t="s">
        <v>301</v>
      </c>
      <c r="AE1" s="76" t="s">
        <v>302</v>
      </c>
      <c r="AF1" s="76" t="s">
        <v>303</v>
      </c>
      <c r="AG1" s="76" t="s">
        <v>315</v>
      </c>
      <c r="AH1" s="76" t="s">
        <v>318</v>
      </c>
      <c r="AI1" s="76" t="s">
        <v>330</v>
      </c>
      <c r="AJ1" s="76" t="s">
        <v>341</v>
      </c>
      <c r="AK1" s="76" t="s">
        <v>349</v>
      </c>
      <c r="AL1" s="76" t="s">
        <v>353</v>
      </c>
      <c r="AM1" s="76" t="s">
        <v>365</v>
      </c>
      <c r="AN1" s="76" t="s">
        <v>370</v>
      </c>
      <c r="AO1" s="76" t="s">
        <v>379</v>
      </c>
      <c r="AP1" s="76" t="s">
        <v>383</v>
      </c>
      <c r="AQ1" s="76" t="s">
        <v>427</v>
      </c>
      <c r="AR1" s="76" t="s">
        <v>498</v>
      </c>
      <c r="AS1" s="76" t="s">
        <v>504</v>
      </c>
      <c r="AT1" s="76" t="s">
        <v>509</v>
      </c>
      <c r="AU1" s="76" t="s">
        <v>516</v>
      </c>
      <c r="AV1" s="76" t="s">
        <v>569</v>
      </c>
      <c r="AW1" s="76" t="s">
        <v>608</v>
      </c>
      <c r="AX1" s="76" t="s">
        <v>616</v>
      </c>
      <c r="AY1" s="76" t="s">
        <v>623</v>
      </c>
      <c r="AZ1" s="76" t="s">
        <v>630</v>
      </c>
      <c r="BA1" s="76" t="s">
        <v>637</v>
      </c>
      <c r="BB1" s="76" t="s">
        <v>644</v>
      </c>
      <c r="BC1" s="76" t="s">
        <v>651</v>
      </c>
      <c r="BD1" s="76" t="s">
        <v>658</v>
      </c>
      <c r="BE1" s="76" t="s">
        <v>665</v>
      </c>
      <c r="BF1" s="76" t="s">
        <v>672</v>
      </c>
      <c r="BG1" s="76" t="s">
        <v>679</v>
      </c>
      <c r="BH1" s="76" t="s">
        <v>686</v>
      </c>
      <c r="BI1" s="76" t="s">
        <v>694</v>
      </c>
      <c r="BJ1" s="76" t="s">
        <v>701</v>
      </c>
      <c r="BK1" s="76" t="s">
        <v>708</v>
      </c>
      <c r="BL1" s="76" t="s">
        <v>716</v>
      </c>
      <c r="BM1" s="76" t="s">
        <v>727</v>
      </c>
      <c r="BN1" s="76" t="s">
        <v>734</v>
      </c>
      <c r="BO1" s="76" t="s">
        <v>741</v>
      </c>
      <c r="BP1" s="76" t="s">
        <v>748</v>
      </c>
      <c r="BQ1" s="76" t="s">
        <v>758</v>
      </c>
    </row>
    <row r="2" spans="1:69" x14ac:dyDescent="0.3">
      <c r="A2" s="7" t="s">
        <v>22</v>
      </c>
      <c r="B2" s="16">
        <f>ProvinceTotal!G2</f>
        <v>3909652</v>
      </c>
      <c r="C2" s="13">
        <f>Calculation!E36</f>
        <v>0</v>
      </c>
      <c r="D2" s="13">
        <f>Calculation!F36</f>
        <v>0</v>
      </c>
      <c r="E2" s="13">
        <f>Calculation!G36</f>
        <v>0</v>
      </c>
      <c r="F2" s="13">
        <f>Calculation!H36</f>
        <v>0</v>
      </c>
      <c r="G2" s="13">
        <f>Calculation!I36</f>
        <v>0</v>
      </c>
      <c r="H2" s="13">
        <f>Calculation!J36</f>
        <v>0</v>
      </c>
      <c r="I2" s="13">
        <f>Calculation!K36</f>
        <v>0</v>
      </c>
      <c r="J2" s="13">
        <f>Calculation!L36</f>
        <v>2</v>
      </c>
      <c r="K2" s="13">
        <f>Calculation!M36</f>
        <v>4</v>
      </c>
      <c r="L2" s="13">
        <f>Calculation!N36</f>
        <v>6</v>
      </c>
      <c r="M2" s="13">
        <f>Calculation!O36</f>
        <v>0</v>
      </c>
      <c r="N2" s="13">
        <f>Calculation!P36</f>
        <v>0</v>
      </c>
      <c r="O2" s="13">
        <f>Calculation!Q36</f>
        <v>34</v>
      </c>
      <c r="P2" s="13">
        <f>Calculation!R36</f>
        <v>9</v>
      </c>
      <c r="Q2" s="13">
        <f>Calculation!S36</f>
        <v>10</v>
      </c>
      <c r="R2" s="13">
        <f>Calculation!T36</f>
        <v>10</v>
      </c>
      <c r="S2" s="13">
        <f>Calculation!U36</f>
        <v>2</v>
      </c>
      <c r="T2" s="13">
        <f>Calculation!V36</f>
        <v>30</v>
      </c>
      <c r="U2" s="13">
        <f>Calculation!W36</f>
        <v>22</v>
      </c>
      <c r="V2" s="13">
        <f>Calculation!X36</f>
        <v>17</v>
      </c>
      <c r="W2" s="13">
        <f>Calculation!Y36</f>
        <v>29</v>
      </c>
      <c r="X2" s="13">
        <f>Calculation!Z36</f>
        <v>7</v>
      </c>
      <c r="Y2" s="13">
        <f>Calculation!AA36</f>
        <v>97</v>
      </c>
      <c r="Z2" s="13">
        <f>Calculation!AB36</f>
        <v>59</v>
      </c>
      <c r="AA2" s="13">
        <f>Calculation!AC36</f>
        <v>36</v>
      </c>
      <c r="AB2" s="13">
        <f>Calculation!AD36</f>
        <v>35</v>
      </c>
      <c r="AC2" s="13">
        <f>Calculation!AE36</f>
        <v>78</v>
      </c>
      <c r="AD2" s="13">
        <f>Calculation!AF36</f>
        <v>84</v>
      </c>
      <c r="AE2" s="13">
        <f>Calculation!AG36</f>
        <v>58</v>
      </c>
      <c r="AF2" s="13">
        <f>Calculation!AH36</f>
        <v>55</v>
      </c>
      <c r="AG2" s="13">
        <f>Calculation!AI36</f>
        <v>72</v>
      </c>
      <c r="AH2" s="13">
        <f>Calculation!AJ36</f>
        <v>57</v>
      </c>
      <c r="AI2" s="13">
        <f>Calculation!AK36</f>
        <v>90.209821428571445</v>
      </c>
      <c r="AJ2" s="13">
        <f>Calculation!AL36</f>
        <v>33.790178571428555</v>
      </c>
      <c r="AK2" s="13">
        <f>Calculation!AM36</f>
        <v>68</v>
      </c>
      <c r="AL2" s="13">
        <f>Calculation!AN36</f>
        <v>89</v>
      </c>
      <c r="AM2" s="13">
        <f>Calculation!AO36</f>
        <v>96</v>
      </c>
      <c r="AN2" s="13">
        <f>Calculation!AP36</f>
        <v>82</v>
      </c>
      <c r="AO2" s="13">
        <f>Calculation!AQ36</f>
        <v>89</v>
      </c>
      <c r="AP2" s="13">
        <f>Calculation!AR36</f>
        <v>82</v>
      </c>
      <c r="AQ2" s="13">
        <f>Calculation!AS36</f>
        <v>94</v>
      </c>
      <c r="AR2" s="13">
        <f>Calculation!AT36</f>
        <v>81</v>
      </c>
      <c r="AS2" s="13">
        <f>Calculation!AU36</f>
        <v>70</v>
      </c>
      <c r="AT2" s="13">
        <f>Calculation!AV36</f>
        <v>74</v>
      </c>
      <c r="AU2" s="13">
        <f>Calculation!AW36</f>
        <v>53</v>
      </c>
      <c r="AV2" s="13">
        <f>Calculation!AX36</f>
        <v>82</v>
      </c>
      <c r="AW2" s="13">
        <f>Calculation!AY36</f>
        <v>79</v>
      </c>
      <c r="AX2" s="13">
        <f>Calculation!AZ36</f>
        <v>93</v>
      </c>
      <c r="AY2" s="13">
        <f>Calculation!BA36</f>
        <v>213</v>
      </c>
      <c r="AZ2" s="13">
        <f>Calculation!BB36</f>
        <v>62.576584727086356</v>
      </c>
      <c r="BA2" s="13">
        <f>Calculation!BC36</f>
        <v>76.423415272913644</v>
      </c>
      <c r="BB2" s="13">
        <f>Calculation!BD36</f>
        <v>170</v>
      </c>
      <c r="BC2" s="13">
        <f>Calculation!BE36</f>
        <v>93.300998433829136</v>
      </c>
      <c r="BD2" s="13">
        <f>Calculation!BF36</f>
        <v>174.69900156617086</v>
      </c>
      <c r="BE2" s="13">
        <f>Calculation!BG36</f>
        <v>97.643606398100019</v>
      </c>
      <c r="BF2" s="13">
        <f>Calculation!BH36</f>
        <v>233.35639360189998</v>
      </c>
      <c r="BG2" s="13">
        <f>Calculation!BI36</f>
        <v>45.547910142863202</v>
      </c>
      <c r="BH2" s="13">
        <f>Calculation!BJ36</f>
        <v>201.4520898571368</v>
      </c>
      <c r="BI2" s="13">
        <f>Calculation!BK36</f>
        <v>94.130640450038754</v>
      </c>
      <c r="BJ2" s="13">
        <f>Calculation!BL36</f>
        <v>158.86935954996125</v>
      </c>
      <c r="BK2" s="13">
        <f>Calculation!BM36</f>
        <v>116.58451102317713</v>
      </c>
      <c r="BL2" s="13">
        <f>Calculation!BN36</f>
        <v>128.94389966366907</v>
      </c>
      <c r="BM2" s="13">
        <f>Calculation!BO36</f>
        <v>139.708190572489</v>
      </c>
      <c r="BN2" s="13">
        <f>Calculation!BP36</f>
        <v>24.763398740664798</v>
      </c>
      <c r="BO2" s="13">
        <f>Calculation!BQ36</f>
        <v>131.85494814714002</v>
      </c>
      <c r="BP2" s="13">
        <f>Calculation!BR36</f>
        <v>63.331814294197102</v>
      </c>
      <c r="BQ2" s="13">
        <f>Calculation!BS36</f>
        <v>84.813237558662877</v>
      </c>
    </row>
    <row r="3" spans="1:69" x14ac:dyDescent="0.3">
      <c r="A3" s="7" t="s">
        <v>23</v>
      </c>
      <c r="B3" s="16">
        <f>ProvinceTotal!G3</f>
        <v>3265219</v>
      </c>
      <c r="C3" s="13">
        <f>Calculation!E37</f>
        <v>0</v>
      </c>
      <c r="D3" s="13">
        <f>Calculation!F37</f>
        <v>0</v>
      </c>
      <c r="E3" s="13">
        <f>Calculation!G37</f>
        <v>0</v>
      </c>
      <c r="F3" s="13">
        <f>Calculation!H37</f>
        <v>0</v>
      </c>
      <c r="G3" s="13">
        <f>Calculation!I37</f>
        <v>0</v>
      </c>
      <c r="H3" s="13">
        <f>Calculation!J37</f>
        <v>0</v>
      </c>
      <c r="I3" s="13">
        <f>Calculation!K37</f>
        <v>0</v>
      </c>
      <c r="J3" s="13">
        <f>Calculation!L37</f>
        <v>1</v>
      </c>
      <c r="K3" s="13">
        <f>Calculation!M37</f>
        <v>0</v>
      </c>
      <c r="L3" s="13">
        <f>Calculation!N37</f>
        <v>0</v>
      </c>
      <c r="M3" s="13">
        <f>Calculation!O37</f>
        <v>0</v>
      </c>
      <c r="N3" s="13">
        <f>Calculation!P37</f>
        <v>4</v>
      </c>
      <c r="O3" s="13">
        <f>Calculation!Q37</f>
        <v>0</v>
      </c>
      <c r="P3" s="13">
        <f>Calculation!R37</f>
        <v>0</v>
      </c>
      <c r="Q3" s="13">
        <f>Calculation!S37</f>
        <v>5</v>
      </c>
      <c r="R3" s="13">
        <f>Calculation!T37</f>
        <v>1</v>
      </c>
      <c r="S3" s="13">
        <f>Calculation!U37</f>
        <v>22</v>
      </c>
      <c r="T3" s="13">
        <f>Calculation!V37</f>
        <v>7</v>
      </c>
      <c r="U3" s="13">
        <f>Calculation!W37</f>
        <v>29</v>
      </c>
      <c r="V3" s="13">
        <f>Calculation!X37</f>
        <v>4</v>
      </c>
      <c r="W3" s="13">
        <f>Calculation!Y37</f>
        <v>27</v>
      </c>
      <c r="X3" s="13">
        <f>Calculation!Z37</f>
        <v>19</v>
      </c>
      <c r="Y3" s="13">
        <f>Calculation!AA37</f>
        <v>25</v>
      </c>
      <c r="Z3" s="13">
        <f>Calculation!AB37</f>
        <v>31</v>
      </c>
      <c r="AA3" s="13">
        <f>Calculation!AC37</f>
        <v>18</v>
      </c>
      <c r="AB3" s="13">
        <f>Calculation!AD37</f>
        <v>31</v>
      </c>
      <c r="AC3" s="13">
        <f>Calculation!AE37</f>
        <v>34</v>
      </c>
      <c r="AD3" s="13">
        <f>Calculation!AF37</f>
        <v>42</v>
      </c>
      <c r="AE3" s="13">
        <f>Calculation!AG37</f>
        <v>26</v>
      </c>
      <c r="AF3" s="13">
        <f>Calculation!AH37</f>
        <v>27</v>
      </c>
      <c r="AG3" s="13">
        <f>Calculation!AI37</f>
        <v>14</v>
      </c>
      <c r="AH3" s="13">
        <f>Calculation!AJ37</f>
        <v>28</v>
      </c>
      <c r="AI3" s="13">
        <f>Calculation!AK37</f>
        <v>36.472826086956502</v>
      </c>
      <c r="AJ3" s="13">
        <f>Calculation!AL37</f>
        <v>65.527173913043498</v>
      </c>
      <c r="AK3" s="13">
        <f>Calculation!AM37</f>
        <v>49</v>
      </c>
      <c r="AL3" s="13">
        <f>Calculation!AN37</f>
        <v>20</v>
      </c>
      <c r="AM3" s="13">
        <f>Calculation!AO37</f>
        <v>31</v>
      </c>
      <c r="AN3" s="13">
        <f>Calculation!AP37</f>
        <v>18</v>
      </c>
      <c r="AO3" s="13">
        <f>Calculation!AQ37</f>
        <v>33</v>
      </c>
      <c r="AP3" s="13">
        <f>Calculation!AR37</f>
        <v>48</v>
      </c>
      <c r="AQ3" s="13">
        <f>Calculation!AS37</f>
        <v>29</v>
      </c>
      <c r="AR3" s="13">
        <f>Calculation!AT37</f>
        <v>25</v>
      </c>
      <c r="AS3" s="13">
        <f>Calculation!AU37</f>
        <v>49</v>
      </c>
      <c r="AT3" s="13">
        <f>Calculation!AV37</f>
        <v>71</v>
      </c>
      <c r="AU3" s="13">
        <f>Calculation!AW37</f>
        <v>87</v>
      </c>
      <c r="AV3" s="13">
        <f>Calculation!AX37</f>
        <v>75</v>
      </c>
      <c r="AW3" s="13">
        <f>Calculation!AY37</f>
        <v>34.7478526093048</v>
      </c>
      <c r="AX3" s="13">
        <f>Calculation!AZ37</f>
        <v>15.2521473906952</v>
      </c>
      <c r="AY3" s="13">
        <f>Calculation!BA37</f>
        <v>113</v>
      </c>
      <c r="AZ3" s="13">
        <f>Calculation!BB37</f>
        <v>78</v>
      </c>
      <c r="BA3" s="13">
        <f>Calculation!BC37</f>
        <v>123</v>
      </c>
      <c r="BB3" s="13">
        <f>Calculation!BD37</f>
        <v>104</v>
      </c>
      <c r="BC3" s="13">
        <f>Calculation!BE37</f>
        <v>63</v>
      </c>
      <c r="BD3" s="13">
        <f>Calculation!BF37</f>
        <v>32</v>
      </c>
      <c r="BE3" s="13">
        <f>Calculation!BG37</f>
        <v>34</v>
      </c>
      <c r="BF3" s="13">
        <f>Calculation!BH37</f>
        <v>62</v>
      </c>
      <c r="BG3" s="13">
        <f>Calculation!BI37</f>
        <v>49</v>
      </c>
      <c r="BH3" s="13">
        <f>Calculation!BJ37</f>
        <v>53.262639489865705</v>
      </c>
      <c r="BI3" s="13">
        <f>Calculation!BK37</f>
        <v>58.737360510134295</v>
      </c>
      <c r="BJ3" s="13">
        <f>Calculation!BL37</f>
        <v>52</v>
      </c>
      <c r="BK3" s="13">
        <f>Calculation!BM37</f>
        <v>39</v>
      </c>
      <c r="BL3" s="13">
        <f>Calculation!BN37</f>
        <v>81</v>
      </c>
      <c r="BM3" s="13">
        <f>Calculation!BO37</f>
        <v>82</v>
      </c>
      <c r="BN3" s="13">
        <f>Calculation!BP37</f>
        <v>92</v>
      </c>
      <c r="BO3" s="13">
        <f>Calculation!BQ37</f>
        <v>80</v>
      </c>
      <c r="BP3" s="13">
        <f>Calculation!BR37</f>
        <v>71</v>
      </c>
      <c r="BQ3" s="13">
        <f>Calculation!BS37</f>
        <v>58</v>
      </c>
    </row>
    <row r="4" spans="1:69" x14ac:dyDescent="0.3">
      <c r="A4" s="7" t="s">
        <v>18</v>
      </c>
      <c r="B4" s="16">
        <f>ProvinceTotal!G4</f>
        <v>1270420</v>
      </c>
      <c r="C4" s="13">
        <f>Calculation!E38</f>
        <v>0</v>
      </c>
      <c r="D4" s="13">
        <f>Calculation!F38</f>
        <v>0</v>
      </c>
      <c r="E4" s="13">
        <f>Calculation!G38</f>
        <v>0</v>
      </c>
      <c r="F4" s="13">
        <f>Calculation!H38</f>
        <v>0</v>
      </c>
      <c r="G4" s="13">
        <f>Calculation!I38</f>
        <v>0</v>
      </c>
      <c r="H4" s="13">
        <f>Calculation!J38</f>
        <v>0</v>
      </c>
      <c r="I4" s="13">
        <f>Calculation!K38</f>
        <v>1</v>
      </c>
      <c r="J4" s="13">
        <f>Calculation!L38</f>
        <v>5</v>
      </c>
      <c r="K4" s="13">
        <f>Calculation!M38</f>
        <v>1</v>
      </c>
      <c r="L4" s="13">
        <f>Calculation!N38</f>
        <v>3</v>
      </c>
      <c r="M4" s="13">
        <f>Calculation!O38</f>
        <v>0</v>
      </c>
      <c r="N4" s="13">
        <f>Calculation!P38</f>
        <v>0</v>
      </c>
      <c r="O4" s="13">
        <f>Calculation!Q38</f>
        <v>2</v>
      </c>
      <c r="P4" s="13">
        <f>Calculation!R38</f>
        <v>0</v>
      </c>
      <c r="Q4" s="13">
        <f>Calculation!S38</f>
        <v>14</v>
      </c>
      <c r="R4" s="13">
        <f>Calculation!T38</f>
        <v>14</v>
      </c>
      <c r="S4" s="13">
        <f>Calculation!U38</f>
        <v>1</v>
      </c>
      <c r="T4" s="13">
        <f>Calculation!V38</f>
        <v>9</v>
      </c>
      <c r="U4" s="13">
        <f>Calculation!W38</f>
        <v>22</v>
      </c>
      <c r="V4" s="13">
        <f>Calculation!X38</f>
        <v>19</v>
      </c>
      <c r="W4" s="13">
        <f>Calculation!Y38</f>
        <v>1</v>
      </c>
      <c r="X4" s="13">
        <f>Calculation!Z38</f>
        <v>14</v>
      </c>
      <c r="Y4" s="13">
        <f>Calculation!AA38</f>
        <v>15</v>
      </c>
      <c r="Z4" s="13">
        <f>Calculation!AB38</f>
        <v>33</v>
      </c>
      <c r="AA4" s="13">
        <f>Calculation!AC38</f>
        <v>0</v>
      </c>
      <c r="AB4" s="13">
        <f>Calculation!AD38</f>
        <v>30</v>
      </c>
      <c r="AC4" s="13">
        <f>Calculation!AE38</f>
        <v>19</v>
      </c>
      <c r="AD4" s="13">
        <f>Calculation!AF38</f>
        <v>10</v>
      </c>
      <c r="AE4" s="13">
        <f>Calculation!AG38</f>
        <v>16</v>
      </c>
      <c r="AF4" s="13">
        <f>Calculation!AH38</f>
        <v>35</v>
      </c>
      <c r="AG4" s="13">
        <f>Calculation!AI38</f>
        <v>6</v>
      </c>
      <c r="AH4" s="13">
        <f>Calculation!AJ38</f>
        <v>19</v>
      </c>
      <c r="AI4" s="13">
        <f>Calculation!AK38</f>
        <v>23.171583850931654</v>
      </c>
      <c r="AJ4" s="13">
        <f>Calculation!AL38</f>
        <v>14.828416149068346</v>
      </c>
      <c r="AK4" s="13">
        <f>Calculation!AM38</f>
        <v>0</v>
      </c>
      <c r="AL4" s="13">
        <f>Calculation!AN38</f>
        <v>28</v>
      </c>
      <c r="AM4" s="13">
        <f>Calculation!AO38</f>
        <v>10</v>
      </c>
      <c r="AN4" s="13">
        <f>Calculation!AP38</f>
        <v>25</v>
      </c>
      <c r="AO4" s="13">
        <f>Calculation!AQ38</f>
        <v>8</v>
      </c>
      <c r="AP4" s="13">
        <f>Calculation!AR38</f>
        <v>20</v>
      </c>
      <c r="AQ4" s="13">
        <f>Calculation!AS38</f>
        <v>24</v>
      </c>
      <c r="AR4" s="13">
        <f>Calculation!AT38</f>
        <v>32</v>
      </c>
      <c r="AS4" s="13">
        <f>Calculation!AU38</f>
        <v>23</v>
      </c>
      <c r="AT4" s="13">
        <f>Calculation!AV38</f>
        <v>18</v>
      </c>
      <c r="AU4" s="13">
        <f>Calculation!AW38</f>
        <v>35</v>
      </c>
      <c r="AV4" s="13">
        <f>Calculation!AX38</f>
        <v>38</v>
      </c>
      <c r="AW4" s="13">
        <f>Calculation!AY38</f>
        <v>34</v>
      </c>
      <c r="AX4" s="13">
        <f>Calculation!AZ38</f>
        <v>26</v>
      </c>
      <c r="AY4" s="13">
        <f>Calculation!BA38</f>
        <v>9</v>
      </c>
      <c r="AZ4" s="13">
        <f>Calculation!BB38</f>
        <v>45</v>
      </c>
      <c r="BA4" s="13">
        <f>Calculation!BC38</f>
        <v>44</v>
      </c>
      <c r="BB4" s="13">
        <f>Calculation!BD38</f>
        <v>50</v>
      </c>
      <c r="BC4" s="13">
        <f>Calculation!BE38</f>
        <v>13</v>
      </c>
      <c r="BD4" s="13">
        <f>Calculation!BF38</f>
        <v>38.996332378223542</v>
      </c>
      <c r="BE4" s="13">
        <f>Calculation!BG38</f>
        <v>33.914551228894311</v>
      </c>
      <c r="BF4" s="13">
        <f>Calculation!BH38</f>
        <v>31.424097851472993</v>
      </c>
      <c r="BG4" s="13">
        <f>Calculation!BI38</f>
        <v>38.312201349504335</v>
      </c>
      <c r="BH4" s="13">
        <f>Calculation!BJ38</f>
        <v>31.400414550137612</v>
      </c>
      <c r="BI4" s="13">
        <f>Calculation!BK38</f>
        <v>30.730657377735383</v>
      </c>
      <c r="BJ4" s="13">
        <f>Calculation!BL38</f>
        <v>13.221745264031824</v>
      </c>
      <c r="BK4" s="13">
        <f>Calculation!BM38</f>
        <v>32.041929007231829</v>
      </c>
      <c r="BL4" s="13">
        <f>Calculation!BN38</f>
        <v>24.697608028275226</v>
      </c>
      <c r="BM4" s="13">
        <f>Calculation!BO38</f>
        <v>27.870544967714522</v>
      </c>
      <c r="BN4" s="13">
        <f>Calculation!BP38</f>
        <v>15.968083242217062</v>
      </c>
      <c r="BO4" s="13">
        <f>Calculation!BQ38</f>
        <v>20.869312458966078</v>
      </c>
      <c r="BP4" s="13">
        <f>Calculation!BR38</f>
        <v>15.101775834687714</v>
      </c>
      <c r="BQ4" s="13">
        <f>Calculation!BS38</f>
        <v>19.769518889374694</v>
      </c>
    </row>
    <row r="5" spans="1:69" x14ac:dyDescent="0.3">
      <c r="A5" s="7" t="s">
        <v>19</v>
      </c>
      <c r="B5" s="16">
        <f>ProvinceTotal!G5</f>
        <v>5120850</v>
      </c>
      <c r="C5" s="13">
        <f>Calculation!E39</f>
        <v>0</v>
      </c>
      <c r="D5" s="13">
        <f>Calculation!F39</f>
        <v>0</v>
      </c>
      <c r="E5" s="13">
        <f>Calculation!G39</f>
        <v>0</v>
      </c>
      <c r="F5" s="13">
        <f>Calculation!H39</f>
        <v>0</v>
      </c>
      <c r="G5" s="13">
        <f>Calculation!I39</f>
        <v>2</v>
      </c>
      <c r="H5" s="13">
        <f>Calculation!J39</f>
        <v>0</v>
      </c>
      <c r="I5" s="13">
        <f>Calculation!K39</f>
        <v>0</v>
      </c>
      <c r="J5" s="13">
        <f>Calculation!L39</f>
        <v>8</v>
      </c>
      <c r="K5" s="13">
        <f>Calculation!M39</f>
        <v>10</v>
      </c>
      <c r="L5" s="13">
        <f>Calculation!N39</f>
        <v>12</v>
      </c>
      <c r="M5" s="13">
        <f>Calculation!O39</f>
        <v>13</v>
      </c>
      <c r="N5" s="13">
        <f>Calculation!P39</f>
        <v>23</v>
      </c>
      <c r="O5" s="13">
        <f>Calculation!Q39</f>
        <v>52</v>
      </c>
      <c r="P5" s="13">
        <f>Calculation!R39</f>
        <v>0</v>
      </c>
      <c r="Q5" s="13">
        <f>Calculation!S39</f>
        <v>118</v>
      </c>
      <c r="R5" s="13">
        <f>Calculation!T39</f>
        <v>150</v>
      </c>
      <c r="S5" s="13">
        <f>Calculation!U39</f>
        <v>96</v>
      </c>
      <c r="T5" s="13">
        <f>Calculation!V39</f>
        <v>80</v>
      </c>
      <c r="U5" s="13">
        <f>Calculation!W39</f>
        <v>37</v>
      </c>
      <c r="V5" s="13">
        <f>Calculation!X39</f>
        <v>17</v>
      </c>
      <c r="W5" s="13">
        <f>Calculation!Y39</f>
        <v>170</v>
      </c>
      <c r="X5" s="13">
        <f>Calculation!Z39</f>
        <v>4</v>
      </c>
      <c r="Y5" s="13">
        <f>Calculation!AA39</f>
        <v>110</v>
      </c>
      <c r="Z5" s="13">
        <f>Calculation!AB39</f>
        <v>155</v>
      </c>
      <c r="AA5" s="13">
        <f>Calculation!AC39</f>
        <v>126</v>
      </c>
      <c r="AB5" s="13">
        <f>Calculation!AD39</f>
        <v>118</v>
      </c>
      <c r="AC5" s="13">
        <f>Calculation!AE39</f>
        <v>75</v>
      </c>
      <c r="AD5" s="13">
        <f>Calculation!AF39</f>
        <v>162</v>
      </c>
      <c r="AE5" s="13">
        <f>Calculation!AG39</f>
        <v>108</v>
      </c>
      <c r="AF5" s="13">
        <f>Calculation!AH39</f>
        <v>145</v>
      </c>
      <c r="AG5" s="13">
        <f>Calculation!AI39</f>
        <v>101</v>
      </c>
      <c r="AH5" s="13">
        <f>Calculation!AJ39</f>
        <v>87</v>
      </c>
      <c r="AI5" s="13">
        <f>Calculation!AK39</f>
        <v>171.40489130434798</v>
      </c>
      <c r="AJ5" s="13">
        <f>Calculation!AL39</f>
        <v>207.01845292516509</v>
      </c>
      <c r="AK5" s="13">
        <f>Calculation!AM39</f>
        <v>163.57665577048692</v>
      </c>
      <c r="AL5" s="13">
        <f>Calculation!AN39</f>
        <v>220.14817316734297</v>
      </c>
      <c r="AM5" s="13">
        <f>Calculation!AO39</f>
        <v>557.69490010671734</v>
      </c>
      <c r="AN5" s="13">
        <f>Calculation!AP39</f>
        <v>177.57767210882093</v>
      </c>
      <c r="AO5" s="13">
        <f>Calculation!AQ39</f>
        <v>527.85878395921372</v>
      </c>
      <c r="AP5" s="13">
        <f>Calculation!AR39</f>
        <v>367.27963817856562</v>
      </c>
      <c r="AQ5" s="13">
        <f>Calculation!AS39</f>
        <v>337.66591040676394</v>
      </c>
      <c r="AR5" s="13">
        <f>Calculation!AT39</f>
        <v>361.06017168776998</v>
      </c>
      <c r="AS5" s="13">
        <f>Calculation!AU39</f>
        <v>352.6517346702949</v>
      </c>
      <c r="AT5" s="13">
        <f>Calculation!AV39</f>
        <v>325.37801791424681</v>
      </c>
      <c r="AU5" s="13">
        <f>Calculation!AW39</f>
        <v>279.10118291112212</v>
      </c>
      <c r="AV5" s="13">
        <f>Calculation!AX39</f>
        <v>295.07674265993501</v>
      </c>
      <c r="AW5" s="13">
        <f>Calculation!AY39</f>
        <v>236.93872494204061</v>
      </c>
      <c r="AX5" s="13">
        <f>Calculation!AZ39</f>
        <v>241.83450406998327</v>
      </c>
      <c r="AY5" s="13">
        <f>Calculation!BA39</f>
        <v>168.30947190732331</v>
      </c>
      <c r="AZ5" s="13">
        <f>Calculation!BB39</f>
        <v>102.79652075834019</v>
      </c>
      <c r="BA5" s="13">
        <f>Calculation!BC39</f>
        <v>206.58659646009892</v>
      </c>
      <c r="BB5" s="13">
        <f>Calculation!BD39</f>
        <v>221.04125409142034</v>
      </c>
      <c r="BC5" s="13">
        <f>Calculation!BE39</f>
        <v>120</v>
      </c>
      <c r="BD5" s="13">
        <f>Calculation!BF39</f>
        <v>139.36550143266504</v>
      </c>
      <c r="BE5" s="13">
        <f>Calculation!BG39</f>
        <v>140.9616005303069</v>
      </c>
      <c r="BF5" s="13">
        <f>Calculation!BH39</f>
        <v>45.672898037028062</v>
      </c>
      <c r="BG5" s="13">
        <f>Calculation!BI39</f>
        <v>113</v>
      </c>
      <c r="BH5" s="13">
        <f>Calculation!BJ39</f>
        <v>122.07395809610534</v>
      </c>
      <c r="BI5" s="13">
        <f>Calculation!BK39</f>
        <v>90.926041903894657</v>
      </c>
      <c r="BJ5" s="13">
        <f>Calculation!BL39</f>
        <v>139</v>
      </c>
      <c r="BK5" s="13">
        <f>Calculation!BM39</f>
        <v>138</v>
      </c>
      <c r="BL5" s="13">
        <f>Calculation!BN39</f>
        <v>58.162995885861164</v>
      </c>
      <c r="BM5" s="13">
        <f>Calculation!BO39</f>
        <v>138.83700411413884</v>
      </c>
      <c r="BN5" s="13">
        <f>Calculation!BP39</f>
        <v>117</v>
      </c>
      <c r="BO5" s="13">
        <f>Calculation!BQ39</f>
        <v>59.094560555517091</v>
      </c>
      <c r="BP5" s="13">
        <f>Calculation!BR39</f>
        <v>98.905439444482909</v>
      </c>
      <c r="BQ5" s="13">
        <f>Calculation!BS39</f>
        <v>88.147362513625922</v>
      </c>
    </row>
    <row r="6" spans="1:69" x14ac:dyDescent="0.3">
      <c r="A6" s="7" t="s">
        <v>0</v>
      </c>
      <c r="B6" s="16">
        <f>ProvinceTotal!G6</f>
        <v>2712400</v>
      </c>
      <c r="C6" s="13">
        <f>Calculation!E40</f>
        <v>0</v>
      </c>
      <c r="D6" s="13">
        <f>Calculation!F40</f>
        <v>0</v>
      </c>
      <c r="E6" s="13">
        <f>Calculation!G40</f>
        <v>0</v>
      </c>
      <c r="F6" s="13">
        <f>Calculation!H40</f>
        <v>0</v>
      </c>
      <c r="G6" s="13">
        <f>Calculation!I40</f>
        <v>0</v>
      </c>
      <c r="H6" s="13">
        <f>Calculation!J40</f>
        <v>2</v>
      </c>
      <c r="I6" s="13">
        <f>Calculation!K40</f>
        <v>1</v>
      </c>
      <c r="J6" s="13">
        <f>Calculation!L40</f>
        <v>2</v>
      </c>
      <c r="K6" s="13">
        <f>Calculation!M40</f>
        <v>3</v>
      </c>
      <c r="L6" s="13">
        <f>Calculation!N40</f>
        <v>8</v>
      </c>
      <c r="M6" s="13">
        <f>Calculation!O40</f>
        <v>31</v>
      </c>
      <c r="N6" s="13">
        <f>Calculation!P40</f>
        <v>10</v>
      </c>
      <c r="O6" s="13">
        <f>Calculation!Q40</f>
        <v>36</v>
      </c>
      <c r="P6" s="13">
        <f>Calculation!R40</f>
        <v>19</v>
      </c>
      <c r="Q6" s="13">
        <f>Calculation!S40</f>
        <v>61</v>
      </c>
      <c r="R6" s="13">
        <f>Calculation!T40</f>
        <v>129</v>
      </c>
      <c r="S6" s="13">
        <f>Calculation!U40</f>
        <v>3</v>
      </c>
      <c r="T6" s="13">
        <f>Calculation!V40</f>
        <v>2</v>
      </c>
      <c r="U6" s="13">
        <f>Calculation!W40</f>
        <v>0</v>
      </c>
      <c r="V6" s="13">
        <f>Calculation!X40</f>
        <v>32</v>
      </c>
      <c r="W6" s="13">
        <f>Calculation!Y40</f>
        <v>45</v>
      </c>
      <c r="X6" s="13">
        <f>Calculation!Z40</f>
        <v>74</v>
      </c>
      <c r="Y6" s="13">
        <f>Calculation!AA40</f>
        <v>6</v>
      </c>
      <c r="Z6" s="13">
        <f>Calculation!AB40</f>
        <v>134</v>
      </c>
      <c r="AA6" s="13">
        <f>Calculation!AC40</f>
        <v>67</v>
      </c>
      <c r="AB6" s="13">
        <f>Calculation!AD40</f>
        <v>49</v>
      </c>
      <c r="AC6" s="13">
        <f>Calculation!AE40</f>
        <v>116</v>
      </c>
      <c r="AD6" s="13">
        <f>Calculation!AF40</f>
        <v>76</v>
      </c>
      <c r="AE6" s="13">
        <f>Calculation!AG40</f>
        <v>61</v>
      </c>
      <c r="AF6" s="13">
        <f>Calculation!AH40</f>
        <v>95</v>
      </c>
      <c r="AG6" s="13">
        <f>Calculation!AI40</f>
        <v>55</v>
      </c>
      <c r="AH6" s="13">
        <f>Calculation!AJ40</f>
        <v>60</v>
      </c>
      <c r="AI6" s="13">
        <f>Calculation!AK40</f>
        <v>83.616459627329277</v>
      </c>
      <c r="AJ6" s="13">
        <f>Calculation!AL40</f>
        <v>113.49496479156642</v>
      </c>
      <c r="AK6" s="13">
        <f>Calculation!AM40</f>
        <v>77.888575581104305</v>
      </c>
      <c r="AL6" s="13">
        <f>Calculation!AN40</f>
        <v>48</v>
      </c>
      <c r="AM6" s="13">
        <f>Calculation!AO40</f>
        <v>58</v>
      </c>
      <c r="AN6" s="13">
        <f>Calculation!AP40</f>
        <v>158.74130364214056</v>
      </c>
      <c r="AO6" s="13">
        <f>Calculation!AQ40</f>
        <v>255.36372224150318</v>
      </c>
      <c r="AP6" s="13">
        <f>Calculation!AR40</f>
        <v>92.823065973577968</v>
      </c>
      <c r="AQ6" s="13">
        <f>Calculation!AS40</f>
        <v>100.1984740429134</v>
      </c>
      <c r="AR6" s="13">
        <f>Calculation!AT40</f>
        <v>135.8581870984417</v>
      </c>
      <c r="AS6" s="13">
        <f>Calculation!AU40</f>
        <v>122.49209569012874</v>
      </c>
      <c r="AT6" s="13">
        <f>Calculation!AV40</f>
        <v>111.18219222638481</v>
      </c>
      <c r="AU6" s="13">
        <f>Calculation!AW40</f>
        <v>90.689661906544643</v>
      </c>
      <c r="AV6" s="13">
        <f>Calculation!AX40</f>
        <v>91.465315514806662</v>
      </c>
      <c r="AW6" s="13">
        <f>Calculation!AY40</f>
        <v>204.76634079769337</v>
      </c>
      <c r="AX6" s="13">
        <f>Calculation!AZ40</f>
        <v>144.6940552523406</v>
      </c>
      <c r="AY6" s="13">
        <f>Calculation!BA40</f>
        <v>114.84051842081226</v>
      </c>
      <c r="AZ6" s="13">
        <f>Calculation!BB40</f>
        <v>62.596456698089696</v>
      </c>
      <c r="BA6" s="13">
        <f>Calculation!BC40</f>
        <v>108.48702119066456</v>
      </c>
      <c r="BB6" s="13">
        <f>Calculation!BD40</f>
        <v>132.3172375900981</v>
      </c>
      <c r="BC6" s="13">
        <f>Calculation!BE40</f>
        <v>97.874915535316177</v>
      </c>
      <c r="BD6" s="13">
        <f>Calculation!BF40</f>
        <v>94.250811536709534</v>
      </c>
      <c r="BE6" s="13">
        <f>Calculation!BG40</f>
        <v>97.139998901896433</v>
      </c>
      <c r="BF6" s="13">
        <f>Calculation!BH40</f>
        <v>85.50663562868931</v>
      </c>
      <c r="BG6" s="13">
        <f>Calculation!BI40</f>
        <v>85.527341475243247</v>
      </c>
      <c r="BH6" s="13">
        <f>Calculation!BJ40</f>
        <v>94.271473960532603</v>
      </c>
      <c r="BI6" s="13">
        <f>Calculation!BK40</f>
        <v>85.979335750242626</v>
      </c>
      <c r="BJ6" s="13">
        <f>Calculation!BL40</f>
        <v>9.9338389252297929</v>
      </c>
      <c r="BK6" s="13">
        <f>Calculation!BM40</f>
        <v>83.268415820354676</v>
      </c>
      <c r="BL6" s="13">
        <f>Calculation!BN40</f>
        <v>56.924684323392285</v>
      </c>
      <c r="BM6" s="13">
        <f>Calculation!BO40</f>
        <v>68.190667611414938</v>
      </c>
      <c r="BN6" s="13">
        <f>Calculation!BP40</f>
        <v>6.6162322448381019</v>
      </c>
      <c r="BO6" s="13">
        <f>Calculation!BQ40</f>
        <v>45.918873533482838</v>
      </c>
      <c r="BP6" s="13">
        <f>Calculation!BR40</f>
        <v>39.585645132500758</v>
      </c>
      <c r="BQ6" s="13">
        <f>Calculation!BS40</f>
        <v>45.367050278624447</v>
      </c>
    </row>
    <row r="7" spans="1:69" x14ac:dyDescent="0.3">
      <c r="A7" s="7" t="s">
        <v>1</v>
      </c>
      <c r="B7" s="16">
        <f>ProvinceTotal!G7</f>
        <v>580158</v>
      </c>
      <c r="C7" s="13">
        <f>Calculation!E41</f>
        <v>0</v>
      </c>
      <c r="D7" s="13">
        <f>Calculation!F41</f>
        <v>0</v>
      </c>
      <c r="E7" s="13">
        <f>Calculation!G41</f>
        <v>0</v>
      </c>
      <c r="F7" s="13">
        <f>Calculation!H41</f>
        <v>0</v>
      </c>
      <c r="G7" s="13">
        <f>Calculation!I41</f>
        <v>0</v>
      </c>
      <c r="H7" s="13">
        <f>Calculation!J41</f>
        <v>0</v>
      </c>
      <c r="I7" s="13">
        <f>Calculation!K41</f>
        <v>0</v>
      </c>
      <c r="J7" s="13">
        <f>Calculation!L41</f>
        <v>0</v>
      </c>
      <c r="K7" s="13">
        <f>Calculation!M41</f>
        <v>0</v>
      </c>
      <c r="L7" s="13">
        <f>Calculation!N41</f>
        <v>1</v>
      </c>
      <c r="M7" s="13">
        <f>Calculation!O41</f>
        <v>1</v>
      </c>
      <c r="N7" s="13">
        <f>Calculation!P41</f>
        <v>2</v>
      </c>
      <c r="O7" s="13">
        <f>Calculation!Q41</f>
        <v>0</v>
      </c>
      <c r="P7" s="13">
        <f>Calculation!R41</f>
        <v>7</v>
      </c>
      <c r="Q7" s="13">
        <f>Calculation!S41</f>
        <v>0</v>
      </c>
      <c r="R7" s="13">
        <f>Calculation!T41</f>
        <v>2</v>
      </c>
      <c r="S7" s="13">
        <f>Calculation!U41</f>
        <v>2</v>
      </c>
      <c r="T7" s="13">
        <f>Calculation!V41</f>
        <v>0</v>
      </c>
      <c r="U7" s="13">
        <f>Calculation!W41</f>
        <v>16</v>
      </c>
      <c r="V7" s="13">
        <f>Calculation!X41</f>
        <v>25</v>
      </c>
      <c r="W7" s="13">
        <f>Calculation!Y41</f>
        <v>6</v>
      </c>
      <c r="X7" s="13">
        <f>Calculation!Z41</f>
        <v>7</v>
      </c>
      <c r="Y7" s="13">
        <f>Calculation!AA41</f>
        <v>8</v>
      </c>
      <c r="Z7" s="13">
        <f>Calculation!AB41</f>
        <v>6</v>
      </c>
      <c r="AA7" s="13">
        <f>Calculation!AC41</f>
        <v>18</v>
      </c>
      <c r="AB7" s="13">
        <f>Calculation!AD41</f>
        <v>2</v>
      </c>
      <c r="AC7" s="13">
        <f>Calculation!AE41</f>
        <v>7</v>
      </c>
      <c r="AD7" s="13">
        <f>Calculation!AF41</f>
        <v>10</v>
      </c>
      <c r="AE7" s="13">
        <f>Calculation!AG41</f>
        <v>8</v>
      </c>
      <c r="AF7" s="13">
        <f>Calculation!AH41</f>
        <v>20</v>
      </c>
      <c r="AG7" s="13">
        <f>Calculation!AI41</f>
        <v>18</v>
      </c>
      <c r="AH7" s="13">
        <f>Calculation!AJ41</f>
        <v>17</v>
      </c>
      <c r="AI7" s="13">
        <f>Calculation!AK41</f>
        <v>15.83540372670808</v>
      </c>
      <c r="AJ7" s="13">
        <f>Calculation!AL41</f>
        <v>24.83938353753436</v>
      </c>
      <c r="AK7" s="13">
        <f>Calculation!AM41</f>
        <v>8.3252127357575603</v>
      </c>
      <c r="AL7" s="13">
        <f>Calculation!AN41</f>
        <v>5</v>
      </c>
      <c r="AM7" s="13">
        <f>Calculation!AO41</f>
        <v>9</v>
      </c>
      <c r="AN7" s="13">
        <f>Calculation!AP41</f>
        <v>14</v>
      </c>
      <c r="AO7" s="13">
        <f>Calculation!AQ41</f>
        <v>14</v>
      </c>
      <c r="AP7" s="13">
        <f>Calculation!AR41</f>
        <v>6</v>
      </c>
      <c r="AQ7" s="13">
        <f>Calculation!AS41</f>
        <v>8</v>
      </c>
      <c r="AR7" s="13">
        <f>Calculation!AT41</f>
        <v>8</v>
      </c>
      <c r="AS7" s="13">
        <f>Calculation!AU41</f>
        <v>6</v>
      </c>
      <c r="AT7" s="13">
        <f>Calculation!AV41</f>
        <v>5</v>
      </c>
      <c r="AU7" s="13">
        <f>Calculation!AW41</f>
        <v>2</v>
      </c>
      <c r="AV7" s="13">
        <f>Calculation!AX41</f>
        <v>10</v>
      </c>
      <c r="AW7" s="13">
        <f>Calculation!AY41</f>
        <v>5</v>
      </c>
      <c r="AX7" s="13">
        <f>Calculation!AZ41</f>
        <v>7</v>
      </c>
      <c r="AY7" s="13">
        <f>Calculation!BA41</f>
        <v>8</v>
      </c>
      <c r="AZ7" s="13">
        <f>Calculation!BB41</f>
        <v>14</v>
      </c>
      <c r="BA7" s="13">
        <f>Calculation!BC41</f>
        <v>17</v>
      </c>
      <c r="BB7" s="13">
        <f>Calculation!BD41</f>
        <v>14</v>
      </c>
      <c r="BC7" s="13">
        <f>Calculation!BE41</f>
        <v>7</v>
      </c>
      <c r="BD7" s="13">
        <f>Calculation!BF41</f>
        <v>12</v>
      </c>
      <c r="BE7" s="13">
        <f>Calculation!BG41</f>
        <v>9</v>
      </c>
      <c r="BF7" s="13">
        <f>Calculation!BH41</f>
        <v>3</v>
      </c>
      <c r="BG7" s="13">
        <f>Calculation!BI41</f>
        <v>3</v>
      </c>
      <c r="BH7" s="13">
        <f>Calculation!BJ41</f>
        <v>8</v>
      </c>
      <c r="BI7" s="13">
        <f>Calculation!BK41</f>
        <v>1</v>
      </c>
      <c r="BJ7" s="13">
        <f>Calculation!BL41</f>
        <v>5</v>
      </c>
      <c r="BK7" s="13">
        <f>Calculation!BM41</f>
        <v>6</v>
      </c>
      <c r="BL7" s="13">
        <f>Calculation!BN41</f>
        <v>7</v>
      </c>
      <c r="BM7" s="13">
        <f>Calculation!BO41</f>
        <v>4</v>
      </c>
      <c r="BN7" s="13">
        <f>Calculation!BP41</f>
        <v>3</v>
      </c>
      <c r="BO7" s="13">
        <f>Calculation!BQ41</f>
        <v>1</v>
      </c>
      <c r="BP7" s="13">
        <f>Calculation!BR41</f>
        <v>10</v>
      </c>
      <c r="BQ7" s="13">
        <f>Calculation!BS41</f>
        <v>17</v>
      </c>
    </row>
    <row r="8" spans="1:69" x14ac:dyDescent="0.3">
      <c r="A8" s="7" t="s">
        <v>20</v>
      </c>
      <c r="B8" s="16">
        <f>ProvinceTotal!G8</f>
        <v>1163400</v>
      </c>
      <c r="C8" s="13">
        <f>Calculation!E42</f>
        <v>0</v>
      </c>
      <c r="D8" s="13">
        <f>Calculation!F42</f>
        <v>0</v>
      </c>
      <c r="E8" s="13">
        <f>Calculation!G42</f>
        <v>0</v>
      </c>
      <c r="F8" s="13">
        <f>Calculation!H42</f>
        <v>0</v>
      </c>
      <c r="G8" s="13">
        <f>Calculation!I42</f>
        <v>0</v>
      </c>
      <c r="H8" s="13">
        <f>Calculation!J42</f>
        <v>0</v>
      </c>
      <c r="I8" s="13">
        <f>Calculation!K42</f>
        <v>0</v>
      </c>
      <c r="J8" s="13">
        <f>Calculation!L42</f>
        <v>0</v>
      </c>
      <c r="K8" s="13">
        <f>Calculation!M42</f>
        <v>0</v>
      </c>
      <c r="L8" s="13">
        <f>Calculation!N42</f>
        <v>0</v>
      </c>
      <c r="M8" s="13">
        <f>Calculation!O42</f>
        <v>0</v>
      </c>
      <c r="N8" s="13">
        <f>Calculation!P42</f>
        <v>0</v>
      </c>
      <c r="O8" s="13">
        <f>Calculation!Q42</f>
        <v>0</v>
      </c>
      <c r="P8" s="13">
        <f>Calculation!R42</f>
        <v>0</v>
      </c>
      <c r="Q8" s="13">
        <f>Calculation!S42</f>
        <v>3</v>
      </c>
      <c r="R8" s="13">
        <f>Calculation!T42</f>
        <v>2</v>
      </c>
      <c r="S8" s="13">
        <f>Calculation!U42</f>
        <v>3</v>
      </c>
      <c r="T8" s="13">
        <f>Calculation!V42</f>
        <v>2</v>
      </c>
      <c r="U8" s="13">
        <f>Calculation!W42</f>
        <v>1</v>
      </c>
      <c r="V8" s="13">
        <f>Calculation!X42</f>
        <v>7</v>
      </c>
      <c r="W8" s="13">
        <f>Calculation!Y42</f>
        <v>0</v>
      </c>
      <c r="X8" s="13">
        <f>Calculation!Z42</f>
        <v>3</v>
      </c>
      <c r="Y8" s="13">
        <f>Calculation!AA42</f>
        <v>0</v>
      </c>
      <c r="Z8" s="13">
        <f>Calculation!AB42</f>
        <v>7</v>
      </c>
      <c r="AA8" s="13">
        <f>Calculation!AC42</f>
        <v>6</v>
      </c>
      <c r="AB8" s="13">
        <f>Calculation!AD42</f>
        <v>4</v>
      </c>
      <c r="AC8" s="13">
        <f>Calculation!AE42</f>
        <v>4</v>
      </c>
      <c r="AD8" s="13">
        <f>Calculation!AF42</f>
        <v>4</v>
      </c>
      <c r="AE8" s="13">
        <f>Calculation!AG42</f>
        <v>8</v>
      </c>
      <c r="AF8" s="13">
        <f>Calculation!AH42</f>
        <v>1</v>
      </c>
      <c r="AG8" s="13">
        <f>Calculation!AI42</f>
        <v>0</v>
      </c>
      <c r="AH8" s="13">
        <f>Calculation!AJ42</f>
        <v>0</v>
      </c>
      <c r="AI8" s="13">
        <f>Calculation!AK42</f>
        <v>3.1593555900621126</v>
      </c>
      <c r="AJ8" s="13">
        <f>Calculation!AL42</f>
        <v>8.8406444099378874</v>
      </c>
      <c r="AK8" s="13">
        <f>Calculation!AM42</f>
        <v>0</v>
      </c>
      <c r="AL8" s="13">
        <f>Calculation!AN42</f>
        <v>4</v>
      </c>
      <c r="AM8" s="13">
        <f>Calculation!AO42</f>
        <v>1</v>
      </c>
      <c r="AN8" s="13">
        <f>Calculation!AP42</f>
        <v>3</v>
      </c>
      <c r="AO8" s="13">
        <f>Calculation!AQ42</f>
        <v>10</v>
      </c>
      <c r="AP8" s="13">
        <f>Calculation!AR42</f>
        <v>8</v>
      </c>
      <c r="AQ8" s="13">
        <f>Calculation!AS42</f>
        <v>4</v>
      </c>
      <c r="AR8" s="13">
        <f>Calculation!AT42</f>
        <v>2</v>
      </c>
      <c r="AS8" s="13">
        <f>Calculation!AU42</f>
        <v>6</v>
      </c>
      <c r="AT8" s="13">
        <f>Calculation!AV42</f>
        <v>0</v>
      </c>
      <c r="AU8" s="13">
        <f>Calculation!AW42</f>
        <v>17</v>
      </c>
      <c r="AV8" s="13">
        <f>Calculation!AX42</f>
        <v>3</v>
      </c>
      <c r="AW8" s="13">
        <f>Calculation!AY42</f>
        <v>7</v>
      </c>
      <c r="AX8" s="13">
        <f>Calculation!AZ42</f>
        <v>0</v>
      </c>
      <c r="AY8" s="13">
        <f>Calculation!BA42</f>
        <v>9</v>
      </c>
      <c r="AZ8" s="13">
        <f>Calculation!BB42</f>
        <v>11</v>
      </c>
      <c r="BA8" s="13">
        <f>Calculation!BC42</f>
        <v>5</v>
      </c>
      <c r="BB8" s="13">
        <f>Calculation!BD42</f>
        <v>0</v>
      </c>
      <c r="BC8" s="13">
        <f>Calculation!BE42</f>
        <v>0</v>
      </c>
      <c r="BD8" s="13">
        <f>Calculation!BF42</f>
        <v>0</v>
      </c>
      <c r="BE8" s="13">
        <f>Calculation!BG42</f>
        <v>0</v>
      </c>
      <c r="BF8" s="13">
        <f>Calculation!BH42</f>
        <v>0</v>
      </c>
      <c r="BG8" s="13">
        <f>Calculation!BI42</f>
        <v>0</v>
      </c>
      <c r="BH8" s="13">
        <f>Calculation!BJ42</f>
        <v>3</v>
      </c>
      <c r="BI8" s="13">
        <f>Calculation!BK42</f>
        <v>2</v>
      </c>
      <c r="BJ8" s="13">
        <f>Calculation!BL42</f>
        <v>1</v>
      </c>
      <c r="BK8" s="13">
        <f>Calculation!BM42</f>
        <v>4</v>
      </c>
      <c r="BL8" s="13">
        <f>Calculation!BN42</f>
        <v>2</v>
      </c>
      <c r="BM8" s="13">
        <f>Calculation!BO42</f>
        <v>9</v>
      </c>
      <c r="BN8" s="13">
        <f>Calculation!BP42</f>
        <v>3</v>
      </c>
      <c r="BO8" s="13">
        <f>Calculation!BQ42</f>
        <v>5</v>
      </c>
      <c r="BP8" s="13">
        <f>Calculation!BR42</f>
        <v>1</v>
      </c>
      <c r="BQ8" s="13">
        <f>Calculation!BS42</f>
        <v>36</v>
      </c>
    </row>
    <row r="9" spans="1:69" x14ac:dyDescent="0.3">
      <c r="A9" s="7" t="s">
        <v>2</v>
      </c>
      <c r="B9" s="16">
        <f>ProvinceTotal!G9</f>
        <v>13267637</v>
      </c>
      <c r="C9" s="13">
        <f>Calculation!E43</f>
        <v>0</v>
      </c>
      <c r="D9" s="13">
        <f>Calculation!F43</f>
        <v>4</v>
      </c>
      <c r="E9" s="13">
        <f>Calculation!G43</f>
        <v>2</v>
      </c>
      <c r="F9" s="13">
        <f>Calculation!H43</f>
        <v>4</v>
      </c>
      <c r="G9" s="13">
        <f>Calculation!I43</f>
        <v>3</v>
      </c>
      <c r="H9" s="13">
        <f>Calculation!J43</f>
        <v>9</v>
      </c>
      <c r="I9" s="13">
        <f>Calculation!K43</f>
        <v>4</v>
      </c>
      <c r="J9" s="13">
        <f>Calculation!L43</f>
        <v>38</v>
      </c>
      <c r="K9" s="13">
        <f>Calculation!M43</f>
        <v>64</v>
      </c>
      <c r="L9" s="13">
        <f>Calculation!N43</f>
        <v>52</v>
      </c>
      <c r="M9" s="13">
        <f>Calculation!O43</f>
        <v>170</v>
      </c>
      <c r="N9" s="13">
        <f>Calculation!P43</f>
        <v>225</v>
      </c>
      <c r="O9" s="13">
        <f>Calculation!Q43</f>
        <v>468</v>
      </c>
      <c r="P9" s="13">
        <f>Calculation!R43</f>
        <v>253</v>
      </c>
      <c r="Q9" s="13">
        <f>Calculation!S43</f>
        <v>56</v>
      </c>
      <c r="R9" s="13">
        <f>Calculation!T43</f>
        <v>61</v>
      </c>
      <c r="S9" s="13">
        <f>Calculation!U43</f>
        <v>126</v>
      </c>
      <c r="T9" s="13">
        <f>Calculation!V43</f>
        <v>266</v>
      </c>
      <c r="U9" s="13">
        <f>Calculation!W43</f>
        <v>140</v>
      </c>
      <c r="V9" s="13">
        <f>Calculation!X43</f>
        <v>169</v>
      </c>
      <c r="W9" s="13">
        <f>Calculation!Y43</f>
        <v>256</v>
      </c>
      <c r="X9" s="13">
        <f>Calculation!Z43</f>
        <v>303</v>
      </c>
      <c r="Y9" s="13">
        <f>Calculation!AA43</f>
        <v>303</v>
      </c>
      <c r="Z9" s="13">
        <f>Calculation!AB43</f>
        <v>347</v>
      </c>
      <c r="AA9" s="13">
        <f>Calculation!AC43</f>
        <v>251</v>
      </c>
      <c r="AB9" s="13">
        <f>Calculation!AD43</f>
        <v>200</v>
      </c>
      <c r="AC9" s="13">
        <f>Calculation!AE43</f>
        <v>273</v>
      </c>
      <c r="AD9" s="13">
        <f>Calculation!AF43</f>
        <v>213</v>
      </c>
      <c r="AE9" s="13">
        <f>Calculation!AG43</f>
        <v>137</v>
      </c>
      <c r="AF9" s="13">
        <f>Calculation!AH43</f>
        <v>220</v>
      </c>
      <c r="AG9" s="13">
        <f>Calculation!AI43</f>
        <v>232</v>
      </c>
      <c r="AH9" s="13">
        <f>Calculation!AJ43</f>
        <v>249</v>
      </c>
      <c r="AI9" s="13">
        <f>Calculation!AK43</f>
        <v>222.83540372670814</v>
      </c>
      <c r="AJ9" s="13">
        <f>Calculation!AL43</f>
        <v>356.77221181245477</v>
      </c>
      <c r="AK9" s="13">
        <f>Calculation!AM43</f>
        <v>674.24958572225933</v>
      </c>
      <c r="AL9" s="13">
        <f>Calculation!AN43</f>
        <v>550.45927463264252</v>
      </c>
      <c r="AM9" s="13">
        <f>Calculation!AO43</f>
        <v>1315.6243763628327</v>
      </c>
      <c r="AN9" s="13">
        <f>Calculation!AP43</f>
        <v>1714.3719819480957</v>
      </c>
      <c r="AO9" s="13">
        <f>Calculation!AQ43</f>
        <v>890.06417093707205</v>
      </c>
      <c r="AP9" s="13">
        <f>Calculation!AR43</f>
        <v>687.12045219887295</v>
      </c>
      <c r="AQ9" s="13">
        <f>Calculation!AS43</f>
        <v>1286.7894920209401</v>
      </c>
      <c r="AR9" s="13">
        <f>Calculation!AT43</f>
        <v>1041.3046633352442</v>
      </c>
      <c r="AS9" s="13">
        <f>Calculation!AU43</f>
        <v>1016.4542169134311</v>
      </c>
      <c r="AT9" s="13">
        <f>Calculation!AV43</f>
        <v>940.27005248359455</v>
      </c>
      <c r="AU9" s="13">
        <f>Calculation!AW43</f>
        <v>813.93226220334509</v>
      </c>
      <c r="AV9" s="13">
        <f>Calculation!AX43</f>
        <v>763.61012049897545</v>
      </c>
      <c r="AW9" s="13">
        <f>Calculation!AY43</f>
        <v>614.49746368839988</v>
      </c>
      <c r="AX9" s="13">
        <f>Calculation!AZ43</f>
        <v>559.59987568152792</v>
      </c>
      <c r="AY9" s="13">
        <f>Calculation!BA43</f>
        <v>529.5972944450732</v>
      </c>
      <c r="AZ9" s="13">
        <f>Calculation!BB43</f>
        <v>286.08950703186565</v>
      </c>
      <c r="BA9" s="13">
        <f>Calculation!BC43</f>
        <v>888.35759435666478</v>
      </c>
      <c r="BB9" s="13">
        <f>Calculation!BD43</f>
        <v>400.2033212688948</v>
      </c>
      <c r="BC9" s="13">
        <f>Calculation!BE43</f>
        <v>445.43215249774585</v>
      </c>
      <c r="BD9" s="13">
        <f>Calculation!BF43</f>
        <v>499.36452623335936</v>
      </c>
      <c r="BE9" s="13">
        <f>Calculation!BG43</f>
        <v>421.88029651487159</v>
      </c>
      <c r="BF9" s="13">
        <f>Calculation!BH43</f>
        <v>327.11970348512841</v>
      </c>
      <c r="BG9" s="13">
        <f>Calculation!BI43</f>
        <v>535.57394910155926</v>
      </c>
      <c r="BH9" s="13">
        <f>Calculation!BJ43</f>
        <v>355.42605089844074</v>
      </c>
      <c r="BI9" s="13">
        <f>Calculation!BK43</f>
        <v>328</v>
      </c>
      <c r="BJ9" s="13">
        <f>Calculation!BL43</f>
        <v>479</v>
      </c>
      <c r="BK9" s="13">
        <f>Calculation!BM43</f>
        <v>238.40073292918169</v>
      </c>
      <c r="BL9" s="13">
        <f>Calculation!BN43</f>
        <v>330.84603276319831</v>
      </c>
      <c r="BM9" s="13">
        <f>Calculation!BO43</f>
        <v>80.753234307620005</v>
      </c>
      <c r="BN9" s="13">
        <f>Calculation!BP43</f>
        <v>313</v>
      </c>
      <c r="BO9" s="13">
        <f>Calculation!BQ43</f>
        <v>274</v>
      </c>
      <c r="BP9" s="13">
        <f>Calculation!BR43</f>
        <v>27.651464320628293</v>
      </c>
      <c r="BQ9" s="13">
        <f>Calculation!BS43</f>
        <v>294.34853567937171</v>
      </c>
    </row>
    <row r="10" spans="1:69" x14ac:dyDescent="0.3">
      <c r="A10" s="7" t="s">
        <v>24</v>
      </c>
      <c r="B10" s="16">
        <f>ProvinceTotal!G10</f>
        <v>947763</v>
      </c>
      <c r="C10" s="13">
        <f>Calculation!E44</f>
        <v>0</v>
      </c>
      <c r="D10" s="13">
        <f>Calculation!F44</f>
        <v>0</v>
      </c>
      <c r="E10" s="13">
        <f>Calculation!G44</f>
        <v>0</v>
      </c>
      <c r="F10" s="13">
        <f>Calculation!H44</f>
        <v>0</v>
      </c>
      <c r="G10" s="13">
        <f>Calculation!I44</f>
        <v>0</v>
      </c>
      <c r="H10" s="13">
        <f>Calculation!J44</f>
        <v>0</v>
      </c>
      <c r="I10" s="13">
        <f>Calculation!K44</f>
        <v>0</v>
      </c>
      <c r="J10" s="13">
        <f>Calculation!L44</f>
        <v>0</v>
      </c>
      <c r="K10" s="13">
        <f>Calculation!M44</f>
        <v>0</v>
      </c>
      <c r="L10" s="13">
        <f>Calculation!N44</f>
        <v>0</v>
      </c>
      <c r="M10" s="13">
        <f>Calculation!O44</f>
        <v>0</v>
      </c>
      <c r="N10" s="13">
        <f>Calculation!P44</f>
        <v>0</v>
      </c>
      <c r="O10" s="13">
        <f>Calculation!Q44</f>
        <v>0</v>
      </c>
      <c r="P10" s="13">
        <f>Calculation!R44</f>
        <v>1</v>
      </c>
      <c r="Q10" s="13">
        <f>Calculation!S44</f>
        <v>8</v>
      </c>
      <c r="R10" s="13">
        <f>Calculation!T44</f>
        <v>5</v>
      </c>
      <c r="S10" s="13">
        <f>Calculation!U44</f>
        <v>2</v>
      </c>
      <c r="T10" s="13">
        <f>Calculation!V44</f>
        <v>5</v>
      </c>
      <c r="U10" s="13">
        <f>Calculation!W44</f>
        <v>5</v>
      </c>
      <c r="V10" s="13">
        <f>Calculation!X44</f>
        <v>11</v>
      </c>
      <c r="W10" s="13">
        <f>Calculation!Y44</f>
        <v>1</v>
      </c>
      <c r="X10" s="13">
        <f>Calculation!Z44</f>
        <v>11</v>
      </c>
      <c r="Y10" s="13">
        <f>Calculation!AA44</f>
        <v>0</v>
      </c>
      <c r="Z10" s="13">
        <f>Calculation!AB44</f>
        <v>0</v>
      </c>
      <c r="AA10" s="13">
        <f>Calculation!AC44</f>
        <v>0</v>
      </c>
      <c r="AB10" s="13">
        <f>Calculation!AD44</f>
        <v>3</v>
      </c>
      <c r="AC10" s="13">
        <f>Calculation!AE44</f>
        <v>2</v>
      </c>
      <c r="AD10" s="13">
        <f>Calculation!AF44</f>
        <v>4</v>
      </c>
      <c r="AE10" s="13">
        <f>Calculation!AG44</f>
        <v>3</v>
      </c>
      <c r="AF10" s="13">
        <f>Calculation!AH44</f>
        <v>3</v>
      </c>
      <c r="AG10" s="13">
        <f>Calculation!AI44</f>
        <v>2</v>
      </c>
      <c r="AH10" s="13">
        <f>Calculation!AJ44</f>
        <v>2</v>
      </c>
      <c r="AI10" s="13">
        <f>Calculation!AK44</f>
        <v>4.0778338509316825</v>
      </c>
      <c r="AJ10" s="13">
        <f>Calculation!AL44</f>
        <v>2.9221661490683175</v>
      </c>
      <c r="AK10" s="13">
        <f>Calculation!AM44</f>
        <v>8</v>
      </c>
      <c r="AL10" s="13">
        <f>Calculation!AN44</f>
        <v>4</v>
      </c>
      <c r="AM10" s="13">
        <f>Calculation!AO44</f>
        <v>8</v>
      </c>
      <c r="AN10" s="13">
        <f>Calculation!AP44</f>
        <v>6</v>
      </c>
      <c r="AO10" s="13">
        <f>Calculation!AQ44</f>
        <v>7</v>
      </c>
      <c r="AP10" s="13">
        <f>Calculation!AR44</f>
        <v>6</v>
      </c>
      <c r="AQ10" s="13">
        <f>Calculation!AS44</f>
        <v>8</v>
      </c>
      <c r="AR10" s="13">
        <f>Calculation!AT44</f>
        <v>4</v>
      </c>
      <c r="AS10" s="13">
        <f>Calculation!AU44</f>
        <v>5</v>
      </c>
      <c r="AT10" s="13">
        <f>Calculation!AV44</f>
        <v>5</v>
      </c>
      <c r="AU10" s="13">
        <f>Calculation!AW44</f>
        <v>2</v>
      </c>
      <c r="AV10" s="13">
        <f>Calculation!AX44</f>
        <v>10</v>
      </c>
      <c r="AW10" s="13">
        <f>Calculation!AY44</f>
        <v>6</v>
      </c>
      <c r="AX10" s="13">
        <f>Calculation!AZ44</f>
        <v>7</v>
      </c>
      <c r="AY10" s="13">
        <f>Calculation!BA44</f>
        <v>17</v>
      </c>
      <c r="AZ10" s="13">
        <f>Calculation!BB44</f>
        <v>11</v>
      </c>
      <c r="BA10" s="13">
        <f>Calculation!BC44</f>
        <v>7</v>
      </c>
      <c r="BB10" s="13">
        <f>Calculation!BD44</f>
        <v>12</v>
      </c>
      <c r="BC10" s="13">
        <f>Calculation!BE44</f>
        <v>4</v>
      </c>
      <c r="BD10" s="13">
        <f>Calculation!BF44</f>
        <v>9</v>
      </c>
      <c r="BE10" s="13">
        <f>Calculation!BG44</f>
        <v>6</v>
      </c>
      <c r="BF10" s="13">
        <f>Calculation!BH44</f>
        <v>18</v>
      </c>
      <c r="BG10" s="13">
        <f>Calculation!BI44</f>
        <v>10</v>
      </c>
      <c r="BH10" s="13">
        <f>Calculation!BJ44</f>
        <v>13</v>
      </c>
      <c r="BI10" s="13">
        <f>Calculation!BK44</f>
        <v>12</v>
      </c>
      <c r="BJ10" s="13">
        <f>Calculation!BL44</f>
        <v>10</v>
      </c>
      <c r="BK10" s="13">
        <f>Calculation!BM44</f>
        <v>10</v>
      </c>
      <c r="BL10" s="13">
        <f>Calculation!BN44</f>
        <v>12</v>
      </c>
      <c r="BM10" s="13">
        <f>Calculation!BO44</f>
        <v>10</v>
      </c>
      <c r="BN10" s="13">
        <f>Calculation!BP44</f>
        <v>10</v>
      </c>
      <c r="BO10" s="13">
        <f>Calculation!BQ44</f>
        <v>7</v>
      </c>
      <c r="BP10" s="13">
        <f>Calculation!BR44</f>
        <v>4</v>
      </c>
      <c r="BQ10" s="13">
        <f>Calculation!BS44</f>
        <v>3</v>
      </c>
    </row>
    <row r="11" spans="1:69" x14ac:dyDescent="0.3">
      <c r="A11" s="7" t="s">
        <v>25</v>
      </c>
      <c r="B11" s="16">
        <f>ProvinceTotal!G11</f>
        <v>768898</v>
      </c>
      <c r="C11" s="13">
        <f>Calculation!E45</f>
        <v>0</v>
      </c>
      <c r="D11" s="13">
        <f>Calculation!F45</f>
        <v>0</v>
      </c>
      <c r="E11" s="13">
        <f>Calculation!G45</f>
        <v>0</v>
      </c>
      <c r="F11" s="13">
        <f>Calculation!H45</f>
        <v>0</v>
      </c>
      <c r="G11" s="13">
        <f>Calculation!I45</f>
        <v>0</v>
      </c>
      <c r="H11" s="13">
        <f>Calculation!J45</f>
        <v>0</v>
      </c>
      <c r="I11" s="13">
        <f>Calculation!K45</f>
        <v>0</v>
      </c>
      <c r="J11" s="13">
        <f>Calculation!L45</f>
        <v>0</v>
      </c>
      <c r="K11" s="13">
        <f>Calculation!M45</f>
        <v>0</v>
      </c>
      <c r="L11" s="13">
        <f>Calculation!N45</f>
        <v>1</v>
      </c>
      <c r="M11" s="13">
        <f>Calculation!O45</f>
        <v>2</v>
      </c>
      <c r="N11" s="13">
        <f>Calculation!P45</f>
        <v>3</v>
      </c>
      <c r="O11" s="13">
        <f>Calculation!Q45</f>
        <v>0</v>
      </c>
      <c r="P11" s="13">
        <f>Calculation!R45</f>
        <v>0</v>
      </c>
      <c r="Q11" s="13">
        <f>Calculation!S45</f>
        <v>9</v>
      </c>
      <c r="R11" s="13">
        <f>Calculation!T45</f>
        <v>3</v>
      </c>
      <c r="S11" s="13">
        <f>Calculation!U45</f>
        <v>0</v>
      </c>
      <c r="T11" s="13">
        <f>Calculation!V45</f>
        <v>19</v>
      </c>
      <c r="U11" s="13">
        <f>Calculation!W45</f>
        <v>7</v>
      </c>
      <c r="V11" s="13">
        <f>Calculation!X45</f>
        <v>7</v>
      </c>
      <c r="W11" s="13">
        <f>Calculation!Y45</f>
        <v>15</v>
      </c>
      <c r="X11" s="13">
        <f>Calculation!Z45</f>
        <v>12</v>
      </c>
      <c r="Y11" s="13">
        <f>Calculation!AA45</f>
        <v>0</v>
      </c>
      <c r="Z11" s="13">
        <f>Calculation!AB45</f>
        <v>4</v>
      </c>
      <c r="AA11" s="13">
        <f>Calculation!AC45</f>
        <v>18</v>
      </c>
      <c r="AB11" s="13">
        <f>Calculation!AD45</f>
        <v>7</v>
      </c>
      <c r="AC11" s="13">
        <f>Calculation!AE45</f>
        <v>12</v>
      </c>
      <c r="AD11" s="13">
        <f>Calculation!AF45</f>
        <v>21</v>
      </c>
      <c r="AE11" s="13">
        <f>Calculation!AG45</f>
        <v>5</v>
      </c>
      <c r="AF11" s="13">
        <f>Calculation!AH45</f>
        <v>18</v>
      </c>
      <c r="AG11" s="13">
        <f>Calculation!AI45</f>
        <v>0</v>
      </c>
      <c r="AH11" s="13">
        <f>Calculation!AJ45</f>
        <v>15</v>
      </c>
      <c r="AI11" s="13">
        <f>Calculation!AK45</f>
        <v>12.881987577639762</v>
      </c>
      <c r="AJ11" s="13">
        <f>Calculation!AL45</f>
        <v>26.118012422360238</v>
      </c>
      <c r="AK11" s="13">
        <f>Calculation!AM45</f>
        <v>8</v>
      </c>
      <c r="AL11" s="13">
        <f>Calculation!AN45</f>
        <v>14</v>
      </c>
      <c r="AM11" s="13">
        <f>Calculation!AO45</f>
        <v>13</v>
      </c>
      <c r="AN11" s="13">
        <f>Calculation!AP45</f>
        <v>14</v>
      </c>
      <c r="AO11" s="13">
        <f>Calculation!AQ45</f>
        <v>16</v>
      </c>
      <c r="AP11" s="13">
        <f>Calculation!AR45</f>
        <v>3</v>
      </c>
      <c r="AQ11" s="13">
        <f>Calculation!AS45</f>
        <v>7</v>
      </c>
      <c r="AR11" s="13">
        <f>Calculation!AT45</f>
        <v>3</v>
      </c>
      <c r="AS11" s="13">
        <f>Calculation!AU45</f>
        <v>10</v>
      </c>
      <c r="AT11" s="13">
        <f>Calculation!AV45</f>
        <v>15</v>
      </c>
      <c r="AU11" s="13">
        <f>Calculation!AW45</f>
        <v>10</v>
      </c>
      <c r="AV11" s="13">
        <f>Calculation!AX45</f>
        <v>9</v>
      </c>
      <c r="AW11" s="13">
        <f>Calculation!AY45</f>
        <v>12</v>
      </c>
      <c r="AX11" s="13">
        <f>Calculation!AZ45</f>
        <v>6</v>
      </c>
      <c r="AY11" s="13">
        <f>Calculation!BA45</f>
        <v>15</v>
      </c>
      <c r="AZ11" s="13">
        <f>Calculation!BB45</f>
        <v>25</v>
      </c>
      <c r="BA11" s="13">
        <f>Calculation!BC45</f>
        <v>11</v>
      </c>
      <c r="BB11" s="13">
        <f>Calculation!BD45</f>
        <v>7</v>
      </c>
      <c r="BC11" s="13">
        <f>Calculation!BE45</f>
        <v>3</v>
      </c>
      <c r="BD11" s="13">
        <f>Calculation!BF45</f>
        <v>9</v>
      </c>
      <c r="BE11" s="13">
        <f>Calculation!BG45</f>
        <v>5</v>
      </c>
      <c r="BF11" s="13">
        <f>Calculation!BH45</f>
        <v>6</v>
      </c>
      <c r="BG11" s="13">
        <f>Calculation!BI45</f>
        <v>2</v>
      </c>
      <c r="BH11" s="13">
        <f>Calculation!BJ45</f>
        <v>2</v>
      </c>
      <c r="BI11" s="13">
        <f>Calculation!BK45</f>
        <v>3</v>
      </c>
      <c r="BJ11" s="13">
        <f>Calculation!BL45</f>
        <v>5</v>
      </c>
      <c r="BK11" s="13">
        <f>Calculation!BM45</f>
        <v>3</v>
      </c>
      <c r="BL11" s="13">
        <f>Calculation!BN45</f>
        <v>8</v>
      </c>
      <c r="BM11" s="13">
        <f>Calculation!BO45</f>
        <v>3</v>
      </c>
      <c r="BN11" s="13">
        <f>Calculation!BP45</f>
        <v>14</v>
      </c>
      <c r="BO11" s="13">
        <f>Calculation!BQ45</f>
        <v>2</v>
      </c>
      <c r="BP11" s="13">
        <f>Calculation!BR45</f>
        <v>15</v>
      </c>
      <c r="BQ11" s="13">
        <f>Calculation!BS45</f>
        <v>19</v>
      </c>
    </row>
    <row r="12" spans="1:69" x14ac:dyDescent="0.3">
      <c r="A12" s="7" t="s">
        <v>26</v>
      </c>
      <c r="B12" s="16">
        <f>ProvinceTotal!G12</f>
        <v>6434501</v>
      </c>
      <c r="C12" s="13">
        <f>Calculation!E46</f>
        <v>0</v>
      </c>
      <c r="D12" s="13">
        <f>Calculation!F46</f>
        <v>0</v>
      </c>
      <c r="E12" s="13">
        <f>Calculation!G46</f>
        <v>0</v>
      </c>
      <c r="F12" s="13">
        <f>Calculation!H46</f>
        <v>0</v>
      </c>
      <c r="G12" s="13">
        <f>Calculation!I46</f>
        <v>0</v>
      </c>
      <c r="H12" s="13">
        <f>Calculation!J46</f>
        <v>1</v>
      </c>
      <c r="I12" s="13">
        <f>Calculation!K46</f>
        <v>0</v>
      </c>
      <c r="J12" s="13">
        <f>Calculation!L46</f>
        <v>1</v>
      </c>
      <c r="K12" s="13">
        <f>Calculation!M46</f>
        <v>0</v>
      </c>
      <c r="L12" s="13">
        <f>Calculation!N46</f>
        <v>0</v>
      </c>
      <c r="M12" s="13">
        <f>Calculation!O46</f>
        <v>17</v>
      </c>
      <c r="N12" s="13">
        <f>Calculation!P46</f>
        <v>6</v>
      </c>
      <c r="O12" s="13">
        <f>Calculation!Q46</f>
        <v>3</v>
      </c>
      <c r="P12" s="13">
        <f>Calculation!R46</f>
        <v>8</v>
      </c>
      <c r="Q12" s="13">
        <f>Calculation!S46</f>
        <v>53</v>
      </c>
      <c r="R12" s="13">
        <f>Calculation!T46</f>
        <v>0</v>
      </c>
      <c r="S12" s="13">
        <f>Calculation!U46</f>
        <v>46</v>
      </c>
      <c r="T12" s="13">
        <f>Calculation!V46</f>
        <v>19</v>
      </c>
      <c r="U12" s="13">
        <f>Calculation!W46</f>
        <v>29</v>
      </c>
      <c r="V12" s="13">
        <f>Calculation!X46</f>
        <v>39</v>
      </c>
      <c r="W12" s="13">
        <f>Calculation!Y46</f>
        <v>34</v>
      </c>
      <c r="X12" s="13">
        <f>Calculation!Z46</f>
        <v>29</v>
      </c>
      <c r="Y12" s="13">
        <f>Calculation!AA46</f>
        <v>110</v>
      </c>
      <c r="Z12" s="13">
        <f>Calculation!AB46</f>
        <v>30</v>
      </c>
      <c r="AA12" s="13">
        <f>Calculation!AC46</f>
        <v>143</v>
      </c>
      <c r="AB12" s="13">
        <f>Calculation!AD46</f>
        <v>0</v>
      </c>
      <c r="AC12" s="13">
        <f>Calculation!AE46</f>
        <v>63</v>
      </c>
      <c r="AD12" s="13">
        <f>Calculation!AF46</f>
        <v>30</v>
      </c>
      <c r="AE12" s="13">
        <f>Calculation!AG46</f>
        <v>50</v>
      </c>
      <c r="AF12" s="13">
        <f>Calculation!AH46</f>
        <v>48</v>
      </c>
      <c r="AG12" s="13">
        <f>Calculation!AI46</f>
        <v>57</v>
      </c>
      <c r="AH12" s="13">
        <f>Calculation!AJ46</f>
        <v>42</v>
      </c>
      <c r="AI12" s="13">
        <f>Calculation!AK46</f>
        <v>100.38664596273293</v>
      </c>
      <c r="AJ12" s="13">
        <f>Calculation!AL46</f>
        <v>84.650404179273892</v>
      </c>
      <c r="AK12" s="13">
        <f>Calculation!AM46</f>
        <v>139.96294985799318</v>
      </c>
      <c r="AL12" s="13">
        <f>Calculation!AN46</f>
        <v>106</v>
      </c>
      <c r="AM12" s="13">
        <f>Calculation!AO46</f>
        <v>44</v>
      </c>
      <c r="AN12" s="13">
        <f>Calculation!AP46</f>
        <v>28</v>
      </c>
      <c r="AO12" s="13">
        <f>Calculation!AQ46</f>
        <v>77</v>
      </c>
      <c r="AP12" s="13">
        <f>Calculation!AR46</f>
        <v>37</v>
      </c>
      <c r="AQ12" s="13">
        <f>Calculation!AS46</f>
        <v>62</v>
      </c>
      <c r="AR12" s="13">
        <f>Calculation!AT46</f>
        <v>53</v>
      </c>
      <c r="AS12" s="13">
        <f>Calculation!AU46</f>
        <v>32</v>
      </c>
      <c r="AT12" s="13">
        <f>Calculation!AV46</f>
        <v>27.696436427628669</v>
      </c>
      <c r="AU12" s="13">
        <f>Calculation!AW46</f>
        <v>90.303563572371331</v>
      </c>
      <c r="AV12" s="13">
        <f>Calculation!AX46</f>
        <v>49.844121285050505</v>
      </c>
      <c r="AW12" s="13">
        <f>Calculation!AY46</f>
        <v>67.155878714949495</v>
      </c>
      <c r="AX12" s="13">
        <f>Calculation!AZ46</f>
        <v>93</v>
      </c>
      <c r="AY12" s="13">
        <f>Calculation!BA46</f>
        <v>53.302025374682898</v>
      </c>
      <c r="AZ12" s="13">
        <f>Calculation!BB46</f>
        <v>84.697974625317102</v>
      </c>
      <c r="BA12" s="13">
        <f>Calculation!BC46</f>
        <v>65.785312761440764</v>
      </c>
      <c r="BB12" s="13">
        <f>Calculation!BD46</f>
        <v>76.264719173836966</v>
      </c>
      <c r="BC12" s="13">
        <f>Calculation!BE46</f>
        <v>24.94996806472227</v>
      </c>
      <c r="BD12" s="13">
        <f>Calculation!BF46</f>
        <v>76.9899140401144</v>
      </c>
      <c r="BE12" s="13">
        <f>Calculation!BG46</f>
        <v>56.643292746621682</v>
      </c>
      <c r="BF12" s="13">
        <f>Calculation!BH46</f>
        <v>49.911498610874332</v>
      </c>
      <c r="BG12" s="13">
        <f>Calculation!BI46</f>
        <v>58.379940164536492</v>
      </c>
      <c r="BH12" s="13">
        <f>Calculation!BJ46</f>
        <v>52.605302057985227</v>
      </c>
      <c r="BI12" s="13">
        <f>Calculation!BK46</f>
        <v>45.986959165977169</v>
      </c>
      <c r="BJ12" s="13">
        <f>Calculation!BL46</f>
        <v>29.796825255320528</v>
      </c>
      <c r="BK12" s="13">
        <f>Calculation!BM46</f>
        <v>42.676404603079845</v>
      </c>
      <c r="BL12" s="13">
        <f>Calculation!BN46</f>
        <v>38.370453544343945</v>
      </c>
      <c r="BM12" s="13">
        <f>Calculation!BO46</f>
        <v>45.149513779516383</v>
      </c>
      <c r="BN12" s="13">
        <f>Calculation!BP46</f>
        <v>24.292508125012318</v>
      </c>
      <c r="BO12" s="13">
        <f>Calculation!BQ46</f>
        <v>26.21036814126046</v>
      </c>
      <c r="BP12" s="13">
        <f>Calculation!BR46</f>
        <v>25.647808610342508</v>
      </c>
      <c r="BQ12" s="13">
        <f>Calculation!BS46</f>
        <v>33.130636320016947</v>
      </c>
    </row>
    <row r="13" spans="1:69" x14ac:dyDescent="0.3">
      <c r="A13" s="7" t="s">
        <v>27</v>
      </c>
      <c r="B13" s="16">
        <f>ProvinceTotal!G13</f>
        <v>863092</v>
      </c>
      <c r="C13" s="13">
        <f>Calculation!E47</f>
        <v>0</v>
      </c>
      <c r="D13" s="13">
        <f>Calculation!F47</f>
        <v>0</v>
      </c>
      <c r="E13" s="13">
        <f>Calculation!G47</f>
        <v>0</v>
      </c>
      <c r="F13" s="13">
        <f>Calculation!H47</f>
        <v>0</v>
      </c>
      <c r="G13" s="13">
        <f>Calculation!I47</f>
        <v>0</v>
      </c>
      <c r="H13" s="13">
        <f>Calculation!J47</f>
        <v>0</v>
      </c>
      <c r="I13" s="13">
        <f>Calculation!K47</f>
        <v>0</v>
      </c>
      <c r="J13" s="13">
        <f>Calculation!L47</f>
        <v>0</v>
      </c>
      <c r="K13" s="13">
        <f>Calculation!M47</f>
        <v>0</v>
      </c>
      <c r="L13" s="13">
        <f>Calculation!N47</f>
        <v>0</v>
      </c>
      <c r="M13" s="13">
        <f>Calculation!O47</f>
        <v>0</v>
      </c>
      <c r="N13" s="13">
        <f>Calculation!P47</f>
        <v>0</v>
      </c>
      <c r="O13" s="13">
        <f>Calculation!Q47</f>
        <v>0</v>
      </c>
      <c r="P13" s="13">
        <f>Calculation!R47</f>
        <v>1</v>
      </c>
      <c r="Q13" s="13">
        <f>Calculation!S47</f>
        <v>2</v>
      </c>
      <c r="R13" s="13">
        <f>Calculation!T47</f>
        <v>12</v>
      </c>
      <c r="S13" s="13">
        <f>Calculation!U47</f>
        <v>8</v>
      </c>
      <c r="T13" s="13">
        <f>Calculation!V47</f>
        <v>1</v>
      </c>
      <c r="U13" s="13">
        <f>Calculation!W47</f>
        <v>10</v>
      </c>
      <c r="V13" s="13">
        <f>Calculation!X47</f>
        <v>0</v>
      </c>
      <c r="W13" s="13">
        <f>Calculation!Y47</f>
        <v>11</v>
      </c>
      <c r="X13" s="13">
        <f>Calculation!Z47</f>
        <v>0</v>
      </c>
      <c r="Y13" s="13">
        <f>Calculation!AA47</f>
        <v>0</v>
      </c>
      <c r="Z13" s="13">
        <f>Calculation!AB47</f>
        <v>1</v>
      </c>
      <c r="AA13" s="13">
        <f>Calculation!AC47</f>
        <v>6</v>
      </c>
      <c r="AB13" s="13">
        <f>Calculation!AD47</f>
        <v>45</v>
      </c>
      <c r="AC13" s="13">
        <f>Calculation!AE47</f>
        <v>3</v>
      </c>
      <c r="AD13" s="13">
        <f>Calculation!AF47</f>
        <v>0</v>
      </c>
      <c r="AE13" s="13">
        <f>Calculation!AG47</f>
        <v>21</v>
      </c>
      <c r="AF13" s="13">
        <f>Calculation!AH47</f>
        <v>17</v>
      </c>
      <c r="AG13" s="13">
        <f>Calculation!AI47</f>
        <v>1</v>
      </c>
      <c r="AH13" s="13">
        <f>Calculation!AJ47</f>
        <v>26</v>
      </c>
      <c r="AI13" s="13">
        <f>Calculation!AK47</f>
        <v>12.957686335403736</v>
      </c>
      <c r="AJ13" s="13">
        <f>Calculation!AL47</f>
        <v>25.042313664596264</v>
      </c>
      <c r="AK13" s="13">
        <f>Calculation!AM47</f>
        <v>29</v>
      </c>
      <c r="AL13" s="13">
        <f>Calculation!AN47</f>
        <v>27</v>
      </c>
      <c r="AM13" s="13">
        <f>Calculation!AO47</f>
        <v>21</v>
      </c>
      <c r="AN13" s="13">
        <f>Calculation!AP47</f>
        <v>13</v>
      </c>
      <c r="AO13" s="13">
        <f>Calculation!AQ47</f>
        <v>8</v>
      </c>
      <c r="AP13" s="13">
        <f>Calculation!AR47</f>
        <v>36</v>
      </c>
      <c r="AQ13" s="13">
        <f>Calculation!AS47</f>
        <v>30</v>
      </c>
      <c r="AR13" s="13">
        <f>Calculation!AT47</f>
        <v>27</v>
      </c>
      <c r="AS13" s="13">
        <f>Calculation!AU47</f>
        <v>0</v>
      </c>
      <c r="AT13" s="13">
        <f>Calculation!AV47</f>
        <v>35</v>
      </c>
      <c r="AU13" s="13">
        <f>Calculation!AW47</f>
        <v>12</v>
      </c>
      <c r="AV13" s="13">
        <f>Calculation!AX47</f>
        <v>14</v>
      </c>
      <c r="AW13" s="13">
        <f>Calculation!AY47</f>
        <v>14</v>
      </c>
      <c r="AX13" s="13">
        <f>Calculation!AZ47</f>
        <v>10</v>
      </c>
      <c r="AY13" s="13">
        <f>Calculation!BA47</f>
        <v>7</v>
      </c>
      <c r="AZ13" s="13">
        <f>Calculation!BB47</f>
        <v>3</v>
      </c>
      <c r="BA13" s="13">
        <f>Calculation!BC47</f>
        <v>3</v>
      </c>
      <c r="BB13" s="13">
        <f>Calculation!BD47</f>
        <v>8</v>
      </c>
      <c r="BC13" s="13">
        <f>Calculation!BE47</f>
        <v>18</v>
      </c>
      <c r="BD13" s="13">
        <f>Calculation!BF47</f>
        <v>7</v>
      </c>
      <c r="BE13" s="13">
        <f>Calculation!BG47</f>
        <v>8</v>
      </c>
      <c r="BF13" s="13">
        <f>Calculation!BH47</f>
        <v>3</v>
      </c>
      <c r="BG13" s="13">
        <f>Calculation!BI47</f>
        <v>3</v>
      </c>
      <c r="BH13" s="13">
        <f>Calculation!BJ47</f>
        <v>8</v>
      </c>
      <c r="BI13" s="13">
        <f>Calculation!BK47</f>
        <v>22</v>
      </c>
      <c r="BJ13" s="13">
        <f>Calculation!BL47</f>
        <v>7</v>
      </c>
      <c r="BK13" s="13">
        <f>Calculation!BM47</f>
        <v>14</v>
      </c>
      <c r="BL13" s="13">
        <f>Calculation!BN47</f>
        <v>4</v>
      </c>
      <c r="BM13" s="13">
        <f>Calculation!BO47</f>
        <v>5</v>
      </c>
      <c r="BN13" s="13">
        <f>Calculation!BP47</f>
        <v>7</v>
      </c>
      <c r="BO13" s="13">
        <f>Calculation!BQ47</f>
        <v>3</v>
      </c>
      <c r="BP13" s="13">
        <f>Calculation!BR47</f>
        <v>0.64987563856868746</v>
      </c>
      <c r="BQ13" s="13">
        <f>Calculation!BS47</f>
        <v>3.8335052494650199</v>
      </c>
    </row>
    <row r="14" spans="1:69" x14ac:dyDescent="0.3">
      <c r="A14" s="7" t="s">
        <v>28</v>
      </c>
      <c r="B14" s="16">
        <f>ProvinceTotal!G14</f>
        <v>4710509</v>
      </c>
      <c r="C14" s="13">
        <f>Calculation!E48</f>
        <v>0</v>
      </c>
      <c r="D14" s="13">
        <f>Calculation!F48</f>
        <v>0</v>
      </c>
      <c r="E14" s="13">
        <f>Calculation!G48</f>
        <v>0</v>
      </c>
      <c r="F14" s="13">
        <f>Calculation!H48</f>
        <v>0</v>
      </c>
      <c r="G14" s="13">
        <f>Calculation!I48</f>
        <v>0</v>
      </c>
      <c r="H14" s="13">
        <f>Calculation!J48</f>
        <v>0</v>
      </c>
      <c r="I14" s="13">
        <f>Calculation!K48</f>
        <v>3</v>
      </c>
      <c r="J14" s="13">
        <f>Calculation!L48</f>
        <v>0</v>
      </c>
      <c r="K14" s="13">
        <f>Calculation!M48</f>
        <v>3</v>
      </c>
      <c r="L14" s="13">
        <f>Calculation!N48</f>
        <v>4</v>
      </c>
      <c r="M14" s="13">
        <f>Calculation!O48</f>
        <v>9</v>
      </c>
      <c r="N14" s="13">
        <f>Calculation!P48</f>
        <v>12</v>
      </c>
      <c r="O14" s="13">
        <f>Calculation!Q48</f>
        <v>4</v>
      </c>
      <c r="P14" s="13">
        <f>Calculation!R48</f>
        <v>27</v>
      </c>
      <c r="Q14" s="13">
        <f>Calculation!S48</f>
        <v>1</v>
      </c>
      <c r="R14" s="13">
        <f>Calculation!T48</f>
        <v>0</v>
      </c>
      <c r="S14" s="13">
        <f>Calculation!U48</f>
        <v>1</v>
      </c>
      <c r="T14" s="13">
        <f>Calculation!V48</f>
        <v>5</v>
      </c>
      <c r="U14" s="13">
        <f>Calculation!W48</f>
        <v>4</v>
      </c>
      <c r="V14" s="13">
        <f>Calculation!X48</f>
        <v>37</v>
      </c>
      <c r="W14" s="13">
        <f>Calculation!Y48</f>
        <v>17</v>
      </c>
      <c r="X14" s="13">
        <f>Calculation!Z48</f>
        <v>31</v>
      </c>
      <c r="Y14" s="13">
        <f>Calculation!AA48</f>
        <v>15</v>
      </c>
      <c r="Z14" s="13">
        <f>Calculation!AB48</f>
        <v>48</v>
      </c>
      <c r="AA14" s="13">
        <f>Calculation!AC48</f>
        <v>32</v>
      </c>
      <c r="AB14" s="13">
        <f>Calculation!AD48</f>
        <v>53</v>
      </c>
      <c r="AC14" s="13">
        <f>Calculation!AE48</f>
        <v>25</v>
      </c>
      <c r="AD14" s="13">
        <f>Calculation!AF48</f>
        <v>28</v>
      </c>
      <c r="AE14" s="13">
        <f>Calculation!AG48</f>
        <v>22</v>
      </c>
      <c r="AF14" s="13">
        <f>Calculation!AH48</f>
        <v>10</v>
      </c>
      <c r="AG14" s="13">
        <f>Calculation!AI48</f>
        <v>31</v>
      </c>
      <c r="AH14" s="13">
        <f>Calculation!AJ48</f>
        <v>22</v>
      </c>
      <c r="AI14" s="13">
        <f>Calculation!AK48</f>
        <v>26.245729813664582</v>
      </c>
      <c r="AJ14" s="13">
        <f>Calculation!AL48</f>
        <v>36.709199853872633</v>
      </c>
      <c r="AK14" s="13">
        <f>Calculation!AM48</f>
        <v>17.045070332462785</v>
      </c>
      <c r="AL14" s="13">
        <f>Calculation!AN48</f>
        <v>46</v>
      </c>
      <c r="AM14" s="13">
        <f>Calculation!AO48</f>
        <v>40</v>
      </c>
      <c r="AN14" s="13">
        <f>Calculation!AP48</f>
        <v>21</v>
      </c>
      <c r="AO14" s="13">
        <f>Calculation!AQ48</f>
        <v>40</v>
      </c>
      <c r="AP14" s="13">
        <f>Calculation!AR48</f>
        <v>22</v>
      </c>
      <c r="AQ14" s="13">
        <f>Calculation!AS48</f>
        <v>25</v>
      </c>
      <c r="AR14" s="13">
        <f>Calculation!AT48</f>
        <v>44</v>
      </c>
      <c r="AS14" s="13">
        <f>Calculation!AU48</f>
        <v>20</v>
      </c>
      <c r="AT14" s="13">
        <f>Calculation!AV48</f>
        <v>30</v>
      </c>
      <c r="AU14" s="13">
        <f>Calculation!AW48</f>
        <v>41</v>
      </c>
      <c r="AV14" s="13">
        <f>Calculation!AX48</f>
        <v>36</v>
      </c>
      <c r="AW14" s="13">
        <f>Calculation!AY48</f>
        <v>39</v>
      </c>
      <c r="AX14" s="13">
        <f>Calculation!AZ48</f>
        <v>37</v>
      </c>
      <c r="AY14" s="13">
        <f>Calculation!BA48</f>
        <v>35</v>
      </c>
      <c r="AZ14" s="13">
        <f>Calculation!BB48</f>
        <v>39</v>
      </c>
      <c r="BA14" s="13">
        <f>Calculation!BC48</f>
        <v>39</v>
      </c>
      <c r="BB14" s="13">
        <f>Calculation!BD48</f>
        <v>31</v>
      </c>
      <c r="BC14" s="13">
        <f>Calculation!BE48</f>
        <v>37</v>
      </c>
      <c r="BD14" s="13">
        <f>Calculation!BF48</f>
        <v>45</v>
      </c>
      <c r="BE14" s="13">
        <f>Calculation!BG48</f>
        <v>77</v>
      </c>
      <c r="BF14" s="13">
        <f>Calculation!BH48</f>
        <v>65</v>
      </c>
      <c r="BG14" s="13">
        <f>Calculation!BI48</f>
        <v>63</v>
      </c>
      <c r="BH14" s="13">
        <f>Calculation!BJ48</f>
        <v>64</v>
      </c>
      <c r="BI14" s="13">
        <f>Calculation!BK48</f>
        <v>88</v>
      </c>
      <c r="BJ14" s="13">
        <f>Calculation!BL48</f>
        <v>32</v>
      </c>
      <c r="BK14" s="13">
        <f>Calculation!BM48</f>
        <v>111</v>
      </c>
      <c r="BL14" s="13">
        <f>Calculation!BN48</f>
        <v>72</v>
      </c>
      <c r="BM14" s="13">
        <f>Calculation!BO48</f>
        <v>72</v>
      </c>
      <c r="BN14" s="13">
        <f>Calculation!BP48</f>
        <v>77</v>
      </c>
      <c r="BO14" s="13">
        <f>Calculation!BQ48</f>
        <v>90</v>
      </c>
      <c r="BP14" s="13">
        <f>Calculation!BR48</f>
        <v>109</v>
      </c>
      <c r="BQ14" s="13">
        <f>Calculation!BS48</f>
        <v>116</v>
      </c>
    </row>
    <row r="15" spans="1:69" x14ac:dyDescent="0.3">
      <c r="A15" s="7" t="s">
        <v>3</v>
      </c>
      <c r="B15" s="16">
        <f>ProvinceTotal!G15</f>
        <v>1057461</v>
      </c>
      <c r="C15" s="13">
        <f>Calculation!E49</f>
        <v>0</v>
      </c>
      <c r="D15" s="13">
        <f>Calculation!F49</f>
        <v>0</v>
      </c>
      <c r="E15" s="13">
        <f>Calculation!G49</f>
        <v>0</v>
      </c>
      <c r="F15" s="13">
        <f>Calculation!H49</f>
        <v>0</v>
      </c>
      <c r="G15" s="13">
        <f>Calculation!I49</f>
        <v>0</v>
      </c>
      <c r="H15" s="13">
        <f>Calculation!J49</f>
        <v>0</v>
      </c>
      <c r="I15" s="13">
        <f>Calculation!K49</f>
        <v>0</v>
      </c>
      <c r="J15" s="13">
        <f>Calculation!L49</f>
        <v>0</v>
      </c>
      <c r="K15" s="13">
        <f>Calculation!M49</f>
        <v>0</v>
      </c>
      <c r="L15" s="13">
        <f>Calculation!N49</f>
        <v>0</v>
      </c>
      <c r="M15" s="13">
        <f>Calculation!O49</f>
        <v>0</v>
      </c>
      <c r="N15" s="13">
        <f>Calculation!P49</f>
        <v>0</v>
      </c>
      <c r="O15" s="13">
        <f>Calculation!Q49</f>
        <v>2</v>
      </c>
      <c r="P15" s="13">
        <f>Calculation!R49</f>
        <v>6</v>
      </c>
      <c r="Q15" s="13">
        <f>Calculation!S49</f>
        <v>7</v>
      </c>
      <c r="R15" s="13">
        <f>Calculation!T49</f>
        <v>35</v>
      </c>
      <c r="S15" s="13">
        <f>Calculation!U49</f>
        <v>2</v>
      </c>
      <c r="T15" s="13">
        <f>Calculation!V49</f>
        <v>1</v>
      </c>
      <c r="U15" s="13">
        <f>Calculation!W49</f>
        <v>15</v>
      </c>
      <c r="V15" s="13">
        <f>Calculation!X49</f>
        <v>11</v>
      </c>
      <c r="W15" s="13">
        <f>Calculation!Y49</f>
        <v>22</v>
      </c>
      <c r="X15" s="13">
        <f>Calculation!Z49</f>
        <v>17</v>
      </c>
      <c r="Y15" s="13">
        <f>Calculation!AA49</f>
        <v>20</v>
      </c>
      <c r="Z15" s="13">
        <f>Calculation!AB49</f>
        <v>31</v>
      </c>
      <c r="AA15" s="13">
        <f>Calculation!AC49</f>
        <v>32</v>
      </c>
      <c r="AB15" s="13">
        <f>Calculation!AD49</f>
        <v>15</v>
      </c>
      <c r="AC15" s="13">
        <f>Calculation!AE49</f>
        <v>25</v>
      </c>
      <c r="AD15" s="13">
        <f>Calculation!AF49</f>
        <v>20</v>
      </c>
      <c r="AE15" s="13">
        <f>Calculation!AG49</f>
        <v>26</v>
      </c>
      <c r="AF15" s="13">
        <f>Calculation!AH49</f>
        <v>44</v>
      </c>
      <c r="AG15" s="13">
        <f>Calculation!AI49</f>
        <v>35</v>
      </c>
      <c r="AH15" s="13">
        <f>Calculation!AJ49</f>
        <v>28</v>
      </c>
      <c r="AI15" s="13">
        <f>Calculation!AK49</f>
        <v>0</v>
      </c>
      <c r="AJ15" s="13">
        <f>Calculation!AL49</f>
        <v>20</v>
      </c>
      <c r="AK15" s="13">
        <f>Calculation!AM49</f>
        <v>18</v>
      </c>
      <c r="AL15" s="13">
        <f>Calculation!AN49</f>
        <v>18</v>
      </c>
      <c r="AM15" s="13">
        <f>Calculation!AO49</f>
        <v>20</v>
      </c>
      <c r="AN15" s="13">
        <f>Calculation!AP49</f>
        <v>24</v>
      </c>
      <c r="AO15" s="13">
        <f>Calculation!AQ49</f>
        <v>24</v>
      </c>
      <c r="AP15" s="13">
        <f>Calculation!AR49</f>
        <v>22</v>
      </c>
      <c r="AQ15" s="13">
        <f>Calculation!AS49</f>
        <v>42</v>
      </c>
      <c r="AR15" s="13">
        <f>Calculation!AT49</f>
        <v>19</v>
      </c>
      <c r="AS15" s="13">
        <f>Calculation!AU49</f>
        <v>19</v>
      </c>
      <c r="AT15" s="13">
        <f>Calculation!AV49</f>
        <v>17</v>
      </c>
      <c r="AU15" s="13">
        <f>Calculation!AW49</f>
        <v>17</v>
      </c>
      <c r="AV15" s="13">
        <f>Calculation!AX49</f>
        <v>16</v>
      </c>
      <c r="AW15" s="13">
        <f>Calculation!AY49</f>
        <v>18</v>
      </c>
      <c r="AX15" s="13">
        <f>Calculation!AZ49</f>
        <v>20</v>
      </c>
      <c r="AY15" s="13">
        <f>Calculation!BA49</f>
        <v>23</v>
      </c>
      <c r="AZ15" s="13">
        <f>Calculation!BB49</f>
        <v>22</v>
      </c>
      <c r="BA15" s="13">
        <f>Calculation!BC49</f>
        <v>17</v>
      </c>
      <c r="BB15" s="13">
        <f>Calculation!BD49</f>
        <v>19</v>
      </c>
      <c r="BC15" s="13">
        <f>Calculation!BE49</f>
        <v>16</v>
      </c>
      <c r="BD15" s="13">
        <f>Calculation!BF49</f>
        <v>15</v>
      </c>
      <c r="BE15" s="13">
        <f>Calculation!BG49</f>
        <v>13</v>
      </c>
      <c r="BF15" s="13">
        <f>Calculation!BH49</f>
        <v>13</v>
      </c>
      <c r="BG15" s="13">
        <f>Calculation!BI49</f>
        <v>10</v>
      </c>
      <c r="BH15" s="13">
        <f>Calculation!BJ49</f>
        <v>9</v>
      </c>
      <c r="BI15" s="13">
        <f>Calculation!BK49</f>
        <v>10</v>
      </c>
      <c r="BJ15" s="13">
        <f>Calculation!BL49</f>
        <v>8</v>
      </c>
      <c r="BK15" s="13">
        <f>Calculation!BM49</f>
        <v>10</v>
      </c>
      <c r="BL15" s="13">
        <f>Calculation!BN49</f>
        <v>10</v>
      </c>
      <c r="BM15" s="13">
        <f>Calculation!BO49</f>
        <v>11</v>
      </c>
      <c r="BN15" s="13">
        <f>Calculation!BP49</f>
        <v>12</v>
      </c>
      <c r="BO15" s="13">
        <f>Calculation!BQ49</f>
        <v>9</v>
      </c>
      <c r="BP15" s="13">
        <f>Calculation!BR49</f>
        <v>9</v>
      </c>
      <c r="BQ15" s="13">
        <f>Calculation!BS49</f>
        <v>8</v>
      </c>
    </row>
    <row r="16" spans="1:69" x14ac:dyDescent="0.3">
      <c r="A16" s="7" t="s">
        <v>4</v>
      </c>
      <c r="B16" s="16">
        <f>ProvinceTotal!G16</f>
        <v>702360</v>
      </c>
      <c r="C16" s="13">
        <f>Calculation!E50</f>
        <v>0</v>
      </c>
      <c r="D16" s="13">
        <f>Calculation!F50</f>
        <v>0</v>
      </c>
      <c r="E16" s="13">
        <f>Calculation!G50</f>
        <v>0</v>
      </c>
      <c r="F16" s="13">
        <f>Calculation!H50</f>
        <v>0</v>
      </c>
      <c r="G16" s="13">
        <f>Calculation!I50</f>
        <v>0</v>
      </c>
      <c r="H16" s="13">
        <f>Calculation!J50</f>
        <v>1</v>
      </c>
      <c r="I16" s="13">
        <f>Calculation!K50</f>
        <v>1</v>
      </c>
      <c r="J16" s="13">
        <f>Calculation!L50</f>
        <v>2</v>
      </c>
      <c r="K16" s="13">
        <f>Calculation!M50</f>
        <v>2</v>
      </c>
      <c r="L16" s="13">
        <f>Calculation!N50</f>
        <v>4</v>
      </c>
      <c r="M16" s="13">
        <f>Calculation!O50</f>
        <v>3</v>
      </c>
      <c r="N16" s="13">
        <f>Calculation!P50</f>
        <v>0</v>
      </c>
      <c r="O16" s="13">
        <f>Calculation!Q50</f>
        <v>17</v>
      </c>
      <c r="P16" s="13">
        <f>Calculation!R50</f>
        <v>8</v>
      </c>
      <c r="Q16" s="13">
        <f>Calculation!S50</f>
        <v>22</v>
      </c>
      <c r="R16" s="13">
        <f>Calculation!T50</f>
        <v>54</v>
      </c>
      <c r="S16" s="13">
        <f>Calculation!U50</f>
        <v>24</v>
      </c>
      <c r="T16" s="13">
        <f>Calculation!V50</f>
        <v>37</v>
      </c>
      <c r="U16" s="13">
        <f>Calculation!W50</f>
        <v>45</v>
      </c>
      <c r="V16" s="13">
        <f>Calculation!X50</f>
        <v>1</v>
      </c>
      <c r="W16" s="13">
        <f>Calculation!Y50</f>
        <v>63</v>
      </c>
      <c r="X16" s="13">
        <f>Calculation!Z50</f>
        <v>40</v>
      </c>
      <c r="Y16" s="13">
        <f>Calculation!AA50</f>
        <v>38</v>
      </c>
      <c r="Z16" s="13">
        <f>Calculation!AB50</f>
        <v>47</v>
      </c>
      <c r="AA16" s="13">
        <f>Calculation!AC50</f>
        <v>41</v>
      </c>
      <c r="AB16" s="13">
        <f>Calculation!AD50</f>
        <v>34</v>
      </c>
      <c r="AC16" s="13">
        <f>Calculation!AE50</f>
        <v>33</v>
      </c>
      <c r="AD16" s="13">
        <f>Calculation!AF50</f>
        <v>60</v>
      </c>
      <c r="AE16" s="13">
        <f>Calculation!AG50</f>
        <v>16</v>
      </c>
      <c r="AF16" s="13">
        <f>Calculation!AH50</f>
        <v>52</v>
      </c>
      <c r="AG16" s="13">
        <f>Calculation!AI50</f>
        <v>0</v>
      </c>
      <c r="AH16" s="13">
        <f>Calculation!AJ50</f>
        <v>0</v>
      </c>
      <c r="AI16" s="13">
        <f>Calculation!AK50</f>
        <v>37.502523291925513</v>
      </c>
      <c r="AJ16" s="13">
        <f>Calculation!AL50</f>
        <v>45.834219710435832</v>
      </c>
      <c r="AK16" s="13">
        <f>Calculation!AM50</f>
        <v>12.663256997638655</v>
      </c>
      <c r="AL16" s="13">
        <f>Calculation!AN50</f>
        <v>51.651522331684873</v>
      </c>
      <c r="AM16" s="13">
        <f>Calculation!AO50</f>
        <v>30.348477668315127</v>
      </c>
      <c r="AN16" s="13">
        <f>Calculation!AP50</f>
        <v>38</v>
      </c>
      <c r="AO16" s="13">
        <f>Calculation!AQ50</f>
        <v>25</v>
      </c>
      <c r="AP16" s="13">
        <f>Calculation!AR50</f>
        <v>30</v>
      </c>
      <c r="AQ16" s="13">
        <f>Calculation!AS50</f>
        <v>35.419043698170867</v>
      </c>
      <c r="AR16" s="13">
        <f>Calculation!AT50</f>
        <v>23.82621521043427</v>
      </c>
      <c r="AS16" s="13">
        <f>Calculation!AU50</f>
        <v>1.7547410913948625</v>
      </c>
      <c r="AT16" s="13">
        <f>Calculation!AV50</f>
        <v>2</v>
      </c>
      <c r="AU16" s="13">
        <f>Calculation!AW50</f>
        <v>2</v>
      </c>
      <c r="AV16" s="13">
        <f>Calculation!AX50</f>
        <v>2</v>
      </c>
      <c r="AW16" s="13">
        <f>Calculation!AY50</f>
        <v>2</v>
      </c>
      <c r="AX16" s="13">
        <f>Calculation!AZ50</f>
        <v>2</v>
      </c>
      <c r="AY16" s="13">
        <f>Calculation!BA50</f>
        <v>3</v>
      </c>
      <c r="AZ16" s="13">
        <f>Calculation!BB50</f>
        <v>0</v>
      </c>
      <c r="BA16" s="13">
        <f>Calculation!BC50</f>
        <v>1</v>
      </c>
      <c r="BB16" s="13">
        <f>Calculation!BD50</f>
        <v>2</v>
      </c>
      <c r="BC16" s="13">
        <f>Calculation!BE50</f>
        <v>1</v>
      </c>
      <c r="BD16" s="13">
        <f>Calculation!BF50</f>
        <v>2</v>
      </c>
      <c r="BE16" s="13">
        <f>Calculation!BG50</f>
        <v>3</v>
      </c>
      <c r="BF16" s="13">
        <f>Calculation!BH50</f>
        <v>2</v>
      </c>
      <c r="BG16" s="13">
        <f>Calculation!BI50</f>
        <v>3</v>
      </c>
      <c r="BH16" s="13">
        <f>Calculation!BJ50</f>
        <v>0</v>
      </c>
      <c r="BI16" s="13">
        <f>Calculation!BK50</f>
        <v>1</v>
      </c>
      <c r="BJ16" s="13">
        <f>Calculation!BL50</f>
        <v>8</v>
      </c>
      <c r="BK16" s="13">
        <f>Calculation!BM50</f>
        <v>0</v>
      </c>
      <c r="BL16" s="13">
        <f>Calculation!BN50</f>
        <v>3</v>
      </c>
      <c r="BM16" s="13">
        <f>Calculation!BO50</f>
        <v>7</v>
      </c>
      <c r="BN16" s="13">
        <f>Calculation!BP50</f>
        <v>23</v>
      </c>
      <c r="BO16" s="13">
        <f>Calculation!BQ50</f>
        <v>5</v>
      </c>
      <c r="BP16" s="13">
        <f>Calculation!BR50</f>
        <v>2</v>
      </c>
      <c r="BQ16" s="13">
        <f>Calculation!BS50</f>
        <v>16</v>
      </c>
    </row>
    <row r="17" spans="1:69" x14ac:dyDescent="0.3">
      <c r="A17" s="7" t="s">
        <v>29</v>
      </c>
      <c r="B17" s="16">
        <f>ProvinceTotal!G17</f>
        <v>2775014</v>
      </c>
      <c r="C17" s="13">
        <f>Calculation!E51</f>
        <v>0</v>
      </c>
      <c r="D17" s="13">
        <f>Calculation!F51</f>
        <v>0</v>
      </c>
      <c r="E17" s="13">
        <f>Calculation!G51</f>
        <v>0</v>
      </c>
      <c r="F17" s="13">
        <f>Calculation!H51</f>
        <v>0</v>
      </c>
      <c r="G17" s="13">
        <f>Calculation!I51</f>
        <v>0</v>
      </c>
      <c r="H17" s="13">
        <f>Calculation!J51</f>
        <v>0</v>
      </c>
      <c r="I17" s="13">
        <f>Calculation!K51</f>
        <v>2</v>
      </c>
      <c r="J17" s="13">
        <f>Calculation!L51</f>
        <v>0</v>
      </c>
      <c r="K17" s="13">
        <f>Calculation!M51</f>
        <v>0</v>
      </c>
      <c r="L17" s="13">
        <f>Calculation!N51</f>
        <v>1</v>
      </c>
      <c r="M17" s="13">
        <f>Calculation!O51</f>
        <v>1</v>
      </c>
      <c r="N17" s="13">
        <f>Calculation!P51</f>
        <v>1</v>
      </c>
      <c r="O17" s="13">
        <f>Calculation!Q51</f>
        <v>1</v>
      </c>
      <c r="P17" s="13">
        <f>Calculation!R51</f>
        <v>8</v>
      </c>
      <c r="Q17" s="13">
        <f>Calculation!S51</f>
        <v>5</v>
      </c>
      <c r="R17" s="13">
        <f>Calculation!T51</f>
        <v>2</v>
      </c>
      <c r="S17" s="13">
        <f>Calculation!U51</f>
        <v>13</v>
      </c>
      <c r="T17" s="13">
        <f>Calculation!V51</f>
        <v>0</v>
      </c>
      <c r="U17" s="13">
        <f>Calculation!W51</f>
        <v>0</v>
      </c>
      <c r="V17" s="13">
        <f>Calculation!X51</f>
        <v>6</v>
      </c>
      <c r="W17" s="13">
        <f>Calculation!Y51</f>
        <v>4</v>
      </c>
      <c r="X17" s="13">
        <f>Calculation!Z51</f>
        <v>6</v>
      </c>
      <c r="Y17" s="13">
        <f>Calculation!AA51</f>
        <v>2</v>
      </c>
      <c r="Z17" s="13">
        <f>Calculation!AB51</f>
        <v>2</v>
      </c>
      <c r="AA17" s="13">
        <f>Calculation!AC51</f>
        <v>6</v>
      </c>
      <c r="AB17" s="13">
        <f>Calculation!AD51</f>
        <v>11</v>
      </c>
      <c r="AC17" s="13">
        <f>Calculation!AE51</f>
        <v>11</v>
      </c>
      <c r="AD17" s="13">
        <f>Calculation!AF51</f>
        <v>6</v>
      </c>
      <c r="AE17" s="13">
        <f>Calculation!AG51</f>
        <v>18</v>
      </c>
      <c r="AF17" s="13">
        <f>Calculation!AH51</f>
        <v>8</v>
      </c>
      <c r="AG17" s="13">
        <f>Calculation!AI51</f>
        <v>5</v>
      </c>
      <c r="AH17" s="13">
        <f>Calculation!AJ51</f>
        <v>15</v>
      </c>
      <c r="AI17" s="13">
        <f>Calculation!AK51</f>
        <v>11.149844720496901</v>
      </c>
      <c r="AJ17" s="13">
        <f>Calculation!AL51</f>
        <v>4.8501552795030989</v>
      </c>
      <c r="AK17" s="13">
        <f>Calculation!AM51</f>
        <v>13</v>
      </c>
      <c r="AL17" s="13">
        <f>Calculation!AN51</f>
        <v>5</v>
      </c>
      <c r="AM17" s="13">
        <f>Calculation!AO51</f>
        <v>5</v>
      </c>
      <c r="AN17" s="13">
        <f>Calculation!AP51</f>
        <v>12</v>
      </c>
      <c r="AO17" s="13">
        <f>Calculation!AQ51</f>
        <v>12</v>
      </c>
      <c r="AP17" s="13">
        <f>Calculation!AR51</f>
        <v>12</v>
      </c>
      <c r="AQ17" s="13">
        <f>Calculation!AS51</f>
        <v>10</v>
      </c>
      <c r="AR17" s="13">
        <f>Calculation!AT51</f>
        <v>14</v>
      </c>
      <c r="AS17" s="13">
        <f>Calculation!AU51</f>
        <v>13</v>
      </c>
      <c r="AT17" s="13">
        <f>Calculation!AV51</f>
        <v>3</v>
      </c>
      <c r="AU17" s="13">
        <f>Calculation!AW51</f>
        <v>22</v>
      </c>
      <c r="AV17" s="13">
        <f>Calculation!AX51</f>
        <v>12</v>
      </c>
      <c r="AW17" s="13">
        <f>Calculation!AY51</f>
        <v>11</v>
      </c>
      <c r="AX17" s="13">
        <f>Calculation!AZ51</f>
        <v>19</v>
      </c>
      <c r="AY17" s="13">
        <f>Calculation!BA51</f>
        <v>29</v>
      </c>
      <c r="AZ17" s="13">
        <f>Calculation!BB51</f>
        <v>29</v>
      </c>
      <c r="BA17" s="13">
        <f>Calculation!BC51</f>
        <v>5</v>
      </c>
      <c r="BB17" s="13">
        <f>Calculation!BD51</f>
        <v>8</v>
      </c>
      <c r="BC17" s="13">
        <f>Calculation!BE51</f>
        <v>12</v>
      </c>
      <c r="BD17" s="13">
        <f>Calculation!BF51</f>
        <v>14</v>
      </c>
      <c r="BE17" s="13">
        <f>Calculation!BG51</f>
        <v>18</v>
      </c>
      <c r="BF17" s="13">
        <f>Calculation!BH51</f>
        <v>10</v>
      </c>
      <c r="BG17" s="13">
        <f>Calculation!BI51</f>
        <v>12</v>
      </c>
      <c r="BH17" s="13">
        <f>Calculation!BJ51</f>
        <v>7</v>
      </c>
      <c r="BI17" s="13">
        <f>Calculation!BK51</f>
        <v>14</v>
      </c>
      <c r="BJ17" s="13">
        <f>Calculation!BL51</f>
        <v>7</v>
      </c>
      <c r="BK17" s="13">
        <f>Calculation!BM51</f>
        <v>22</v>
      </c>
      <c r="BL17" s="13">
        <f>Calculation!BN51</f>
        <v>5.0146555854798862</v>
      </c>
      <c r="BM17" s="13">
        <f>Calculation!BO51</f>
        <v>14.985344414520114</v>
      </c>
      <c r="BN17" s="13">
        <f>Calculation!BP51</f>
        <v>3.2263899862429071</v>
      </c>
      <c r="BO17" s="13">
        <f>Calculation!BQ51</f>
        <v>11.721439455289328</v>
      </c>
      <c r="BP17" s="13">
        <f>Calculation!BR51</f>
        <v>47.052170558467765</v>
      </c>
      <c r="BQ17" s="13">
        <f>Calculation!BS51</f>
        <v>19</v>
      </c>
    </row>
    <row r="18" spans="1:69" x14ac:dyDescent="0.3">
      <c r="A18" s="7" t="s">
        <v>5</v>
      </c>
      <c r="B18" s="16">
        <f>ProvinceTotal!G18</f>
        <v>4851274</v>
      </c>
      <c r="C18" s="13">
        <f>Calculation!E52</f>
        <v>0</v>
      </c>
      <c r="D18" s="13">
        <f>Calculation!F52</f>
        <v>0</v>
      </c>
      <c r="E18" s="13">
        <f>Calculation!G52</f>
        <v>0</v>
      </c>
      <c r="F18" s="13">
        <f>Calculation!H52</f>
        <v>0</v>
      </c>
      <c r="G18" s="13">
        <f>Calculation!I52</f>
        <v>0</v>
      </c>
      <c r="H18" s="13">
        <f>Calculation!J52</f>
        <v>1</v>
      </c>
      <c r="I18" s="13">
        <f>Calculation!K52</f>
        <v>2</v>
      </c>
      <c r="J18" s="13">
        <f>Calculation!L52</f>
        <v>0</v>
      </c>
      <c r="K18" s="13">
        <f>Calculation!M52</f>
        <v>0</v>
      </c>
      <c r="L18" s="13">
        <f>Calculation!N52</f>
        <v>8</v>
      </c>
      <c r="M18" s="13">
        <f>Calculation!O52</f>
        <v>8</v>
      </c>
      <c r="N18" s="13">
        <f>Calculation!P52</f>
        <v>8</v>
      </c>
      <c r="O18" s="13">
        <f>Calculation!Q52</f>
        <v>8</v>
      </c>
      <c r="P18" s="13">
        <f>Calculation!R52</f>
        <v>14</v>
      </c>
      <c r="Q18" s="13">
        <f>Calculation!S52</f>
        <v>19</v>
      </c>
      <c r="R18" s="13">
        <f>Calculation!T52</f>
        <v>13</v>
      </c>
      <c r="S18" s="13">
        <f>Calculation!U52</f>
        <v>14</v>
      </c>
      <c r="T18" s="13">
        <f>Calculation!V52</f>
        <v>9</v>
      </c>
      <c r="U18" s="13">
        <f>Calculation!W52</f>
        <v>29</v>
      </c>
      <c r="V18" s="13">
        <f>Calculation!X52</f>
        <v>18</v>
      </c>
      <c r="W18" s="13">
        <f>Calculation!Y52</f>
        <v>19</v>
      </c>
      <c r="X18" s="13">
        <f>Calculation!Z52</f>
        <v>29</v>
      </c>
      <c r="Y18" s="13">
        <f>Calculation!AA52</f>
        <v>33</v>
      </c>
      <c r="Z18" s="13">
        <f>Calculation!AB52</f>
        <v>11</v>
      </c>
      <c r="AA18" s="13">
        <f>Calculation!AC52</f>
        <v>9</v>
      </c>
      <c r="AB18" s="13">
        <f>Calculation!AD52</f>
        <v>43</v>
      </c>
      <c r="AC18" s="13">
        <f>Calculation!AE52</f>
        <v>31</v>
      </c>
      <c r="AD18" s="13">
        <f>Calculation!AF52</f>
        <v>60</v>
      </c>
      <c r="AE18" s="13">
        <f>Calculation!AG52</f>
        <v>21</v>
      </c>
      <c r="AF18" s="13">
        <f>Calculation!AH52</f>
        <v>50</v>
      </c>
      <c r="AG18" s="13">
        <f>Calculation!AI52</f>
        <v>22</v>
      </c>
      <c r="AH18" s="13">
        <f>Calculation!AJ52</f>
        <v>26</v>
      </c>
      <c r="AI18" s="13">
        <f>Calculation!AK52</f>
        <v>37.820652173913004</v>
      </c>
      <c r="AJ18" s="13">
        <f>Calculation!AL52</f>
        <v>23.179347826086996</v>
      </c>
      <c r="AK18" s="13">
        <f>Calculation!AM52</f>
        <v>23</v>
      </c>
      <c r="AL18" s="13">
        <f>Calculation!AN52</f>
        <v>44</v>
      </c>
      <c r="AM18" s="13">
        <f>Calculation!AO52</f>
        <v>7</v>
      </c>
      <c r="AN18" s="13">
        <f>Calculation!AP52</f>
        <v>29</v>
      </c>
      <c r="AO18" s="13">
        <f>Calculation!AQ52</f>
        <v>43</v>
      </c>
      <c r="AP18" s="13">
        <f>Calculation!AR52</f>
        <v>68</v>
      </c>
      <c r="AQ18" s="13">
        <f>Calculation!AS52</f>
        <v>26</v>
      </c>
      <c r="AR18" s="13">
        <f>Calculation!AT52</f>
        <v>46</v>
      </c>
      <c r="AS18" s="13">
        <f>Calculation!AU52</f>
        <v>65</v>
      </c>
      <c r="AT18" s="13">
        <f>Calculation!AV52</f>
        <v>72</v>
      </c>
      <c r="AU18" s="13">
        <f>Calculation!AW52</f>
        <v>111</v>
      </c>
      <c r="AV18" s="13">
        <f>Calculation!AX52</f>
        <v>106</v>
      </c>
      <c r="AW18" s="13">
        <f>Calculation!AY52</f>
        <v>77</v>
      </c>
      <c r="AX18" s="13">
        <f>Calculation!AZ52</f>
        <v>125</v>
      </c>
      <c r="AY18" s="13">
        <f>Calculation!BA52</f>
        <v>119</v>
      </c>
      <c r="AZ18" s="13">
        <f>Calculation!BB52</f>
        <v>129</v>
      </c>
      <c r="BA18" s="13">
        <f>Calculation!BC52</f>
        <v>106</v>
      </c>
      <c r="BB18" s="13">
        <f>Calculation!BD52</f>
        <v>90</v>
      </c>
      <c r="BC18" s="13">
        <f>Calculation!BE52</f>
        <v>104</v>
      </c>
      <c r="BD18" s="13">
        <f>Calculation!BF52</f>
        <v>55</v>
      </c>
      <c r="BE18" s="13">
        <f>Calculation!BG52</f>
        <v>95</v>
      </c>
      <c r="BF18" s="13">
        <f>Calculation!BH52</f>
        <v>120</v>
      </c>
      <c r="BG18" s="13">
        <f>Calculation!BI52</f>
        <v>101</v>
      </c>
      <c r="BH18" s="13">
        <f>Calculation!BJ52</f>
        <v>130</v>
      </c>
      <c r="BI18" s="13">
        <f>Calculation!BK52</f>
        <v>57</v>
      </c>
      <c r="BJ18" s="13">
        <f>Calculation!BL52</f>
        <v>123</v>
      </c>
      <c r="BK18" s="13">
        <f>Calculation!BM52</f>
        <v>92</v>
      </c>
      <c r="BL18" s="13">
        <f>Calculation!BN52</f>
        <v>95</v>
      </c>
      <c r="BM18" s="13">
        <f>Calculation!BO52</f>
        <v>135</v>
      </c>
      <c r="BN18" s="13">
        <f>Calculation!BP52</f>
        <v>95</v>
      </c>
      <c r="BO18" s="13">
        <f>Calculation!BQ52</f>
        <v>122</v>
      </c>
      <c r="BP18" s="13">
        <f>Calculation!BR52</f>
        <v>105</v>
      </c>
      <c r="BQ18" s="13">
        <f>Calculation!BS52</f>
        <v>80</v>
      </c>
    </row>
    <row r="19" spans="1:69" x14ac:dyDescent="0.3">
      <c r="A19" s="7" t="s">
        <v>6</v>
      </c>
      <c r="B19" s="16">
        <f>ProvinceTotal!G19</f>
        <v>1273761</v>
      </c>
      <c r="C19" s="13">
        <f>Calculation!E53</f>
        <v>0</v>
      </c>
      <c r="D19" s="13">
        <f>Calculation!F53</f>
        <v>0</v>
      </c>
      <c r="E19" s="13">
        <f>Calculation!G53</f>
        <v>0</v>
      </c>
      <c r="F19" s="13">
        <f>Calculation!H53</f>
        <v>0</v>
      </c>
      <c r="G19" s="13">
        <f>Calculation!I53</f>
        <v>0</v>
      </c>
      <c r="H19" s="13">
        <f>Calculation!J53</f>
        <v>0</v>
      </c>
      <c r="I19" s="13">
        <f>Calculation!K53</f>
        <v>0</v>
      </c>
      <c r="J19" s="13">
        <f>Calculation!L53</f>
        <v>0</v>
      </c>
      <c r="K19" s="13">
        <f>Calculation!M53</f>
        <v>2</v>
      </c>
      <c r="L19" s="13">
        <f>Calculation!N53</f>
        <v>6</v>
      </c>
      <c r="M19" s="13">
        <f>Calculation!O53</f>
        <v>0</v>
      </c>
      <c r="N19" s="13">
        <f>Calculation!P53</f>
        <v>18</v>
      </c>
      <c r="O19" s="13">
        <f>Calculation!Q53</f>
        <v>29</v>
      </c>
      <c r="P19" s="13">
        <f>Calculation!R53</f>
        <v>25</v>
      </c>
      <c r="Q19" s="13">
        <f>Calculation!S53</f>
        <v>31</v>
      </c>
      <c r="R19" s="13">
        <f>Calculation!T53</f>
        <v>65</v>
      </c>
      <c r="S19" s="13">
        <f>Calculation!U53</f>
        <v>2</v>
      </c>
      <c r="T19" s="13">
        <f>Calculation!V53</f>
        <v>29</v>
      </c>
      <c r="U19" s="13">
        <f>Calculation!W53</f>
        <v>40</v>
      </c>
      <c r="V19" s="13">
        <f>Calculation!X53</f>
        <v>10</v>
      </c>
      <c r="W19" s="13">
        <f>Calculation!Y53</f>
        <v>27</v>
      </c>
      <c r="X19" s="13">
        <f>Calculation!Z53</f>
        <v>42</v>
      </c>
      <c r="Y19" s="13">
        <f>Calculation!AA53</f>
        <v>12</v>
      </c>
      <c r="Z19" s="13">
        <f>Calculation!AB53</f>
        <v>47</v>
      </c>
      <c r="AA19" s="13">
        <f>Calculation!AC53</f>
        <v>22</v>
      </c>
      <c r="AB19" s="13">
        <f>Calculation!AD53</f>
        <v>40</v>
      </c>
      <c r="AC19" s="13">
        <f>Calculation!AE53</f>
        <v>26</v>
      </c>
      <c r="AD19" s="13">
        <f>Calculation!AF53</f>
        <v>53</v>
      </c>
      <c r="AE19" s="13">
        <f>Calculation!AG53</f>
        <v>47</v>
      </c>
      <c r="AF19" s="13">
        <f>Calculation!AH53</f>
        <v>8</v>
      </c>
      <c r="AG19" s="13">
        <f>Calculation!AI53</f>
        <v>59</v>
      </c>
      <c r="AH19" s="13">
        <f>Calculation!AJ53</f>
        <v>29</v>
      </c>
      <c r="AI19" s="13">
        <f>Calculation!AK53</f>
        <v>42.830745341614943</v>
      </c>
      <c r="AJ19" s="13">
        <f>Calculation!AL53</f>
        <v>53.169254658385057</v>
      </c>
      <c r="AK19" s="13">
        <f>Calculation!AM53</f>
        <v>0</v>
      </c>
      <c r="AL19" s="13">
        <f>Calculation!AN53</f>
        <v>29</v>
      </c>
      <c r="AM19" s="13">
        <f>Calculation!AO53</f>
        <v>16</v>
      </c>
      <c r="AN19" s="13">
        <f>Calculation!AP53</f>
        <v>63</v>
      </c>
      <c r="AO19" s="13">
        <f>Calculation!AQ53</f>
        <v>23</v>
      </c>
      <c r="AP19" s="13">
        <f>Calculation!AR53</f>
        <v>37</v>
      </c>
      <c r="AQ19" s="13">
        <f>Calculation!AS53</f>
        <v>24</v>
      </c>
      <c r="AR19" s="13">
        <f>Calculation!AT53</f>
        <v>30</v>
      </c>
      <c r="AS19" s="13">
        <f>Calculation!AU53</f>
        <v>31</v>
      </c>
      <c r="AT19" s="13">
        <f>Calculation!AV53</f>
        <v>21</v>
      </c>
      <c r="AU19" s="13">
        <f>Calculation!AW53</f>
        <v>18</v>
      </c>
      <c r="AV19" s="13">
        <f>Calculation!AX53</f>
        <v>18</v>
      </c>
      <c r="AW19" s="13">
        <f>Calculation!AY53</f>
        <v>30</v>
      </c>
      <c r="AX19" s="13">
        <f>Calculation!AZ53</f>
        <v>20</v>
      </c>
      <c r="AY19" s="13">
        <f>Calculation!BA53</f>
        <v>7.6337750862810481</v>
      </c>
      <c r="AZ19" s="13">
        <f>Calculation!BB53</f>
        <v>5.1032600578096208</v>
      </c>
      <c r="BA19" s="13">
        <f>Calculation!BC53</f>
        <v>28.168360052647358</v>
      </c>
      <c r="BB19" s="13">
        <f>Calculation!BD53</f>
        <v>11.593008039370034</v>
      </c>
      <c r="BC19" s="13">
        <f>Calculation!BE53</f>
        <v>10.651166066945962</v>
      </c>
      <c r="BD19" s="13">
        <f>Calculation!BF53</f>
        <v>9.197364794367104</v>
      </c>
      <c r="BE19" s="13">
        <f>Calculation!BG53</f>
        <v>10.422547181479104</v>
      </c>
      <c r="BF19" s="13">
        <f>Calculation!BH53</f>
        <v>7.0257391578529678</v>
      </c>
      <c r="BG19" s="13">
        <f>Calculation!BI53</f>
        <v>5.668060376573294</v>
      </c>
      <c r="BH19" s="13">
        <f>Calculation!BJ53</f>
        <v>9.3452479956008574</v>
      </c>
      <c r="BI19" s="13">
        <f>Calculation!BK53</f>
        <v>1.5893631515325524</v>
      </c>
      <c r="BJ19" s="13">
        <f>Calculation!BL53</f>
        <v>0.60210803954009862</v>
      </c>
      <c r="BK19" s="13">
        <f>Calculation!BM53</f>
        <v>1.0629032572464894</v>
      </c>
      <c r="BL19" s="13">
        <f>Calculation!BN53</f>
        <v>8.9253773964856009E-2</v>
      </c>
      <c r="BM19" s="13">
        <f>Calculation!BO53</f>
        <v>3.526566061481617</v>
      </c>
      <c r="BN19" s="13">
        <f>Calculation!BP53</f>
        <v>1.3212769073070376</v>
      </c>
      <c r="BO19" s="13">
        <f>Calculation!BQ53</f>
        <v>1</v>
      </c>
      <c r="BP19" s="13">
        <f>Calculation!BR53</f>
        <v>0</v>
      </c>
      <c r="BQ19" s="13">
        <f>Calculation!BS53</f>
        <v>1</v>
      </c>
    </row>
    <row r="20" spans="1:69" x14ac:dyDescent="0.3">
      <c r="A20" s="7" t="s">
        <v>7</v>
      </c>
      <c r="B20" s="16">
        <f>ProvinceTotal!G20</f>
        <v>1292283</v>
      </c>
      <c r="C20" s="13">
        <f>Calculation!E54</f>
        <v>4</v>
      </c>
      <c r="D20" s="13">
        <f>Calculation!F54</f>
        <v>7</v>
      </c>
      <c r="E20" s="13">
        <f>Calculation!G54</f>
        <v>8</v>
      </c>
      <c r="F20" s="13">
        <f>Calculation!H54</f>
        <v>7</v>
      </c>
      <c r="G20" s="13">
        <f>Calculation!I54</f>
        <v>8</v>
      </c>
      <c r="H20" s="13">
        <f>Calculation!J54</f>
        <v>14</v>
      </c>
      <c r="I20" s="13">
        <f>Calculation!K54</f>
        <v>15</v>
      </c>
      <c r="J20" s="13">
        <f>Calculation!L54</f>
        <v>9</v>
      </c>
      <c r="K20" s="13">
        <f>Calculation!M54</f>
        <v>16</v>
      </c>
      <c r="L20" s="13">
        <f>Calculation!N54</f>
        <v>21</v>
      </c>
      <c r="M20" s="13">
        <f>Calculation!O54</f>
        <v>30</v>
      </c>
      <c r="N20" s="13">
        <f>Calculation!P54</f>
        <v>62</v>
      </c>
      <c r="O20" s="13">
        <f>Calculation!Q54</f>
        <v>52</v>
      </c>
      <c r="P20" s="13">
        <f>Calculation!R54</f>
        <v>101</v>
      </c>
      <c r="Q20" s="13">
        <f>Calculation!S54</f>
        <v>32</v>
      </c>
      <c r="R20" s="13">
        <f>Calculation!T54</f>
        <v>137</v>
      </c>
      <c r="S20" s="13">
        <f>Calculation!U54</f>
        <v>145</v>
      </c>
      <c r="T20" s="13">
        <f>Calculation!V54</f>
        <v>17</v>
      </c>
      <c r="U20" s="13">
        <f>Calculation!W54</f>
        <v>27</v>
      </c>
      <c r="V20" s="13">
        <f>Calculation!X54</f>
        <v>39</v>
      </c>
      <c r="W20" s="13">
        <f>Calculation!Y54</f>
        <v>53</v>
      </c>
      <c r="X20" s="13">
        <f>Calculation!Z54</f>
        <v>42</v>
      </c>
      <c r="Y20" s="13">
        <f>Calculation!AA54</f>
        <v>42</v>
      </c>
      <c r="Z20" s="13">
        <f>Calculation!AB54</f>
        <v>32</v>
      </c>
      <c r="AA20" s="13">
        <f>Calculation!AC54</f>
        <v>84</v>
      </c>
      <c r="AB20" s="13">
        <f>Calculation!AD54</f>
        <v>19</v>
      </c>
      <c r="AC20" s="13">
        <f>Calculation!AE54</f>
        <v>29</v>
      </c>
      <c r="AD20" s="13">
        <f>Calculation!AF54</f>
        <v>22</v>
      </c>
      <c r="AE20" s="13">
        <f>Calculation!AG54</f>
        <v>31</v>
      </c>
      <c r="AF20" s="13">
        <f>Calculation!AH54</f>
        <v>36</v>
      </c>
      <c r="AG20" s="13">
        <f>Calculation!AI54</f>
        <v>20</v>
      </c>
      <c r="AH20" s="13">
        <f>Calculation!AJ54</f>
        <v>17</v>
      </c>
      <c r="AI20" s="13">
        <f>Calculation!AK54</f>
        <v>37.381405279503042</v>
      </c>
      <c r="AJ20" s="13">
        <f>Calculation!AL54</f>
        <v>72.088253331990018</v>
      </c>
      <c r="AK20" s="13">
        <f>Calculation!AM54</f>
        <v>145.26220693190407</v>
      </c>
      <c r="AL20" s="13">
        <f>Calculation!AN54</f>
        <v>62.334671043280878</v>
      </c>
      <c r="AM20" s="13">
        <f>Calculation!AO54</f>
        <v>294.27825660975759</v>
      </c>
      <c r="AN20" s="13">
        <f>Calculation!AP54</f>
        <v>192.05912292897028</v>
      </c>
      <c r="AO20" s="13">
        <f>Calculation!AQ54</f>
        <v>222.39014970980179</v>
      </c>
      <c r="AP20" s="13">
        <f>Calculation!AR54</f>
        <v>172.30385488778984</v>
      </c>
      <c r="AQ20" s="13">
        <f>Calculation!AS54</f>
        <v>204.90049132193553</v>
      </c>
      <c r="AR20" s="13">
        <f>Calculation!AT54</f>
        <v>194.24266482899611</v>
      </c>
      <c r="AS20" s="13">
        <f>Calculation!AU54</f>
        <v>188.65233774739863</v>
      </c>
      <c r="AT20" s="13">
        <f>Calculation!AV54</f>
        <v>173.88045251461608</v>
      </c>
      <c r="AU20" s="13">
        <f>Calculation!AW54</f>
        <v>149.5510681864771</v>
      </c>
      <c r="AV20" s="13">
        <f>Calculation!AX54</f>
        <v>139.8051113474412</v>
      </c>
      <c r="AW20" s="13">
        <f>Calculation!AY54</f>
        <v>129.77675763550769</v>
      </c>
      <c r="AX20" s="13">
        <f>Calculation!AZ54</f>
        <v>122.01700321630506</v>
      </c>
      <c r="AY20" s="13">
        <f>Calculation!BA54</f>
        <v>88.076192478325083</v>
      </c>
      <c r="AZ20" s="13">
        <f>Calculation!BB54</f>
        <v>50.685133274685086</v>
      </c>
      <c r="BA20" s="13">
        <f>Calculation!BC54</f>
        <v>106.72332512294452</v>
      </c>
      <c r="BB20" s="13">
        <f>Calculation!BD54</f>
        <v>94.879384906607356</v>
      </c>
      <c r="BC20" s="13">
        <f>Calculation!BE54</f>
        <v>68.464995380179516</v>
      </c>
      <c r="BD20" s="13">
        <f>Calculation!BF54</f>
        <v>64.64234756200176</v>
      </c>
      <c r="BE20" s="13">
        <f>Calculation!BG54</f>
        <v>67.822431918715665</v>
      </c>
      <c r="BF20" s="13">
        <f>Calculation!BH54</f>
        <v>54.946232954217521</v>
      </c>
      <c r="BG20" s="13">
        <f>Calculation!BI54</f>
        <v>78.88596994947693</v>
      </c>
      <c r="BH20" s="13">
        <f>Calculation!BJ54</f>
        <v>81.950178931171649</v>
      </c>
      <c r="BI20" s="13">
        <f>Calculation!BK54</f>
        <v>70.808200789943839</v>
      </c>
      <c r="BJ20" s="13">
        <f>Calculation!BL54</f>
        <v>22.873055474673492</v>
      </c>
      <c r="BK20" s="13">
        <f>Calculation!BM54</f>
        <v>57.511624965767624</v>
      </c>
      <c r="BL20" s="13">
        <f>Calculation!BN54</f>
        <v>49.578759302966319</v>
      </c>
      <c r="BM20" s="13">
        <f>Calculation!BO54</f>
        <v>61.807067915909101</v>
      </c>
      <c r="BN20" s="13">
        <f>Calculation!BP54</f>
        <v>2.488205150451904</v>
      </c>
      <c r="BO20" s="13">
        <f>Calculation!BQ54</f>
        <v>35.906059373261087</v>
      </c>
      <c r="BP20" s="13">
        <f>Calculation!BR54</f>
        <v>31.027027027026634</v>
      </c>
      <c r="BQ20" s="13">
        <f>Calculation!BS54</f>
        <v>16.44026700230188</v>
      </c>
    </row>
    <row r="21" spans="1:69" x14ac:dyDescent="0.3">
      <c r="A21" s="7" t="s">
        <v>30</v>
      </c>
      <c r="B21" s="16">
        <f>ProvinceTotal!G21</f>
        <v>1603011</v>
      </c>
      <c r="C21" s="13">
        <f>Calculation!E55</f>
        <v>0</v>
      </c>
      <c r="D21" s="13">
        <f>Calculation!F55</f>
        <v>0</v>
      </c>
      <c r="E21" s="13">
        <f>Calculation!G55</f>
        <v>0</v>
      </c>
      <c r="F21" s="13">
        <f>Calculation!H55</f>
        <v>0</v>
      </c>
      <c r="G21" s="13">
        <f>Calculation!I55</f>
        <v>0</v>
      </c>
      <c r="H21" s="13">
        <f>Calculation!J55</f>
        <v>0</v>
      </c>
      <c r="I21" s="13">
        <f>Calculation!K55</f>
        <v>0</v>
      </c>
      <c r="J21" s="13">
        <f>Calculation!L55</f>
        <v>1</v>
      </c>
      <c r="K21" s="13">
        <f>Calculation!M55</f>
        <v>2</v>
      </c>
      <c r="L21" s="13">
        <f>Calculation!N55</f>
        <v>5</v>
      </c>
      <c r="M21" s="13">
        <f>Calculation!O55</f>
        <v>0</v>
      </c>
      <c r="N21" s="13">
        <f>Calculation!P55</f>
        <v>0</v>
      </c>
      <c r="O21" s="13">
        <f>Calculation!Q55</f>
        <v>0</v>
      </c>
      <c r="P21" s="13">
        <f>Calculation!R55</f>
        <v>4</v>
      </c>
      <c r="Q21" s="13">
        <f>Calculation!S55</f>
        <v>6</v>
      </c>
      <c r="R21" s="13">
        <f>Calculation!T55</f>
        <v>24</v>
      </c>
      <c r="S21" s="13">
        <f>Calculation!U55</f>
        <v>2</v>
      </c>
      <c r="T21" s="13">
        <f>Calculation!V55</f>
        <v>19</v>
      </c>
      <c r="U21" s="13">
        <f>Calculation!W55</f>
        <v>3</v>
      </c>
      <c r="V21" s="13">
        <f>Calculation!X55</f>
        <v>12</v>
      </c>
      <c r="W21" s="13">
        <f>Calculation!Y55</f>
        <v>6</v>
      </c>
      <c r="X21" s="13">
        <f>Calculation!Z55</f>
        <v>9</v>
      </c>
      <c r="Y21" s="13">
        <f>Calculation!AA55</f>
        <v>9</v>
      </c>
      <c r="Z21" s="13">
        <f>Calculation!AB55</f>
        <v>5</v>
      </c>
      <c r="AA21" s="13">
        <f>Calculation!AC55</f>
        <v>27</v>
      </c>
      <c r="AB21" s="13">
        <f>Calculation!AD55</f>
        <v>31</v>
      </c>
      <c r="AC21" s="13">
        <f>Calculation!AE55</f>
        <v>2</v>
      </c>
      <c r="AD21" s="13">
        <f>Calculation!AF55</f>
        <v>22</v>
      </c>
      <c r="AE21" s="13">
        <f>Calculation!AG55</f>
        <v>11</v>
      </c>
      <c r="AF21" s="13">
        <f>Calculation!AH55</f>
        <v>15</v>
      </c>
      <c r="AG21" s="13">
        <f>Calculation!AI55</f>
        <v>7</v>
      </c>
      <c r="AH21" s="13">
        <f>Calculation!AJ55</f>
        <v>16</v>
      </c>
      <c r="AI21" s="13">
        <f>Calculation!AK55</f>
        <v>21.97729037267078</v>
      </c>
      <c r="AJ21" s="13">
        <f>Calculation!AL55</f>
        <v>18.02270962732922</v>
      </c>
      <c r="AK21" s="13">
        <f>Calculation!AM55</f>
        <v>19</v>
      </c>
      <c r="AL21" s="13">
        <f>Calculation!AN55</f>
        <v>21</v>
      </c>
      <c r="AM21" s="13">
        <f>Calculation!AO55</f>
        <v>30</v>
      </c>
      <c r="AN21" s="13">
        <f>Calculation!AP55</f>
        <v>15</v>
      </c>
      <c r="AO21" s="13">
        <f>Calculation!AQ55</f>
        <v>41</v>
      </c>
      <c r="AP21" s="13">
        <f>Calculation!AR55</f>
        <v>21</v>
      </c>
      <c r="AQ21" s="13">
        <f>Calculation!AS55</f>
        <v>45</v>
      </c>
      <c r="AR21" s="13">
        <f>Calculation!AT55</f>
        <v>41</v>
      </c>
      <c r="AS21" s="13">
        <f>Calculation!AU55</f>
        <v>47</v>
      </c>
      <c r="AT21" s="13">
        <f>Calculation!AV55</f>
        <v>29</v>
      </c>
      <c r="AU21" s="13">
        <f>Calculation!AW55</f>
        <v>24</v>
      </c>
      <c r="AV21" s="13">
        <f>Calculation!AX55</f>
        <v>19</v>
      </c>
      <c r="AW21" s="13">
        <f>Calculation!AY55</f>
        <v>17</v>
      </c>
      <c r="AX21" s="13">
        <f>Calculation!AZ55</f>
        <v>12</v>
      </c>
      <c r="AY21" s="13">
        <f>Calculation!BA55</f>
        <v>23</v>
      </c>
      <c r="AZ21" s="13">
        <f>Calculation!BB55</f>
        <v>4.9281709517766785</v>
      </c>
      <c r="BA21" s="13">
        <f>Calculation!BC55</f>
        <v>25.071829048223321</v>
      </c>
      <c r="BB21" s="13">
        <f>Calculation!BD55</f>
        <v>61</v>
      </c>
      <c r="BC21" s="13">
        <f>Calculation!BE55</f>
        <v>36</v>
      </c>
      <c r="BD21" s="13">
        <f>Calculation!BF55</f>
        <v>27</v>
      </c>
      <c r="BE21" s="13">
        <f>Calculation!BG55</f>
        <v>20</v>
      </c>
      <c r="BF21" s="13">
        <f>Calculation!BH55</f>
        <v>33</v>
      </c>
      <c r="BG21" s="13">
        <f>Calculation!BI55</f>
        <v>17</v>
      </c>
      <c r="BH21" s="13">
        <f>Calculation!BJ55</f>
        <v>25</v>
      </c>
      <c r="BI21" s="13">
        <f>Calculation!BK55</f>
        <v>22</v>
      </c>
      <c r="BJ21" s="13">
        <f>Calculation!BL55</f>
        <v>3</v>
      </c>
      <c r="BK21" s="13">
        <f>Calculation!BM55</f>
        <v>20</v>
      </c>
      <c r="BL21" s="13">
        <f>Calculation!BN55</f>
        <v>39</v>
      </c>
      <c r="BM21" s="13">
        <f>Calculation!BO55</f>
        <v>18</v>
      </c>
      <c r="BN21" s="13">
        <f>Calculation!BP55</f>
        <v>21</v>
      </c>
      <c r="BO21" s="13">
        <f>Calculation!BQ55</f>
        <v>29</v>
      </c>
      <c r="BP21" s="13">
        <f>Calculation!BR55</f>
        <v>10</v>
      </c>
      <c r="BQ21" s="13">
        <f>Calculation!BS55</f>
        <v>20</v>
      </c>
    </row>
    <row r="22" spans="1:69" x14ac:dyDescent="0.3">
      <c r="A22" s="7" t="s">
        <v>8</v>
      </c>
      <c r="B22" s="16">
        <f>ProvinceTotal!G22</f>
        <v>3164718</v>
      </c>
      <c r="C22" s="13">
        <f>Calculation!E56</f>
        <v>0</v>
      </c>
      <c r="D22" s="13">
        <f>Calculation!F56</f>
        <v>0</v>
      </c>
      <c r="E22" s="13">
        <f>Calculation!G56</f>
        <v>0</v>
      </c>
      <c r="F22" s="13">
        <f>Calculation!H56</f>
        <v>0</v>
      </c>
      <c r="G22" s="13">
        <f>Calculation!I56</f>
        <v>0</v>
      </c>
      <c r="H22" s="13">
        <f>Calculation!J56</f>
        <v>0</v>
      </c>
      <c r="I22" s="13">
        <f>Calculation!K56</f>
        <v>0</v>
      </c>
      <c r="J22" s="13">
        <f>Calculation!L56</f>
        <v>0</v>
      </c>
      <c r="K22" s="13">
        <f>Calculation!M56</f>
        <v>0</v>
      </c>
      <c r="L22" s="13">
        <f>Calculation!N56</f>
        <v>0</v>
      </c>
      <c r="M22" s="13">
        <f>Calculation!O56</f>
        <v>2</v>
      </c>
      <c r="N22" s="13">
        <f>Calculation!P56</f>
        <v>2</v>
      </c>
      <c r="O22" s="13">
        <f>Calculation!Q56</f>
        <v>0</v>
      </c>
      <c r="P22" s="13">
        <f>Calculation!R56</f>
        <v>14</v>
      </c>
      <c r="Q22" s="13">
        <f>Calculation!S56</f>
        <v>0</v>
      </c>
      <c r="R22" s="13">
        <f>Calculation!T56</f>
        <v>7</v>
      </c>
      <c r="S22" s="13">
        <f>Calculation!U56</f>
        <v>15</v>
      </c>
      <c r="T22" s="13">
        <f>Calculation!V56</f>
        <v>1</v>
      </c>
      <c r="U22" s="13">
        <f>Calculation!W56</f>
        <v>5</v>
      </c>
      <c r="V22" s="13">
        <f>Calculation!X56</f>
        <v>4</v>
      </c>
      <c r="W22" s="13">
        <f>Calculation!Y56</f>
        <v>8</v>
      </c>
      <c r="X22" s="13">
        <f>Calculation!Z56</f>
        <v>7</v>
      </c>
      <c r="Y22" s="13">
        <f>Calculation!AA56</f>
        <v>12</v>
      </c>
      <c r="Z22" s="13">
        <f>Calculation!AB56</f>
        <v>0</v>
      </c>
      <c r="AA22" s="13">
        <f>Calculation!AC56</f>
        <v>7</v>
      </c>
      <c r="AB22" s="13">
        <f>Calculation!AD56</f>
        <v>13</v>
      </c>
      <c r="AC22" s="13">
        <f>Calculation!AE56</f>
        <v>19</v>
      </c>
      <c r="AD22" s="13">
        <f>Calculation!AF56</f>
        <v>11</v>
      </c>
      <c r="AE22" s="13">
        <f>Calculation!AG56</f>
        <v>14</v>
      </c>
      <c r="AF22" s="13">
        <f>Calculation!AH56</f>
        <v>12</v>
      </c>
      <c r="AG22" s="13">
        <f>Calculation!AI56</f>
        <v>8</v>
      </c>
      <c r="AH22" s="13">
        <f>Calculation!AJ56</f>
        <v>8</v>
      </c>
      <c r="AI22" s="13">
        <f>Calculation!AK56</f>
        <v>10</v>
      </c>
      <c r="AJ22" s="13">
        <f>Calculation!AL56</f>
        <v>0</v>
      </c>
      <c r="AK22" s="13">
        <f>Calculation!AM56</f>
        <v>13</v>
      </c>
      <c r="AL22" s="13">
        <f>Calculation!AN56</f>
        <v>10</v>
      </c>
      <c r="AM22" s="13">
        <f>Calculation!AO56</f>
        <v>10</v>
      </c>
      <c r="AN22" s="13">
        <f>Calculation!AP56</f>
        <v>16</v>
      </c>
      <c r="AO22" s="13">
        <f>Calculation!AQ56</f>
        <v>6</v>
      </c>
      <c r="AP22" s="13">
        <f>Calculation!AR56</f>
        <v>17</v>
      </c>
      <c r="AQ22" s="13">
        <f>Calculation!AS56</f>
        <v>9</v>
      </c>
      <c r="AR22" s="13">
        <f>Calculation!AT56</f>
        <v>22</v>
      </c>
      <c r="AS22" s="13">
        <f>Calculation!AU56</f>
        <v>3</v>
      </c>
      <c r="AT22" s="13">
        <f>Calculation!AV56</f>
        <v>13</v>
      </c>
      <c r="AU22" s="13">
        <f>Calculation!AW56</f>
        <v>13</v>
      </c>
      <c r="AV22" s="13">
        <f>Calculation!AX56</f>
        <v>16</v>
      </c>
      <c r="AW22" s="13">
        <f>Calculation!AY56</f>
        <v>39</v>
      </c>
      <c r="AX22" s="13">
        <f>Calculation!AZ56</f>
        <v>13</v>
      </c>
      <c r="AY22" s="13">
        <f>Calculation!BA56</f>
        <v>15</v>
      </c>
      <c r="AZ22" s="13">
        <f>Calculation!BB56</f>
        <v>18</v>
      </c>
      <c r="BA22" s="13">
        <f>Calculation!BC56</f>
        <v>15</v>
      </c>
      <c r="BB22" s="13">
        <f>Calculation!BD56</f>
        <v>15</v>
      </c>
      <c r="BC22" s="13">
        <f>Calculation!BE56</f>
        <v>16</v>
      </c>
      <c r="BD22" s="13">
        <f>Calculation!BF56</f>
        <v>21</v>
      </c>
      <c r="BE22" s="13">
        <f>Calculation!BG56</f>
        <v>22</v>
      </c>
      <c r="BF22" s="13">
        <f>Calculation!BH56</f>
        <v>10</v>
      </c>
      <c r="BG22" s="13">
        <f>Calculation!BI56</f>
        <v>15</v>
      </c>
      <c r="BH22" s="13">
        <f>Calculation!BJ56</f>
        <v>15</v>
      </c>
      <c r="BI22" s="13">
        <f>Calculation!BK56</f>
        <v>11</v>
      </c>
      <c r="BJ22" s="13">
        <f>Calculation!BL56</f>
        <v>7</v>
      </c>
      <c r="BK22" s="13">
        <f>Calculation!BM56</f>
        <v>12.783201107190848</v>
      </c>
      <c r="BL22" s="13">
        <f>Calculation!BN56</f>
        <v>1.2167988928091518</v>
      </c>
      <c r="BM22" s="13">
        <f>Calculation!BO56</f>
        <v>20</v>
      </c>
      <c r="BN22" s="13">
        <f>Calculation!BP56</f>
        <v>9</v>
      </c>
      <c r="BO22" s="13">
        <f>Calculation!BQ56</f>
        <v>7</v>
      </c>
      <c r="BP22" s="13">
        <f>Calculation!BR56</f>
        <v>15</v>
      </c>
      <c r="BQ22" s="13">
        <f>Calculation!BS56</f>
        <v>7</v>
      </c>
    </row>
    <row r="23" spans="1:69" x14ac:dyDescent="0.3">
      <c r="A23" s="7" t="s">
        <v>9</v>
      </c>
      <c r="B23" s="16">
        <f>ProvinceTotal!G23</f>
        <v>1952434</v>
      </c>
      <c r="C23" s="13">
        <f>Calculation!E57</f>
        <v>0</v>
      </c>
      <c r="D23" s="13">
        <f>Calculation!F57</f>
        <v>0</v>
      </c>
      <c r="E23" s="13">
        <f>Calculation!G57</f>
        <v>0</v>
      </c>
      <c r="F23" s="13">
        <f>Calculation!H57</f>
        <v>0</v>
      </c>
      <c r="G23" s="13">
        <f>Calculation!I57</f>
        <v>0</v>
      </c>
      <c r="H23" s="13">
        <f>Calculation!J57</f>
        <v>1</v>
      </c>
      <c r="I23" s="13">
        <f>Calculation!K57</f>
        <v>1</v>
      </c>
      <c r="J23" s="13">
        <f>Calculation!L57</f>
        <v>1</v>
      </c>
      <c r="K23" s="13">
        <f>Calculation!M57</f>
        <v>0</v>
      </c>
      <c r="L23" s="13">
        <f>Calculation!N57</f>
        <v>0</v>
      </c>
      <c r="M23" s="13">
        <f>Calculation!O57</f>
        <v>2</v>
      </c>
      <c r="N23" s="13">
        <f>Calculation!P57</f>
        <v>1</v>
      </c>
      <c r="O23" s="13">
        <f>Calculation!Q57</f>
        <v>1</v>
      </c>
      <c r="P23" s="13">
        <f>Calculation!R57</f>
        <v>15</v>
      </c>
      <c r="Q23" s="13">
        <f>Calculation!S57</f>
        <v>0</v>
      </c>
      <c r="R23" s="13">
        <f>Calculation!T57</f>
        <v>5</v>
      </c>
      <c r="S23" s="13">
        <f>Calculation!U57</f>
        <v>4</v>
      </c>
      <c r="T23" s="13">
        <f>Calculation!V57</f>
        <v>2</v>
      </c>
      <c r="U23" s="13">
        <f>Calculation!W57</f>
        <v>11</v>
      </c>
      <c r="V23" s="13">
        <f>Calculation!X57</f>
        <v>7</v>
      </c>
      <c r="W23" s="13">
        <f>Calculation!Y57</f>
        <v>8</v>
      </c>
      <c r="X23" s="13">
        <f>Calculation!Z57</f>
        <v>20</v>
      </c>
      <c r="Y23" s="13">
        <f>Calculation!AA57</f>
        <v>15</v>
      </c>
      <c r="Z23" s="13">
        <f>Calculation!AB57</f>
        <v>8</v>
      </c>
      <c r="AA23" s="13">
        <f>Calculation!AC57</f>
        <v>13</v>
      </c>
      <c r="AB23" s="13">
        <f>Calculation!AD57</f>
        <v>21</v>
      </c>
      <c r="AC23" s="13">
        <f>Calculation!AE57</f>
        <v>9</v>
      </c>
      <c r="AD23" s="13">
        <f>Calculation!AF57</f>
        <v>7</v>
      </c>
      <c r="AE23" s="13">
        <f>Calculation!AG57</f>
        <v>6</v>
      </c>
      <c r="AF23" s="13">
        <f>Calculation!AH57</f>
        <v>5</v>
      </c>
      <c r="AG23" s="13">
        <f>Calculation!AI57</f>
        <v>5</v>
      </c>
      <c r="AH23" s="13">
        <f>Calculation!AJ57</f>
        <v>7</v>
      </c>
      <c r="AI23" s="13">
        <f>Calculation!AK57</f>
        <v>7.9285714285714164</v>
      </c>
      <c r="AJ23" s="13">
        <f>Calculation!AL57</f>
        <v>9.0714285714285836</v>
      </c>
      <c r="AK23" s="13">
        <f>Calculation!AM57</f>
        <v>0</v>
      </c>
      <c r="AL23" s="13">
        <f>Calculation!AN57</f>
        <v>2</v>
      </c>
      <c r="AM23" s="13">
        <f>Calculation!AO57</f>
        <v>5</v>
      </c>
      <c r="AN23" s="13">
        <f>Calculation!AP57</f>
        <v>8</v>
      </c>
      <c r="AO23" s="13">
        <f>Calculation!AQ57</f>
        <v>6</v>
      </c>
      <c r="AP23" s="13">
        <f>Calculation!AR57</f>
        <v>7</v>
      </c>
      <c r="AQ23" s="13">
        <f>Calculation!AS57</f>
        <v>9</v>
      </c>
      <c r="AR23" s="13">
        <f>Calculation!AT57</f>
        <v>8</v>
      </c>
      <c r="AS23" s="13">
        <f>Calculation!AU57</f>
        <v>8</v>
      </c>
      <c r="AT23" s="13">
        <f>Calculation!AV57</f>
        <v>23</v>
      </c>
      <c r="AU23" s="13">
        <f>Calculation!AW57</f>
        <v>13</v>
      </c>
      <c r="AV23" s="13">
        <f>Calculation!AX57</f>
        <v>33</v>
      </c>
      <c r="AW23" s="13">
        <f>Calculation!AY57</f>
        <v>4</v>
      </c>
      <c r="AX23" s="13">
        <f>Calculation!AZ57</f>
        <v>6</v>
      </c>
      <c r="AY23" s="13">
        <f>Calculation!BA57</f>
        <v>48</v>
      </c>
      <c r="AZ23" s="13">
        <f>Calculation!BB57</f>
        <v>32</v>
      </c>
      <c r="BA23" s="13">
        <f>Calculation!BC57</f>
        <v>26</v>
      </c>
      <c r="BB23" s="13">
        <f>Calculation!BD57</f>
        <v>59</v>
      </c>
      <c r="BC23" s="13">
        <f>Calculation!BE57</f>
        <v>52</v>
      </c>
      <c r="BD23" s="13">
        <f>Calculation!BF57</f>
        <v>29</v>
      </c>
      <c r="BE23" s="13">
        <f>Calculation!BG57</f>
        <v>67</v>
      </c>
      <c r="BF23" s="13">
        <f>Calculation!BH57</f>
        <v>68</v>
      </c>
      <c r="BG23" s="13">
        <f>Calculation!BI57</f>
        <v>42</v>
      </c>
      <c r="BH23" s="13">
        <f>Calculation!BJ57</f>
        <v>29</v>
      </c>
      <c r="BI23" s="13">
        <f>Calculation!BK57</f>
        <v>31</v>
      </c>
      <c r="BJ23" s="13">
        <f>Calculation!BL57</f>
        <v>21</v>
      </c>
      <c r="BK23" s="13">
        <f>Calculation!BM57</f>
        <v>23</v>
      </c>
      <c r="BL23" s="13">
        <f>Calculation!BN57</f>
        <v>39</v>
      </c>
      <c r="BM23" s="13">
        <f>Calculation!BO57</f>
        <v>40</v>
      </c>
      <c r="BN23" s="13">
        <f>Calculation!BP57</f>
        <v>43</v>
      </c>
      <c r="BO23" s="13">
        <f>Calculation!BQ57</f>
        <v>60</v>
      </c>
      <c r="BP23" s="13">
        <f>Calculation!BR57</f>
        <v>22</v>
      </c>
      <c r="BQ23" s="13">
        <f>Calculation!BS57</f>
        <v>52</v>
      </c>
    </row>
    <row r="24" spans="1:69" x14ac:dyDescent="0.3">
      <c r="A24" s="7" t="s">
        <v>31</v>
      </c>
      <c r="B24" s="16">
        <f>ProvinceTotal!G24</f>
        <v>713052</v>
      </c>
      <c r="C24" s="13">
        <f>Calculation!E58</f>
        <v>0</v>
      </c>
      <c r="D24" s="13">
        <f>Calculation!F58</f>
        <v>0</v>
      </c>
      <c r="E24" s="13">
        <f>Calculation!G58</f>
        <v>0</v>
      </c>
      <c r="F24" s="13">
        <f>Calculation!H58</f>
        <v>0</v>
      </c>
      <c r="G24" s="13">
        <f>Calculation!I58</f>
        <v>0</v>
      </c>
      <c r="H24" s="13">
        <f>Calculation!J58</f>
        <v>0</v>
      </c>
      <c r="I24" s="13">
        <f>Calculation!K58</f>
        <v>1</v>
      </c>
      <c r="J24" s="13">
        <f>Calculation!L58</f>
        <v>1</v>
      </c>
      <c r="K24" s="13">
        <f>Calculation!M58</f>
        <v>0</v>
      </c>
      <c r="L24" s="13">
        <f>Calculation!N58</f>
        <v>0</v>
      </c>
      <c r="M24" s="13">
        <f>Calculation!O58</f>
        <v>0</v>
      </c>
      <c r="N24" s="13">
        <f>Calculation!P58</f>
        <v>0</v>
      </c>
      <c r="O24" s="13">
        <f>Calculation!Q58</f>
        <v>0</v>
      </c>
      <c r="P24" s="13">
        <f>Calculation!R58</f>
        <v>0</v>
      </c>
      <c r="Q24" s="13">
        <f>Calculation!S58</f>
        <v>0</v>
      </c>
      <c r="R24" s="13">
        <f>Calculation!T58</f>
        <v>4</v>
      </c>
      <c r="S24" s="13">
        <f>Calculation!U58</f>
        <v>0</v>
      </c>
      <c r="T24" s="13">
        <f>Calculation!V58</f>
        <v>3</v>
      </c>
      <c r="U24" s="13">
        <f>Calculation!W58</f>
        <v>0</v>
      </c>
      <c r="V24" s="13">
        <f>Calculation!X58</f>
        <v>2</v>
      </c>
      <c r="W24" s="13">
        <f>Calculation!Y58</f>
        <v>0</v>
      </c>
      <c r="X24" s="13">
        <f>Calculation!Z58</f>
        <v>15</v>
      </c>
      <c r="Y24" s="13">
        <f>Calculation!AA58</f>
        <v>0</v>
      </c>
      <c r="Z24" s="13">
        <f>Calculation!AB58</f>
        <v>0</v>
      </c>
      <c r="AA24" s="13">
        <f>Calculation!AC58</f>
        <v>1</v>
      </c>
      <c r="AB24" s="13">
        <f>Calculation!AD58</f>
        <v>5</v>
      </c>
      <c r="AC24" s="13">
        <f>Calculation!AE58</f>
        <v>0</v>
      </c>
      <c r="AD24" s="13">
        <f>Calculation!AF58</f>
        <v>13</v>
      </c>
      <c r="AE24" s="13">
        <f>Calculation!AG58</f>
        <v>15</v>
      </c>
      <c r="AF24" s="13">
        <f>Calculation!AH58</f>
        <v>1</v>
      </c>
      <c r="AG24" s="13">
        <f>Calculation!AI58</f>
        <v>12</v>
      </c>
      <c r="AH24" s="13">
        <f>Calculation!AJ58</f>
        <v>0</v>
      </c>
      <c r="AI24" s="13">
        <f>Calculation!AK58</f>
        <v>5.5399844720496958</v>
      </c>
      <c r="AJ24" s="13">
        <f>Calculation!AL58</f>
        <v>17.460015527950304</v>
      </c>
      <c r="AK24" s="13">
        <f>Calculation!AM58</f>
        <v>0</v>
      </c>
      <c r="AL24" s="13">
        <f>Calculation!AN58</f>
        <v>4</v>
      </c>
      <c r="AM24" s="13">
        <f>Calculation!AO58</f>
        <v>13</v>
      </c>
      <c r="AN24" s="13">
        <f>Calculation!AP58</f>
        <v>6</v>
      </c>
      <c r="AO24" s="13">
        <f>Calculation!AQ58</f>
        <v>5</v>
      </c>
      <c r="AP24" s="13">
        <f>Calculation!AR58</f>
        <v>16</v>
      </c>
      <c r="AQ24" s="13">
        <f>Calculation!AS58</f>
        <v>7</v>
      </c>
      <c r="AR24" s="13">
        <f>Calculation!AT58</f>
        <v>5</v>
      </c>
      <c r="AS24" s="13">
        <f>Calculation!AU58</f>
        <v>17</v>
      </c>
      <c r="AT24" s="13">
        <f>Calculation!AV58</f>
        <v>7</v>
      </c>
      <c r="AU24" s="13">
        <f>Calculation!AW58</f>
        <v>5</v>
      </c>
      <c r="AV24" s="13">
        <f>Calculation!AX58</f>
        <v>7</v>
      </c>
      <c r="AW24" s="13">
        <f>Calculation!AY58</f>
        <v>0</v>
      </c>
      <c r="AX24" s="13">
        <f>Calculation!AZ58</f>
        <v>7</v>
      </c>
      <c r="AY24" s="13">
        <f>Calculation!BA58</f>
        <v>10</v>
      </c>
      <c r="AZ24" s="13">
        <f>Calculation!BB58</f>
        <v>5</v>
      </c>
      <c r="BA24" s="13">
        <f>Calculation!BC58</f>
        <v>7</v>
      </c>
      <c r="BB24" s="13">
        <f>Calculation!BD58</f>
        <v>6</v>
      </c>
      <c r="BC24" s="13">
        <f>Calculation!BE58</f>
        <v>56</v>
      </c>
      <c r="BD24" s="13">
        <f>Calculation!BF58</f>
        <v>14</v>
      </c>
      <c r="BE24" s="13">
        <f>Calculation!BG58</f>
        <v>16</v>
      </c>
      <c r="BF24" s="13">
        <f>Calculation!BH58</f>
        <v>4</v>
      </c>
      <c r="BG24" s="13">
        <f>Calculation!BI58</f>
        <v>12</v>
      </c>
      <c r="BH24" s="13">
        <f>Calculation!BJ58</f>
        <v>1</v>
      </c>
      <c r="BI24" s="13">
        <f>Calculation!BK58</f>
        <v>38.258217627281965</v>
      </c>
      <c r="BJ24" s="13">
        <f>Calculation!BL58</f>
        <v>4.1373720820398034</v>
      </c>
      <c r="BK24" s="13">
        <f>Calculation!BM58</f>
        <v>14.450553640710382</v>
      </c>
      <c r="BL24" s="13">
        <f>Calculation!BN58</f>
        <v>13.595341705236081</v>
      </c>
      <c r="BM24" s="13">
        <f>Calculation!BO58</f>
        <v>15.784755975629423</v>
      </c>
      <c r="BN24" s="13">
        <f>Calculation!BP58</f>
        <v>11.231973583002286</v>
      </c>
      <c r="BO24" s="13">
        <f>Calculation!BQ58</f>
        <v>13.051259595826139</v>
      </c>
      <c r="BP24" s="13">
        <f>Calculation!BR58</f>
        <v>17.490525790273921</v>
      </c>
      <c r="BQ24" s="13">
        <f>Calculation!BS58</f>
        <v>13</v>
      </c>
    </row>
    <row r="25" spans="1:69" x14ac:dyDescent="0.3">
      <c r="A25" s="7" t="s">
        <v>10</v>
      </c>
      <c r="B25" s="16">
        <f>ProvinceTotal!G25</f>
        <v>1868819</v>
      </c>
      <c r="C25" s="13">
        <f>Calculation!E59</f>
        <v>0</v>
      </c>
      <c r="D25" s="13">
        <f>Calculation!F59</f>
        <v>0</v>
      </c>
      <c r="E25" s="13">
        <f>Calculation!G59</f>
        <v>0</v>
      </c>
      <c r="F25" s="13">
        <f>Calculation!H59</f>
        <v>0</v>
      </c>
      <c r="G25" s="13">
        <f>Calculation!I59</f>
        <v>0</v>
      </c>
      <c r="H25" s="13">
        <f>Calculation!J59</f>
        <v>0</v>
      </c>
      <c r="I25" s="13">
        <f>Calculation!K59</f>
        <v>0</v>
      </c>
      <c r="J25" s="13">
        <f>Calculation!L59</f>
        <v>0</v>
      </c>
      <c r="K25" s="13">
        <f>Calculation!M59</f>
        <v>2</v>
      </c>
      <c r="L25" s="13">
        <f>Calculation!N59</f>
        <v>22</v>
      </c>
      <c r="M25" s="13">
        <f>Calculation!O59</f>
        <v>0</v>
      </c>
      <c r="N25" s="13">
        <f>Calculation!P59</f>
        <v>0</v>
      </c>
      <c r="O25" s="13">
        <f>Calculation!Q59</f>
        <v>0</v>
      </c>
      <c r="P25" s="13">
        <f>Calculation!R59</f>
        <v>9</v>
      </c>
      <c r="Q25" s="13">
        <f>Calculation!S59</f>
        <v>4</v>
      </c>
      <c r="R25" s="13">
        <f>Calculation!T59</f>
        <v>67</v>
      </c>
      <c r="S25" s="13">
        <f>Calculation!U59</f>
        <v>58</v>
      </c>
      <c r="T25" s="13">
        <f>Calculation!V59</f>
        <v>13</v>
      </c>
      <c r="U25" s="13">
        <f>Calculation!W59</f>
        <v>0</v>
      </c>
      <c r="V25" s="13">
        <f>Calculation!X59</f>
        <v>4</v>
      </c>
      <c r="W25" s="13">
        <f>Calculation!Y59</f>
        <v>9</v>
      </c>
      <c r="X25" s="13">
        <f>Calculation!Z59</f>
        <v>25</v>
      </c>
      <c r="Y25" s="13">
        <f>Calculation!AA59</f>
        <v>21</v>
      </c>
      <c r="Z25" s="13">
        <f>Calculation!AB59</f>
        <v>0</v>
      </c>
      <c r="AA25" s="13">
        <f>Calculation!AC59</f>
        <v>25</v>
      </c>
      <c r="AB25" s="13">
        <f>Calculation!AD59</f>
        <v>42</v>
      </c>
      <c r="AC25" s="13">
        <f>Calculation!AE59</f>
        <v>30</v>
      </c>
      <c r="AD25" s="13">
        <f>Calculation!AF59</f>
        <v>20</v>
      </c>
      <c r="AE25" s="13">
        <f>Calculation!AG59</f>
        <v>9</v>
      </c>
      <c r="AF25" s="13">
        <f>Calculation!AH59</f>
        <v>15</v>
      </c>
      <c r="AG25" s="13">
        <f>Calculation!AI59</f>
        <v>6</v>
      </c>
      <c r="AH25" s="13">
        <f>Calculation!AJ59</f>
        <v>10</v>
      </c>
      <c r="AI25" s="13">
        <f>Calculation!AK59</f>
        <v>30</v>
      </c>
      <c r="AJ25" s="13">
        <f>Calculation!AL59</f>
        <v>3</v>
      </c>
      <c r="AK25" s="13">
        <f>Calculation!AM59</f>
        <v>0</v>
      </c>
      <c r="AL25" s="13">
        <f>Calculation!AN59</f>
        <v>36</v>
      </c>
      <c r="AM25" s="13">
        <f>Calculation!AO59</f>
        <v>19</v>
      </c>
      <c r="AN25" s="13">
        <f>Calculation!AP59</f>
        <v>14</v>
      </c>
      <c r="AO25" s="13">
        <f>Calculation!AQ59</f>
        <v>66.271680614383627</v>
      </c>
      <c r="AP25" s="13">
        <f>Calculation!AR59</f>
        <v>24.768633960744069</v>
      </c>
      <c r="AQ25" s="13">
        <f>Calculation!AS59</f>
        <v>14.336442467747133</v>
      </c>
      <c r="AR25" s="13">
        <f>Calculation!AT59</f>
        <v>21.423783136604129</v>
      </c>
      <c r="AS25" s="13">
        <f>Calculation!AU59</f>
        <v>21.388401850268224</v>
      </c>
      <c r="AT25" s="13">
        <f>Calculation!AV59</f>
        <v>19.08382523818068</v>
      </c>
      <c r="AU25" s="13">
        <f>Calculation!AW59</f>
        <v>15.433342647689074</v>
      </c>
      <c r="AV25" s="13">
        <f>Calculation!AX59</f>
        <v>14.000190422765513</v>
      </c>
      <c r="AW25" s="13">
        <f>Calculation!AY59</f>
        <v>8.4989542656178401</v>
      </c>
      <c r="AX25" s="13">
        <f>Calculation!AZ59</f>
        <v>5.6713745853440969</v>
      </c>
      <c r="AY25" s="13">
        <f>Calculation!BA59</f>
        <v>1.3334228330393216</v>
      </c>
      <c r="AZ25" s="13">
        <f>Calculation!BB59</f>
        <v>3.3850118755251515</v>
      </c>
      <c r="BA25" s="13">
        <f>Calculation!BC59</f>
        <v>17.36085301870196</v>
      </c>
      <c r="BB25" s="13">
        <f>Calculation!BD59</f>
        <v>1.7340979865188046</v>
      </c>
      <c r="BC25" s="13">
        <f>Calculation!BE59</f>
        <v>3.9389984093214707</v>
      </c>
      <c r="BD25" s="13">
        <f>Calculation!BF59</f>
        <v>6.370986687548907</v>
      </c>
      <c r="BE25" s="13">
        <f>Calculation!BG59</f>
        <v>2.4065384407780357</v>
      </c>
      <c r="BF25" s="13">
        <f>Calculation!BH59</f>
        <v>2.7974170598399724</v>
      </c>
      <c r="BG25" s="13">
        <f>Calculation!BI59</f>
        <v>2.1478556181591557</v>
      </c>
      <c r="BH25" s="13">
        <f>Calculation!BJ59</f>
        <v>4.6481888812228362</v>
      </c>
      <c r="BI25" s="13">
        <f>Calculation!BK59</f>
        <v>13.849434580124807</v>
      </c>
      <c r="BJ25" s="13">
        <f>Calculation!BL59</f>
        <v>0.15056541987519267</v>
      </c>
      <c r="BK25" s="13">
        <f>Calculation!BM59</f>
        <v>0.69788113292133858</v>
      </c>
      <c r="BL25" s="13">
        <f>Calculation!BN59</f>
        <v>3.2829856449977797</v>
      </c>
      <c r="BM25" s="13">
        <f>Calculation!BO59</f>
        <v>5.4436097193718069</v>
      </c>
      <c r="BN25" s="13">
        <f>Calculation!BP59</f>
        <v>0.57552350270907482</v>
      </c>
      <c r="BO25" s="13">
        <f>Calculation!BQ59</f>
        <v>0.58059318764605905</v>
      </c>
      <c r="BP25" s="13">
        <f>Calculation!BR59</f>
        <v>31.419406812353941</v>
      </c>
      <c r="BQ25" s="13">
        <f>Calculation!BS59</f>
        <v>5</v>
      </c>
    </row>
    <row r="26" spans="1:69" x14ac:dyDescent="0.3">
      <c r="A26" s="7" t="s">
        <v>11</v>
      </c>
      <c r="B26" s="16">
        <f>ProvinceTotal!G26</f>
        <v>2530696</v>
      </c>
      <c r="C26" s="13">
        <f>Calculation!E60</f>
        <v>0</v>
      </c>
      <c r="D26" s="13">
        <f>Calculation!F60</f>
        <v>2</v>
      </c>
      <c r="E26" s="13">
        <f>Calculation!G60</f>
        <v>0</v>
      </c>
      <c r="F26" s="13">
        <f>Calculation!H60</f>
        <v>2</v>
      </c>
      <c r="G26" s="13">
        <f>Calculation!I60</f>
        <v>2</v>
      </c>
      <c r="H26" s="13">
        <f>Calculation!J60</f>
        <v>2</v>
      </c>
      <c r="I26" s="13">
        <f>Calculation!K60</f>
        <v>9</v>
      </c>
      <c r="J26" s="13">
        <f>Calculation!L60</f>
        <v>23</v>
      </c>
      <c r="K26" s="13">
        <f>Calculation!M60</f>
        <v>25</v>
      </c>
      <c r="L26" s="13">
        <f>Calculation!N60</f>
        <v>17</v>
      </c>
      <c r="M26" s="13">
        <f>Calculation!O60</f>
        <v>28</v>
      </c>
      <c r="N26" s="13">
        <f>Calculation!P60</f>
        <v>53</v>
      </c>
      <c r="O26" s="13">
        <f>Calculation!Q60</f>
        <v>55</v>
      </c>
      <c r="P26" s="13">
        <f>Calculation!R60</f>
        <v>35</v>
      </c>
      <c r="Q26" s="13">
        <f>Calculation!S60</f>
        <v>80</v>
      </c>
      <c r="R26" s="13">
        <f>Calculation!T60</f>
        <v>91</v>
      </c>
      <c r="S26" s="13">
        <f>Calculation!U60</f>
        <v>70</v>
      </c>
      <c r="T26" s="13">
        <f>Calculation!V60</f>
        <v>2</v>
      </c>
      <c r="U26" s="13">
        <f>Calculation!W60</f>
        <v>28</v>
      </c>
      <c r="V26" s="13">
        <f>Calculation!X60</f>
        <v>0</v>
      </c>
      <c r="W26" s="13">
        <f>Calculation!Y60</f>
        <v>5</v>
      </c>
      <c r="X26" s="13">
        <f>Calculation!Z60</f>
        <v>84</v>
      </c>
      <c r="Y26" s="13">
        <f>Calculation!AA60</f>
        <v>71</v>
      </c>
      <c r="Z26" s="13">
        <f>Calculation!AB60</f>
        <v>113</v>
      </c>
      <c r="AA26" s="13">
        <f>Calculation!AC60</f>
        <v>43</v>
      </c>
      <c r="AB26" s="13">
        <f>Calculation!AD60</f>
        <v>18</v>
      </c>
      <c r="AC26" s="13">
        <f>Calculation!AE60</f>
        <v>45</v>
      </c>
      <c r="AD26" s="13">
        <f>Calculation!AF60</f>
        <v>21</v>
      </c>
      <c r="AE26" s="13">
        <f>Calculation!AG60</f>
        <v>73</v>
      </c>
      <c r="AF26" s="13">
        <f>Calculation!AH60</f>
        <v>99</v>
      </c>
      <c r="AG26" s="13">
        <f>Calculation!AI60</f>
        <v>57</v>
      </c>
      <c r="AH26" s="13">
        <f>Calculation!AJ60</f>
        <v>38</v>
      </c>
      <c r="AI26" s="13">
        <f>Calculation!AK60</f>
        <v>39.294060559006311</v>
      </c>
      <c r="AJ26" s="13">
        <f>Calculation!AL60</f>
        <v>96.967053822210573</v>
      </c>
      <c r="AK26" s="13">
        <f>Calculation!AM60</f>
        <v>166.14281819271082</v>
      </c>
      <c r="AL26" s="13">
        <f>Calculation!AN60</f>
        <v>139.76301116444279</v>
      </c>
      <c r="AM26" s="13">
        <f>Calculation!AO60</f>
        <v>320.73611715871948</v>
      </c>
      <c r="AN26" s="13">
        <f>Calculation!AP60</f>
        <v>124.09642142195776</v>
      </c>
      <c r="AO26" s="13">
        <f>Calculation!AQ60</f>
        <v>374.71944388776137</v>
      </c>
      <c r="AP26" s="13">
        <f>Calculation!AR60</f>
        <v>324.8822469910674</v>
      </c>
      <c r="AQ26" s="13">
        <f>Calculation!AS60</f>
        <v>200.32048768549703</v>
      </c>
      <c r="AR26" s="13">
        <f>Calculation!AT60</f>
        <v>265.6351596085965</v>
      </c>
      <c r="AS26" s="13">
        <f>Calculation!AU60</f>
        <v>260.75316006197954</v>
      </c>
      <c r="AT26" s="13">
        <f>Calculation!AV60</f>
        <v>241.5061215138021</v>
      </c>
      <c r="AU26" s="13">
        <f>Calculation!AW60</f>
        <v>212.31141552213194</v>
      </c>
      <c r="AV26" s="13">
        <f>Calculation!AX60</f>
        <v>200.97003499039602</v>
      </c>
      <c r="AW26" s="13">
        <f>Calculation!AY60</f>
        <v>168.29165759597436</v>
      </c>
      <c r="AX26" s="13">
        <f>Calculation!AZ60</f>
        <v>179.87732217446319</v>
      </c>
      <c r="AY26" s="13">
        <f>Calculation!BA60</f>
        <v>122.73942147977687</v>
      </c>
      <c r="AZ26" s="13">
        <f>Calculation!BB60</f>
        <v>104.06888295010594</v>
      </c>
      <c r="BA26" s="13">
        <f>Calculation!BC60</f>
        <v>50.925163219400019</v>
      </c>
      <c r="BB26" s="13">
        <f>Calculation!BD60</f>
        <v>32</v>
      </c>
      <c r="BC26" s="13">
        <f>Calculation!BE60</f>
        <v>118.00714565387625</v>
      </c>
      <c r="BD26" s="13">
        <f>Calculation!BF60</f>
        <v>47.468957497986594</v>
      </c>
      <c r="BE26" s="13">
        <f>Calculation!BG60</f>
        <v>50.893244983224577</v>
      </c>
      <c r="BF26" s="13">
        <f>Calculation!BH60</f>
        <v>34.744372507681874</v>
      </c>
      <c r="BG26" s="13">
        <f>Calculation!BI60</f>
        <v>100.64205875217795</v>
      </c>
      <c r="BH26" s="13">
        <f>Calculation!BJ60</f>
        <v>30.20732695895822</v>
      </c>
      <c r="BI26" s="13">
        <f>Calculation!BK60</f>
        <v>94.403922290478476</v>
      </c>
      <c r="BJ26" s="13">
        <f>Calculation!BL60</f>
        <v>-0.3670286443839359</v>
      </c>
      <c r="BK26" s="13">
        <f>Calculation!BM60</f>
        <v>45.963489990448579</v>
      </c>
      <c r="BL26" s="13">
        <f>Calculation!BN60</f>
        <v>38.894745721594518</v>
      </c>
      <c r="BM26" s="13">
        <f>Calculation!BO60</f>
        <v>53.122434957162113</v>
      </c>
      <c r="BN26" s="13">
        <f>Calculation!BP60</f>
        <v>1.0193293307947897</v>
      </c>
      <c r="BO26" s="13">
        <f>Calculation!BQ60</f>
        <v>18.899630108698148</v>
      </c>
      <c r="BP26" s="13">
        <f>Calculation!BR60</f>
        <v>129.10036989130185</v>
      </c>
      <c r="BQ26" s="13">
        <f>Calculation!BS60</f>
        <v>38</v>
      </c>
    </row>
    <row r="27" spans="1:69" x14ac:dyDescent="0.3">
      <c r="A27" s="7" t="s">
        <v>12</v>
      </c>
      <c r="B27" s="16">
        <f>ProvinceTotal!G27</f>
        <v>1760649</v>
      </c>
      <c r="C27" s="13">
        <f>Calculation!E61</f>
        <v>0</v>
      </c>
      <c r="D27" s="13">
        <f>Calculation!F61</f>
        <v>0</v>
      </c>
      <c r="E27" s="13">
        <f>Calculation!G61</f>
        <v>0</v>
      </c>
      <c r="F27" s="13">
        <f>Calculation!H61</f>
        <v>0</v>
      </c>
      <c r="G27" s="13">
        <f>Calculation!I61</f>
        <v>0</v>
      </c>
      <c r="H27" s="13">
        <f>Calculation!J61</f>
        <v>0</v>
      </c>
      <c r="I27" s="13">
        <f>Calculation!K61</f>
        <v>1</v>
      </c>
      <c r="J27" s="13">
        <f>Calculation!L61</f>
        <v>3</v>
      </c>
      <c r="K27" s="13">
        <f>Calculation!M61</f>
        <v>0</v>
      </c>
      <c r="L27" s="13">
        <f>Calculation!N61</f>
        <v>0</v>
      </c>
      <c r="M27" s="13">
        <f>Calculation!O61</f>
        <v>8</v>
      </c>
      <c r="N27" s="13">
        <f>Calculation!P61</f>
        <v>0</v>
      </c>
      <c r="O27" s="13">
        <f>Calculation!Q61</f>
        <v>2</v>
      </c>
      <c r="P27" s="13">
        <f>Calculation!R61</f>
        <v>5</v>
      </c>
      <c r="Q27" s="13">
        <f>Calculation!S61</f>
        <v>11</v>
      </c>
      <c r="R27" s="13">
        <f>Calculation!T61</f>
        <v>50</v>
      </c>
      <c r="S27" s="13">
        <f>Calculation!U61</f>
        <v>27</v>
      </c>
      <c r="T27" s="13">
        <f>Calculation!V61</f>
        <v>37</v>
      </c>
      <c r="U27" s="13">
        <f>Calculation!W61</f>
        <v>7</v>
      </c>
      <c r="V27" s="13">
        <f>Calculation!X61</f>
        <v>25</v>
      </c>
      <c r="W27" s="13">
        <f>Calculation!Y61</f>
        <v>9</v>
      </c>
      <c r="X27" s="13">
        <f>Calculation!Z61</f>
        <v>25</v>
      </c>
      <c r="Y27" s="13">
        <f>Calculation!AA61</f>
        <v>25</v>
      </c>
      <c r="Z27" s="13">
        <f>Calculation!AB61</f>
        <v>2</v>
      </c>
      <c r="AA27" s="13">
        <f>Calculation!AC61</f>
        <v>52</v>
      </c>
      <c r="AB27" s="13">
        <f>Calculation!AD61</f>
        <v>0</v>
      </c>
      <c r="AC27" s="13">
        <f>Calculation!AE61</f>
        <v>35</v>
      </c>
      <c r="AD27" s="13">
        <f>Calculation!AF61</f>
        <v>39</v>
      </c>
      <c r="AE27" s="13">
        <f>Calculation!AG61</f>
        <v>37</v>
      </c>
      <c r="AF27" s="13">
        <f>Calculation!AH61</f>
        <v>9</v>
      </c>
      <c r="AG27" s="13">
        <f>Calculation!AI61</f>
        <v>34</v>
      </c>
      <c r="AH27" s="13">
        <f>Calculation!AJ61</f>
        <v>33</v>
      </c>
      <c r="AI27" s="13">
        <f>Calculation!AK61</f>
        <v>36.498253105590038</v>
      </c>
      <c r="AJ27" s="13">
        <f>Calculation!AL61</f>
        <v>28.501746894409962</v>
      </c>
      <c r="AK27" s="13">
        <f>Calculation!AM61</f>
        <v>25</v>
      </c>
      <c r="AL27" s="13">
        <f>Calculation!AN61</f>
        <v>26</v>
      </c>
      <c r="AM27" s="13">
        <f>Calculation!AO61</f>
        <v>13</v>
      </c>
      <c r="AN27" s="13">
        <f>Calculation!AP61</f>
        <v>32</v>
      </c>
      <c r="AO27" s="13">
        <f>Calculation!AQ61</f>
        <v>43</v>
      </c>
      <c r="AP27" s="13">
        <f>Calculation!AR61</f>
        <v>15</v>
      </c>
      <c r="AQ27" s="13">
        <f>Calculation!AS61</f>
        <v>27.041286831735533</v>
      </c>
      <c r="AR27" s="13">
        <f>Calculation!AT61</f>
        <v>31.958713168264467</v>
      </c>
      <c r="AS27" s="13">
        <f>Calculation!AU61</f>
        <v>28</v>
      </c>
      <c r="AT27" s="13">
        <f>Calculation!AV61</f>
        <v>19</v>
      </c>
      <c r="AU27" s="13">
        <f>Calculation!AW61</f>
        <v>18</v>
      </c>
      <c r="AV27" s="13">
        <f>Calculation!AX61</f>
        <v>37</v>
      </c>
      <c r="AW27" s="13">
        <f>Calculation!AY61</f>
        <v>33</v>
      </c>
      <c r="AX27" s="13">
        <f>Calculation!AZ61</f>
        <v>34</v>
      </c>
      <c r="AY27" s="13">
        <f>Calculation!BA61</f>
        <v>59</v>
      </c>
      <c r="AZ27" s="13">
        <f>Calculation!BB61</f>
        <v>19</v>
      </c>
      <c r="BA27" s="13">
        <f>Calculation!BC61</f>
        <v>19</v>
      </c>
      <c r="BB27" s="13">
        <f>Calculation!BD61</f>
        <v>39</v>
      </c>
      <c r="BC27" s="13">
        <f>Calculation!BE61</f>
        <v>57</v>
      </c>
      <c r="BD27" s="13">
        <f>Calculation!BF61</f>
        <v>44</v>
      </c>
      <c r="BE27" s="13">
        <f>Calculation!BG61</f>
        <v>28.83580129185475</v>
      </c>
      <c r="BF27" s="13">
        <f>Calculation!BH61</f>
        <v>36.903520229914193</v>
      </c>
      <c r="BG27" s="13">
        <f>Calculation!BI61</f>
        <v>42.860453242487438</v>
      </c>
      <c r="BH27" s="13">
        <f>Calculation!BJ61</f>
        <v>38.134226602174977</v>
      </c>
      <c r="BI27" s="13">
        <f>Calculation!BK61</f>
        <v>34.359790669814856</v>
      </c>
      <c r="BJ27" s="13">
        <f>Calculation!BL61</f>
        <v>8.9062079637537863</v>
      </c>
      <c r="BK27" s="13">
        <f>Calculation!BM61</f>
        <v>5</v>
      </c>
      <c r="BL27" s="13">
        <f>Calculation!BN61</f>
        <v>4</v>
      </c>
      <c r="BM27" s="13">
        <f>Calculation!BO61</f>
        <v>41</v>
      </c>
      <c r="BN27" s="13">
        <f>Calculation!BP61</f>
        <v>10.671015802830198</v>
      </c>
      <c r="BO27" s="13">
        <f>Calculation!BQ61</f>
        <v>5.2503766223405819</v>
      </c>
      <c r="BP27" s="13">
        <f>Calculation!BR61</f>
        <v>3.183654920385834</v>
      </c>
      <c r="BQ27" s="13">
        <f>Calculation!BS61</f>
        <v>9.146319997237697</v>
      </c>
    </row>
    <row r="28" spans="1:69" x14ac:dyDescent="0.3">
      <c r="A28" s="7" t="s">
        <v>32</v>
      </c>
      <c r="B28" s="16">
        <f>ProvinceTotal!G28</f>
        <v>3283582</v>
      </c>
      <c r="C28" s="13">
        <f>Calculation!E62</f>
        <v>0</v>
      </c>
      <c r="D28" s="13">
        <f>Calculation!F62</f>
        <v>0</v>
      </c>
      <c r="E28" s="13">
        <f>Calculation!G62</f>
        <v>0</v>
      </c>
      <c r="F28" s="13">
        <f>Calculation!H62</f>
        <v>1</v>
      </c>
      <c r="G28" s="13">
        <f>Calculation!I62</f>
        <v>0</v>
      </c>
      <c r="H28" s="13">
        <f>Calculation!J62</f>
        <v>2</v>
      </c>
      <c r="I28" s="13">
        <f>Calculation!K62</f>
        <v>1</v>
      </c>
      <c r="J28" s="13">
        <f>Calculation!L62</f>
        <v>7</v>
      </c>
      <c r="K28" s="13">
        <f>Calculation!M62</f>
        <v>9</v>
      </c>
      <c r="L28" s="13">
        <f>Calculation!N62</f>
        <v>12</v>
      </c>
      <c r="M28" s="13">
        <f>Calculation!O62</f>
        <v>11</v>
      </c>
      <c r="N28" s="13">
        <f>Calculation!P62</f>
        <v>12</v>
      </c>
      <c r="O28" s="13">
        <f>Calculation!Q62</f>
        <v>7</v>
      </c>
      <c r="P28" s="13">
        <f>Calculation!R62</f>
        <v>9</v>
      </c>
      <c r="Q28" s="13">
        <f>Calculation!S62</f>
        <v>50</v>
      </c>
      <c r="R28" s="13">
        <f>Calculation!T62</f>
        <v>180</v>
      </c>
      <c r="S28" s="13">
        <f>Calculation!U62</f>
        <v>305</v>
      </c>
      <c r="T28" s="13">
        <f>Calculation!V62</f>
        <v>14</v>
      </c>
      <c r="U28" s="13">
        <f>Calculation!W62</f>
        <v>13</v>
      </c>
      <c r="V28" s="13">
        <f>Calculation!X62</f>
        <v>253</v>
      </c>
      <c r="W28" s="13">
        <f>Calculation!Y62</f>
        <v>32</v>
      </c>
      <c r="X28" s="13">
        <f>Calculation!Z62</f>
        <v>79</v>
      </c>
      <c r="Y28" s="13">
        <f>Calculation!AA62</f>
        <v>192</v>
      </c>
      <c r="Z28" s="13">
        <f>Calculation!AB62</f>
        <v>17</v>
      </c>
      <c r="AA28" s="13">
        <f>Calculation!AC62</f>
        <v>72</v>
      </c>
      <c r="AB28" s="13">
        <f>Calculation!AD62</f>
        <v>96</v>
      </c>
      <c r="AC28" s="13">
        <f>Calculation!AE62</f>
        <v>59</v>
      </c>
      <c r="AD28" s="13">
        <f>Calculation!AF62</f>
        <v>61</v>
      </c>
      <c r="AE28" s="13">
        <f>Calculation!AG62</f>
        <v>58</v>
      </c>
      <c r="AF28" s="13">
        <f>Calculation!AH62</f>
        <v>84</v>
      </c>
      <c r="AG28" s="13">
        <f>Calculation!AI62</f>
        <v>28</v>
      </c>
      <c r="AH28" s="13">
        <f>Calculation!AJ62</f>
        <v>36</v>
      </c>
      <c r="AI28" s="13">
        <f>Calculation!AK62</f>
        <v>92.998253105590038</v>
      </c>
      <c r="AJ28" s="13">
        <f>Calculation!AL62</f>
        <v>141.81523284101741</v>
      </c>
      <c r="AK28" s="13">
        <f>Calculation!AM62</f>
        <v>242.5305678756115</v>
      </c>
      <c r="AL28" s="13">
        <f>Calculation!AN62</f>
        <v>155.99700928459697</v>
      </c>
      <c r="AM28" s="13">
        <f>Calculation!AO62</f>
        <v>477.62715726870101</v>
      </c>
      <c r="AN28" s="13">
        <f>Calculation!AP62</f>
        <v>413.15349795001612</v>
      </c>
      <c r="AO28" s="13">
        <f>Calculation!AQ62</f>
        <v>484.33204865026391</v>
      </c>
      <c r="AP28" s="13">
        <f>Calculation!AR62</f>
        <v>308.42801917671841</v>
      </c>
      <c r="AQ28" s="13">
        <f>Calculation!AS62</f>
        <v>400.13597541897207</v>
      </c>
      <c r="AR28" s="13">
        <f>Calculation!AT62</f>
        <v>387.92156988380248</v>
      </c>
      <c r="AS28" s="13">
        <f>Calculation!AU62</f>
        <v>378.91025071741205</v>
      </c>
      <c r="AT28" s="13">
        <f>Calculation!AV62</f>
        <v>351.60136371379122</v>
      </c>
      <c r="AU28" s="13">
        <f>Calculation!AW62</f>
        <v>307.59259965377623</v>
      </c>
      <c r="AV28" s="13">
        <f>Calculation!AX62</f>
        <v>290.19712406295548</v>
      </c>
      <c r="AW28" s="13">
        <f>Calculation!AY62</f>
        <v>272.26168874440191</v>
      </c>
      <c r="AX28" s="13">
        <f>Calculation!AZ62</f>
        <v>238.51779110561256</v>
      </c>
      <c r="AY28" s="13">
        <f>Calculation!BA62</f>
        <v>105.97985054676064</v>
      </c>
      <c r="AZ28" s="13">
        <f>Calculation!BB62</f>
        <v>102.71857037471</v>
      </c>
      <c r="BA28" s="13">
        <f>Calculation!BC62</f>
        <v>84.801561929158197</v>
      </c>
      <c r="BB28" s="13">
        <f>Calculation!BD62</f>
        <v>101.47986769613181</v>
      </c>
      <c r="BC28" s="13">
        <f>Calculation!BE62</f>
        <v>106</v>
      </c>
      <c r="BD28" s="13">
        <f>Calculation!BF62</f>
        <v>95</v>
      </c>
      <c r="BE28" s="13">
        <f>Calculation!BG62</f>
        <v>96</v>
      </c>
      <c r="BF28" s="13">
        <f>Calculation!BH62</f>
        <v>116</v>
      </c>
      <c r="BG28" s="13">
        <f>Calculation!BI62</f>
        <v>97</v>
      </c>
      <c r="BH28" s="13">
        <f>Calculation!BJ62</f>
        <v>79.609200637667527</v>
      </c>
      <c r="BI28" s="13">
        <f>Calculation!BK62</f>
        <v>72.390799362332473</v>
      </c>
      <c r="BJ28" s="13">
        <f>Calculation!BL62</f>
        <v>96</v>
      </c>
      <c r="BK28" s="13">
        <f>Calculation!BM62</f>
        <v>95</v>
      </c>
      <c r="BL28" s="13">
        <f>Calculation!BN62</f>
        <v>90</v>
      </c>
      <c r="BM28" s="13">
        <f>Calculation!BO62</f>
        <v>80</v>
      </c>
      <c r="BN28" s="13">
        <f>Calculation!BP62</f>
        <v>92</v>
      </c>
      <c r="BO28" s="13">
        <f>Calculation!BQ62</f>
        <v>40.247327932465851</v>
      </c>
      <c r="BP28" s="13">
        <f>Calculation!BR62</f>
        <v>68.752672067534149</v>
      </c>
      <c r="BQ28" s="13">
        <f>Calculation!BS62</f>
        <v>37.657556581292738</v>
      </c>
    </row>
    <row r="29" spans="1:69" x14ac:dyDescent="0.3">
      <c r="A29" s="7" t="s">
        <v>13</v>
      </c>
      <c r="B29" s="16">
        <f>ProvinceTotal!G29</f>
        <v>1429475</v>
      </c>
      <c r="C29" s="13">
        <f>Calculation!E63</f>
        <v>1</v>
      </c>
      <c r="D29" s="13">
        <f>Calculation!F63</f>
        <v>0</v>
      </c>
      <c r="E29" s="13">
        <f>Calculation!G63</f>
        <v>0</v>
      </c>
      <c r="F29" s="13">
        <f>Calculation!H63</f>
        <v>1</v>
      </c>
      <c r="G29" s="13">
        <f>Calculation!I63</f>
        <v>2</v>
      </c>
      <c r="H29" s="13">
        <f>Calculation!J63</f>
        <v>0</v>
      </c>
      <c r="I29" s="13">
        <f>Calculation!K63</f>
        <v>1</v>
      </c>
      <c r="J29" s="13">
        <f>Calculation!L63</f>
        <v>0</v>
      </c>
      <c r="K29" s="13">
        <f>Calculation!M63</f>
        <v>0</v>
      </c>
      <c r="L29" s="13">
        <f>Calculation!N63</f>
        <v>18</v>
      </c>
      <c r="M29" s="13">
        <f>Calculation!O63</f>
        <v>44</v>
      </c>
      <c r="N29" s="13">
        <f>Calculation!P63</f>
        <v>18</v>
      </c>
      <c r="O29" s="13">
        <f>Calculation!Q63</f>
        <v>56</v>
      </c>
      <c r="P29" s="13">
        <f>Calculation!R63</f>
        <v>8</v>
      </c>
      <c r="Q29" s="13">
        <f>Calculation!S63</f>
        <v>31</v>
      </c>
      <c r="R29" s="13">
        <f>Calculation!T63</f>
        <v>48</v>
      </c>
      <c r="S29" s="13">
        <f>Calculation!U63</f>
        <v>37</v>
      </c>
      <c r="T29" s="13">
        <f>Calculation!V63</f>
        <v>70</v>
      </c>
      <c r="U29" s="13">
        <f>Calculation!W63</f>
        <v>54</v>
      </c>
      <c r="V29" s="13">
        <f>Calculation!X63</f>
        <v>27</v>
      </c>
      <c r="W29" s="13">
        <f>Calculation!Y63</f>
        <v>31</v>
      </c>
      <c r="X29" s="13">
        <f>Calculation!Z63</f>
        <v>88</v>
      </c>
      <c r="Y29" s="13">
        <f>Calculation!AA63</f>
        <v>48</v>
      </c>
      <c r="Z29" s="13">
        <f>Calculation!AB63</f>
        <v>115</v>
      </c>
      <c r="AA29" s="13">
        <f>Calculation!AC63</f>
        <v>0</v>
      </c>
      <c r="AB29" s="13">
        <f>Calculation!AD63</f>
        <v>14</v>
      </c>
      <c r="AC29" s="13">
        <f>Calculation!AE63</f>
        <v>47</v>
      </c>
      <c r="AD29" s="13">
        <f>Calculation!AF63</f>
        <v>23</v>
      </c>
      <c r="AE29" s="13">
        <f>Calculation!AG63</f>
        <v>47</v>
      </c>
      <c r="AF29" s="13">
        <f>Calculation!AH63</f>
        <v>17</v>
      </c>
      <c r="AG29" s="13">
        <f>Calculation!AI63</f>
        <v>0</v>
      </c>
      <c r="AH29" s="13">
        <f>Calculation!AJ63</f>
        <v>36</v>
      </c>
      <c r="AI29" s="13">
        <f>Calculation!AK63</f>
        <v>34.631211180124183</v>
      </c>
      <c r="AJ29" s="13">
        <f>Calculation!AL63</f>
        <v>23.368788819875817</v>
      </c>
      <c r="AK29" s="13">
        <f>Calculation!AM63</f>
        <v>17</v>
      </c>
      <c r="AL29" s="13">
        <f>Calculation!AN63</f>
        <v>30</v>
      </c>
      <c r="AM29" s="13">
        <f>Calculation!AO63</f>
        <v>33</v>
      </c>
      <c r="AN29" s="13">
        <f>Calculation!AP63</f>
        <v>30</v>
      </c>
      <c r="AO29" s="13">
        <f>Calculation!AQ63</f>
        <v>18</v>
      </c>
      <c r="AP29" s="13">
        <f>Calculation!AR63</f>
        <v>52</v>
      </c>
      <c r="AQ29" s="13">
        <f>Calculation!AS63</f>
        <v>23</v>
      </c>
      <c r="AR29" s="13">
        <f>Calculation!AT63</f>
        <v>30</v>
      </c>
      <c r="AS29" s="13">
        <f>Calculation!AU63</f>
        <v>20</v>
      </c>
      <c r="AT29" s="13">
        <f>Calculation!AV63</f>
        <v>21</v>
      </c>
      <c r="AU29" s="13">
        <f>Calculation!AW63</f>
        <v>30</v>
      </c>
      <c r="AV29" s="13">
        <f>Calculation!AX63</f>
        <v>33</v>
      </c>
      <c r="AW29" s="13">
        <f>Calculation!AY63</f>
        <v>28</v>
      </c>
      <c r="AX29" s="13">
        <f>Calculation!AZ63</f>
        <v>29</v>
      </c>
      <c r="AY29" s="13">
        <f>Calculation!BA63</f>
        <v>16</v>
      </c>
      <c r="AZ29" s="13">
        <f>Calculation!BB63</f>
        <v>24</v>
      </c>
      <c r="BA29" s="13">
        <f>Calculation!BC63</f>
        <v>16</v>
      </c>
      <c r="BB29" s="13">
        <f>Calculation!BD63</f>
        <v>18</v>
      </c>
      <c r="BC29" s="13">
        <f>Calculation!BE63</f>
        <v>15</v>
      </c>
      <c r="BD29" s="13">
        <f>Calculation!BF63</f>
        <v>22</v>
      </c>
      <c r="BE29" s="13">
        <f>Calculation!BG63</f>
        <v>22</v>
      </c>
      <c r="BF29" s="13">
        <f>Calculation!BH63</f>
        <v>22</v>
      </c>
      <c r="BG29" s="13">
        <f>Calculation!BI63</f>
        <v>22</v>
      </c>
      <c r="BH29" s="13">
        <f>Calculation!BJ63</f>
        <v>17.519130038715502</v>
      </c>
      <c r="BI29" s="13">
        <f>Calculation!BK63</f>
        <v>6.4808699612844975</v>
      </c>
      <c r="BJ29" s="13">
        <f>Calculation!BL63</f>
        <v>21</v>
      </c>
      <c r="BK29" s="13">
        <f>Calculation!BM63</f>
        <v>11</v>
      </c>
      <c r="BL29" s="13">
        <f>Calculation!BN63</f>
        <v>19</v>
      </c>
      <c r="BM29" s="13">
        <f>Calculation!BO63</f>
        <v>9</v>
      </c>
      <c r="BN29" s="13">
        <f>Calculation!BP63</f>
        <v>11</v>
      </c>
      <c r="BO29" s="13">
        <f>Calculation!BQ63</f>
        <v>12</v>
      </c>
      <c r="BP29" s="13">
        <f>Calculation!BR63</f>
        <v>50</v>
      </c>
      <c r="BQ29" s="13">
        <f>Calculation!BS63</f>
        <v>3.1484419030898607</v>
      </c>
    </row>
    <row r="30" spans="1:69" x14ac:dyDescent="0.3">
      <c r="A30" s="7" t="s">
        <v>14</v>
      </c>
      <c r="B30" s="16">
        <f>ProvinceTotal!G30</f>
        <v>1776415</v>
      </c>
      <c r="C30" s="13">
        <f>Calculation!E64</f>
        <v>0</v>
      </c>
      <c r="D30" s="13">
        <f>Calculation!F64</f>
        <v>0</v>
      </c>
      <c r="E30" s="13">
        <f>Calculation!G64</f>
        <v>0</v>
      </c>
      <c r="F30" s="13">
        <f>Calculation!H64</f>
        <v>0</v>
      </c>
      <c r="G30" s="13">
        <f>Calculation!I64</f>
        <v>0</v>
      </c>
      <c r="H30" s="13">
        <f>Calculation!J64</f>
        <v>1</v>
      </c>
      <c r="I30" s="13">
        <f>Calculation!K64</f>
        <v>1</v>
      </c>
      <c r="J30" s="13">
        <f>Calculation!L64</f>
        <v>0</v>
      </c>
      <c r="K30" s="13">
        <f>Calculation!M64</f>
        <v>0</v>
      </c>
      <c r="L30" s="13">
        <f>Calculation!N64</f>
        <v>0</v>
      </c>
      <c r="M30" s="13">
        <f>Calculation!O64</f>
        <v>2</v>
      </c>
      <c r="N30" s="13">
        <f>Calculation!P64</f>
        <v>7</v>
      </c>
      <c r="O30" s="13">
        <f>Calculation!Q64</f>
        <v>0</v>
      </c>
      <c r="P30" s="13">
        <f>Calculation!R64</f>
        <v>0</v>
      </c>
      <c r="Q30" s="13">
        <f>Calculation!S64</f>
        <v>2</v>
      </c>
      <c r="R30" s="13">
        <f>Calculation!T64</f>
        <v>6</v>
      </c>
      <c r="S30" s="13">
        <f>Calculation!U64</f>
        <v>11</v>
      </c>
      <c r="T30" s="13">
        <f>Calculation!V64</f>
        <v>5</v>
      </c>
      <c r="U30" s="13">
        <f>Calculation!W64</f>
        <v>17</v>
      </c>
      <c r="V30" s="13">
        <f>Calculation!X64</f>
        <v>17</v>
      </c>
      <c r="W30" s="13">
        <f>Calculation!Y64</f>
        <v>10</v>
      </c>
      <c r="X30" s="13">
        <f>Calculation!Z64</f>
        <v>0</v>
      </c>
      <c r="Y30" s="13">
        <f>Calculation!AA64</f>
        <v>4</v>
      </c>
      <c r="Z30" s="13">
        <f>Calculation!AB64</f>
        <v>0</v>
      </c>
      <c r="AA30" s="13">
        <f>Calculation!AC64</f>
        <v>7</v>
      </c>
      <c r="AB30" s="13">
        <f>Calculation!AD64</f>
        <v>16</v>
      </c>
      <c r="AC30" s="13">
        <f>Calculation!AE64</f>
        <v>6</v>
      </c>
      <c r="AD30" s="13">
        <f>Calculation!AF64</f>
        <v>12</v>
      </c>
      <c r="AE30" s="13">
        <f>Calculation!AG64</f>
        <v>5</v>
      </c>
      <c r="AF30" s="13">
        <f>Calculation!AH64</f>
        <v>17</v>
      </c>
      <c r="AG30" s="13">
        <f>Calculation!AI64</f>
        <v>0</v>
      </c>
      <c r="AH30" s="13">
        <f>Calculation!AJ64</f>
        <v>2</v>
      </c>
      <c r="AI30" s="13">
        <f>Calculation!AK64</f>
        <v>2</v>
      </c>
      <c r="AJ30" s="13">
        <f>Calculation!AL64</f>
        <v>0</v>
      </c>
      <c r="AK30" s="13">
        <f>Calculation!AM64</f>
        <v>11</v>
      </c>
      <c r="AL30" s="13">
        <f>Calculation!AN64</f>
        <v>6</v>
      </c>
      <c r="AM30" s="13">
        <f>Calculation!AO64</f>
        <v>6</v>
      </c>
      <c r="AN30" s="13">
        <f>Calculation!AP64</f>
        <v>6</v>
      </c>
      <c r="AO30" s="13">
        <f>Calculation!AQ64</f>
        <v>2</v>
      </c>
      <c r="AP30" s="13">
        <f>Calculation!AR64</f>
        <v>9</v>
      </c>
      <c r="AQ30" s="13">
        <f>Calculation!AS64</f>
        <v>8</v>
      </c>
      <c r="AR30" s="13">
        <f>Calculation!AT64</f>
        <v>1</v>
      </c>
      <c r="AS30" s="13">
        <f>Calculation!AU64</f>
        <v>15</v>
      </c>
      <c r="AT30" s="13">
        <f>Calculation!AV64</f>
        <v>7</v>
      </c>
      <c r="AU30" s="13">
        <f>Calculation!AW64</f>
        <v>13</v>
      </c>
      <c r="AV30" s="13">
        <f>Calculation!AX64</f>
        <v>7</v>
      </c>
      <c r="AW30" s="13">
        <f>Calculation!AY64</f>
        <v>13</v>
      </c>
      <c r="AX30" s="13">
        <f>Calculation!AZ64</f>
        <v>11</v>
      </c>
      <c r="AY30" s="13">
        <f>Calculation!BA64</f>
        <v>20</v>
      </c>
      <c r="AZ30" s="13">
        <f>Calculation!BB64</f>
        <v>8</v>
      </c>
      <c r="BA30" s="13">
        <f>Calculation!BC64</f>
        <v>14</v>
      </c>
      <c r="BB30" s="13">
        <f>Calculation!BD64</f>
        <v>16</v>
      </c>
      <c r="BC30" s="13">
        <f>Calculation!BE64</f>
        <v>7</v>
      </c>
      <c r="BD30" s="13">
        <f>Calculation!BF64</f>
        <v>9</v>
      </c>
      <c r="BE30" s="13">
        <f>Calculation!BG64</f>
        <v>22</v>
      </c>
      <c r="BF30" s="13">
        <f>Calculation!BH64</f>
        <v>23</v>
      </c>
      <c r="BG30" s="13">
        <f>Calculation!BI64</f>
        <v>17</v>
      </c>
      <c r="BH30" s="13">
        <f>Calculation!BJ64</f>
        <v>15</v>
      </c>
      <c r="BI30" s="13">
        <f>Calculation!BK64</f>
        <v>17</v>
      </c>
      <c r="BJ30" s="13">
        <f>Calculation!BL64</f>
        <v>21</v>
      </c>
      <c r="BK30" s="13">
        <f>Calculation!BM64</f>
        <v>10</v>
      </c>
      <c r="BL30" s="13">
        <f>Calculation!BN64</f>
        <v>19</v>
      </c>
      <c r="BM30" s="13">
        <f>Calculation!BO64</f>
        <v>36</v>
      </c>
      <c r="BN30" s="13">
        <f>Calculation!BP64</f>
        <v>75</v>
      </c>
      <c r="BO30" s="13">
        <f>Calculation!BQ64</f>
        <v>33</v>
      </c>
      <c r="BP30" s="13">
        <f>Calculation!BR64</f>
        <v>54</v>
      </c>
      <c r="BQ30" s="13">
        <f>Calculation!BS64</f>
        <v>23</v>
      </c>
    </row>
    <row r="31" spans="1:69" x14ac:dyDescent="0.3">
      <c r="A31" s="7" t="s">
        <v>15</v>
      </c>
      <c r="B31" s="16">
        <f>ProvinceTotal!G31</f>
        <v>1738234</v>
      </c>
      <c r="C31" s="13">
        <f>Calculation!E65</f>
        <v>0</v>
      </c>
      <c r="D31" s="13">
        <f>Calculation!F65</f>
        <v>0</v>
      </c>
      <c r="E31" s="13">
        <f>Calculation!G65</f>
        <v>0</v>
      </c>
      <c r="F31" s="13">
        <f>Calculation!H65</f>
        <v>0</v>
      </c>
      <c r="G31" s="13">
        <f>Calculation!I65</f>
        <v>1</v>
      </c>
      <c r="H31" s="13">
        <f>Calculation!J65</f>
        <v>0</v>
      </c>
      <c r="I31" s="13">
        <f>Calculation!K65</f>
        <v>0</v>
      </c>
      <c r="J31" s="13">
        <f>Calculation!L65</f>
        <v>1</v>
      </c>
      <c r="K31" s="13">
        <f>Calculation!M65</f>
        <v>0</v>
      </c>
      <c r="L31" s="13">
        <f>Calculation!N65</f>
        <v>0</v>
      </c>
      <c r="M31" s="13">
        <f>Calculation!O65</f>
        <v>3</v>
      </c>
      <c r="N31" s="13">
        <f>Calculation!P65</f>
        <v>0</v>
      </c>
      <c r="O31" s="13">
        <f>Calculation!Q65</f>
        <v>5</v>
      </c>
      <c r="P31" s="13">
        <f>Calculation!R65</f>
        <v>0</v>
      </c>
      <c r="Q31" s="13">
        <f>Calculation!S65</f>
        <v>6</v>
      </c>
      <c r="R31" s="13">
        <f>Calculation!T65</f>
        <v>7</v>
      </c>
      <c r="S31" s="13">
        <f>Calculation!U65</f>
        <v>11</v>
      </c>
      <c r="T31" s="13">
        <f>Calculation!V65</f>
        <v>26</v>
      </c>
      <c r="U31" s="13">
        <f>Calculation!W65</f>
        <v>0</v>
      </c>
      <c r="V31" s="13">
        <f>Calculation!X65</f>
        <v>17</v>
      </c>
      <c r="W31" s="13">
        <f>Calculation!Y65</f>
        <v>7</v>
      </c>
      <c r="X31" s="13">
        <f>Calculation!Z65</f>
        <v>12</v>
      </c>
      <c r="Y31" s="13">
        <f>Calculation!AA65</f>
        <v>10</v>
      </c>
      <c r="Z31" s="13">
        <f>Calculation!AB65</f>
        <v>7</v>
      </c>
      <c r="AA31" s="13">
        <f>Calculation!AC65</f>
        <v>11</v>
      </c>
      <c r="AB31" s="13">
        <f>Calculation!AD65</f>
        <v>7</v>
      </c>
      <c r="AC31" s="13">
        <f>Calculation!AE65</f>
        <v>11</v>
      </c>
      <c r="AD31" s="13">
        <f>Calculation!AF65</f>
        <v>13</v>
      </c>
      <c r="AE31" s="13">
        <f>Calculation!AG65</f>
        <v>20</v>
      </c>
      <c r="AF31" s="13">
        <f>Calculation!AH65</f>
        <v>22</v>
      </c>
      <c r="AG31" s="13">
        <f>Calculation!AI65</f>
        <v>27</v>
      </c>
      <c r="AH31" s="13">
        <f>Calculation!AJ65</f>
        <v>19</v>
      </c>
      <c r="AI31" s="13">
        <f>Calculation!AK65</f>
        <v>21.948175465838517</v>
      </c>
      <c r="AJ31" s="13">
        <f>Calculation!AL65</f>
        <v>31.2991097861414</v>
      </c>
      <c r="AK31" s="13">
        <f>Calculation!AM65</f>
        <v>38.752714748020082</v>
      </c>
      <c r="AL31" s="13">
        <f>Calculation!AN65</f>
        <v>0</v>
      </c>
      <c r="AM31" s="13">
        <f>Calculation!AO65</f>
        <v>15</v>
      </c>
      <c r="AN31" s="13">
        <f>Calculation!AP65</f>
        <v>26</v>
      </c>
      <c r="AO31" s="13">
        <f>Calculation!AQ65</f>
        <v>23</v>
      </c>
      <c r="AP31" s="13">
        <f>Calculation!AR65</f>
        <v>32.394088632669195</v>
      </c>
      <c r="AQ31" s="13">
        <f>Calculation!AS65</f>
        <v>14.396595364272514</v>
      </c>
      <c r="AR31" s="13">
        <f>Calculation!AT65</f>
        <v>18.564672782891591</v>
      </c>
      <c r="AS31" s="13">
        <f>Calculation!AU65</f>
        <v>17.771305331902681</v>
      </c>
      <c r="AT31" s="13">
        <f>Calculation!AV65</f>
        <v>15.541617694687261</v>
      </c>
      <c r="AU31" s="13">
        <f>Calculation!AW65</f>
        <v>11.317890071958743</v>
      </c>
      <c r="AV31" s="13">
        <f>Calculation!AX65</f>
        <v>15.586182439250194</v>
      </c>
      <c r="AW31" s="13">
        <f>Calculation!AY65</f>
        <v>8.4239548131081392</v>
      </c>
      <c r="AX31" s="13">
        <f>Calculation!AZ65</f>
        <v>12.00369286925968</v>
      </c>
      <c r="AY31" s="13">
        <f>Calculation!BA65</f>
        <v>7.6047335772634597</v>
      </c>
      <c r="AZ31" s="13">
        <f>Calculation!BB65</f>
        <v>3.3539266746822705</v>
      </c>
      <c r="BA31" s="13">
        <f>Calculation!BC65</f>
        <v>13.210723397407492</v>
      </c>
      <c r="BB31" s="13">
        <f>Calculation!BD65</f>
        <v>6.5853534168592205</v>
      </c>
      <c r="BC31" s="13">
        <f>Calculation!BE65</f>
        <v>31.245262933787558</v>
      </c>
      <c r="BD31" s="13">
        <f>Calculation!BF65</f>
        <v>2</v>
      </c>
      <c r="BE31" s="13">
        <f>Calculation!BG65</f>
        <v>10.828892207488479</v>
      </c>
      <c r="BF31" s="13">
        <f>Calculation!BH65</f>
        <v>10.949297601603689</v>
      </c>
      <c r="BG31" s="13">
        <f>Calculation!BI65</f>
        <v>12.492304052112331</v>
      </c>
      <c r="BH31" s="13">
        <f>Calculation!BJ65</f>
        <v>12.094571044283953</v>
      </c>
      <c r="BI31" s="13">
        <f>Calculation!BK65</f>
        <v>7.3684064091869459</v>
      </c>
      <c r="BJ31" s="13">
        <f>Calculation!BL65</f>
        <v>37.266528685324602</v>
      </c>
      <c r="BK31" s="13">
        <f>Calculation!BM65</f>
        <v>1.0559248357732258</v>
      </c>
      <c r="BL31" s="13">
        <f>Calculation!BN65</f>
        <v>15.128567010301822</v>
      </c>
      <c r="BM31" s="13">
        <f>Calculation!BO65</f>
        <v>32.815508153924952</v>
      </c>
      <c r="BN31" s="13">
        <f>Calculation!BP65</f>
        <v>8.196688658494736</v>
      </c>
      <c r="BO31" s="13">
        <f>Calculation!BQ65</f>
        <v>15.395250888104783</v>
      </c>
      <c r="BP31" s="13">
        <f>Calculation!BR65</f>
        <v>7.2635254205557658</v>
      </c>
      <c r="BQ31" s="13">
        <f>Calculation!BS65</f>
        <v>14.036206294072485</v>
      </c>
    </row>
    <row r="32" spans="1:69" ht="14.65" thickBot="1" x14ac:dyDescent="0.35">
      <c r="A32" s="31" t="s">
        <v>16</v>
      </c>
      <c r="B32" s="85">
        <f>ProvinceTotal!G32</f>
        <v>1138533</v>
      </c>
      <c r="C32" s="14">
        <f>Calculation!E66</f>
        <v>0</v>
      </c>
      <c r="D32" s="14">
        <f>Calculation!F66</f>
        <v>0</v>
      </c>
      <c r="E32" s="14">
        <f>Calculation!G66</f>
        <v>0</v>
      </c>
      <c r="F32" s="14">
        <f>Calculation!H66</f>
        <v>0</v>
      </c>
      <c r="G32" s="14">
        <f>Calculation!I66</f>
        <v>0</v>
      </c>
      <c r="H32" s="14">
        <f>Calculation!J66</f>
        <v>0</v>
      </c>
      <c r="I32" s="14">
        <f>Calculation!K66</f>
        <v>0</v>
      </c>
      <c r="J32" s="14">
        <f>Calculation!L66</f>
        <v>1</v>
      </c>
      <c r="K32" s="14">
        <f>Calculation!M66</f>
        <v>0</v>
      </c>
      <c r="L32" s="14">
        <f>Calculation!N66</f>
        <v>4</v>
      </c>
      <c r="M32" s="14">
        <f>Calculation!O66</f>
        <v>0</v>
      </c>
      <c r="N32" s="14">
        <f>Calculation!P66</f>
        <v>1</v>
      </c>
      <c r="O32" s="14">
        <f>Calculation!Q66</f>
        <v>1</v>
      </c>
      <c r="P32" s="14">
        <f>Calculation!R66</f>
        <v>0</v>
      </c>
      <c r="Q32" s="14">
        <f>Calculation!S66</f>
        <v>0</v>
      </c>
      <c r="R32" s="14">
        <f>Calculation!T66</f>
        <v>50</v>
      </c>
      <c r="S32" s="14">
        <f>Calculation!U66</f>
        <v>24</v>
      </c>
      <c r="T32" s="14">
        <f>Calculation!V66</f>
        <v>6</v>
      </c>
      <c r="U32" s="14">
        <f>Calculation!W66</f>
        <v>3</v>
      </c>
      <c r="V32" s="14">
        <f>Calculation!X66</f>
        <v>37</v>
      </c>
      <c r="W32" s="14">
        <f>Calculation!Y66</f>
        <v>23</v>
      </c>
      <c r="X32" s="14">
        <f>Calculation!Z66</f>
        <v>21</v>
      </c>
      <c r="Y32" s="14">
        <f>Calculation!AA66</f>
        <v>46</v>
      </c>
      <c r="Z32" s="14">
        <f>Calculation!AB66</f>
        <v>73</v>
      </c>
      <c r="AA32" s="14">
        <f>Calculation!AC66</f>
        <v>36</v>
      </c>
      <c r="AB32" s="14">
        <f>Calculation!AD66</f>
        <v>51</v>
      </c>
      <c r="AC32" s="14">
        <f>Calculation!AE66</f>
        <v>49</v>
      </c>
      <c r="AD32" s="14">
        <f>Calculation!AF66</f>
        <v>45</v>
      </c>
      <c r="AE32" s="14">
        <f>Calculation!AG66</f>
        <v>69</v>
      </c>
      <c r="AF32" s="14">
        <f>Calculation!AH66</f>
        <v>49</v>
      </c>
      <c r="AG32" s="14">
        <f>Calculation!AI66</f>
        <v>52</v>
      </c>
      <c r="AH32" s="14">
        <f>Calculation!AJ66</f>
        <v>84</v>
      </c>
      <c r="AI32" s="14">
        <f>Calculation!AK66</f>
        <v>60.399844720496844</v>
      </c>
      <c r="AJ32" s="14">
        <f>Calculation!AL66</f>
        <v>84.558295019134334</v>
      </c>
      <c r="AK32" s="14">
        <f>Calculation!AM66</f>
        <v>98.041860260368821</v>
      </c>
      <c r="AL32" s="14">
        <f>Calculation!AN66</f>
        <v>0</v>
      </c>
      <c r="AM32" s="14">
        <f>Calculation!AO66</f>
        <v>12</v>
      </c>
      <c r="AN32" s="14">
        <f>Calculation!AP66</f>
        <v>21</v>
      </c>
      <c r="AO32" s="14">
        <f>Calculation!AQ66</f>
        <v>33</v>
      </c>
      <c r="AP32" s="14">
        <f>Calculation!AR66</f>
        <v>30</v>
      </c>
      <c r="AQ32" s="14">
        <f>Calculation!AS66</f>
        <v>29</v>
      </c>
      <c r="AR32" s="14">
        <f>Calculation!AT66</f>
        <v>23</v>
      </c>
      <c r="AS32" s="14">
        <f>Calculation!AU66</f>
        <v>6.3276396699427551</v>
      </c>
      <c r="AT32" s="14">
        <f>Calculation!AV66</f>
        <v>5.6723603300572449</v>
      </c>
      <c r="AU32" s="14">
        <f>Calculation!AW66</f>
        <v>36</v>
      </c>
      <c r="AV32" s="14">
        <f>Calculation!AX66</f>
        <v>27.486211207746692</v>
      </c>
      <c r="AW32" s="13">
        <f>Calculation!AY66</f>
        <v>16.513788792253308</v>
      </c>
      <c r="AX32" s="13">
        <f>Calculation!AZ66</f>
        <v>0</v>
      </c>
      <c r="AY32" s="13">
        <f>Calculation!BA66</f>
        <v>11</v>
      </c>
      <c r="AZ32" s="13">
        <f>Calculation!BB66</f>
        <v>55</v>
      </c>
      <c r="BA32" s="13">
        <f>Calculation!BC66</f>
        <v>4.3932865386318554</v>
      </c>
      <c r="BB32" s="13">
        <f>Calculation!BD66</f>
        <v>31.606713461368145</v>
      </c>
      <c r="BC32" s="13">
        <f>Calculation!BE66</f>
        <v>14.707028191072823</v>
      </c>
      <c r="BD32" s="13">
        <f>Calculation!BF66</f>
        <v>3.2929718089271773</v>
      </c>
      <c r="BE32" s="13">
        <f>Calculation!BG66</f>
        <v>23.266845391244942</v>
      </c>
      <c r="BF32" s="13">
        <f>Calculation!BH66</f>
        <v>0.73315460875505778</v>
      </c>
      <c r="BG32" s="13">
        <f>Calculation!BI66</f>
        <v>1</v>
      </c>
      <c r="BH32" s="13">
        <f>Calculation!BJ66</f>
        <v>6</v>
      </c>
      <c r="BI32" s="13">
        <f>Calculation!BK66</f>
        <v>7</v>
      </c>
      <c r="BJ32" s="13">
        <f>Calculation!BL66</f>
        <v>1</v>
      </c>
      <c r="BK32" s="13">
        <f>Calculation!BM66</f>
        <v>4</v>
      </c>
      <c r="BL32" s="13">
        <f>Calculation!BN66</f>
        <v>3</v>
      </c>
      <c r="BM32" s="13">
        <f>Calculation!BO66</f>
        <v>2.7556011129008766</v>
      </c>
      <c r="BN32" s="13">
        <f>Calculation!BP66</f>
        <v>0.24439888709912339</v>
      </c>
      <c r="BO32" s="13">
        <f>Calculation!BQ66</f>
        <v>3</v>
      </c>
      <c r="BP32" s="13">
        <f>Calculation!BR66</f>
        <v>14.836824236692564</v>
      </c>
      <c r="BQ32" s="13">
        <f>Calculation!BS66</f>
        <v>8.1613617328710006</v>
      </c>
    </row>
    <row r="33" ht="14.65" thickTop="1" x14ac:dyDescent="0.45"/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6DF6-A54E-43A9-9493-E51AE09105B0}">
  <dimension ref="A1:BQ33"/>
  <sheetViews>
    <sheetView workbookViewId="0">
      <pane xSplit="1" topLeftCell="Z1" activePane="topRight" state="frozen"/>
      <selection pane="topRight" activeCell="BQ1" sqref="BQ1"/>
    </sheetView>
  </sheetViews>
  <sheetFormatPr defaultColWidth="9" defaultRowHeight="14.25" x14ac:dyDescent="0.45"/>
  <cols>
    <col min="1" max="2" width="22.6640625" style="1" customWidth="1"/>
    <col min="3" max="23" width="9.06640625" style="1" customWidth="1"/>
    <col min="24" max="28" width="9.06640625" style="1" bestFit="1" customWidth="1"/>
    <col min="29" max="47" width="9.06640625" style="1" customWidth="1"/>
    <col min="48" max="16384" width="9" style="1"/>
  </cols>
  <sheetData>
    <row r="1" spans="1:69" ht="19.149999999999999" thickTop="1" x14ac:dyDescent="0.45">
      <c r="A1" s="75" t="s">
        <v>17</v>
      </c>
      <c r="B1" s="76" t="s">
        <v>115</v>
      </c>
      <c r="C1" s="76" t="s">
        <v>431</v>
      </c>
      <c r="D1" s="76" t="s">
        <v>389</v>
      </c>
      <c r="E1" s="76" t="s">
        <v>390</v>
      </c>
      <c r="F1" s="76" t="s">
        <v>391</v>
      </c>
      <c r="G1" s="76" t="s">
        <v>392</v>
      </c>
      <c r="H1" s="76" t="s">
        <v>393</v>
      </c>
      <c r="I1" s="76" t="s">
        <v>394</v>
      </c>
      <c r="J1" s="76" t="s">
        <v>395</v>
      </c>
      <c r="K1" s="76" t="s">
        <v>396</v>
      </c>
      <c r="L1" s="76" t="s">
        <v>397</v>
      </c>
      <c r="M1" s="76" t="s">
        <v>398</v>
      </c>
      <c r="N1" s="76" t="s">
        <v>399</v>
      </c>
      <c r="O1" s="76" t="s">
        <v>400</v>
      </c>
      <c r="P1" s="76" t="s">
        <v>401</v>
      </c>
      <c r="Q1" s="76" t="s">
        <v>402</v>
      </c>
      <c r="R1" s="76" t="s">
        <v>403</v>
      </c>
      <c r="S1" s="76" t="s">
        <v>404</v>
      </c>
      <c r="T1" s="76" t="s">
        <v>405</v>
      </c>
      <c r="U1" s="76" t="s">
        <v>406</v>
      </c>
      <c r="V1" s="76" t="s">
        <v>407</v>
      </c>
      <c r="W1" s="76" t="s">
        <v>408</v>
      </c>
      <c r="X1" s="76" t="s">
        <v>409</v>
      </c>
      <c r="Y1" s="76" t="s">
        <v>410</v>
      </c>
      <c r="Z1" s="76" t="s">
        <v>411</v>
      </c>
      <c r="AA1" s="76" t="s">
        <v>412</v>
      </c>
      <c r="AB1" s="76" t="s">
        <v>413</v>
      </c>
      <c r="AC1" s="76" t="s">
        <v>414</v>
      </c>
      <c r="AD1" s="76" t="s">
        <v>415</v>
      </c>
      <c r="AE1" s="76" t="s">
        <v>416</v>
      </c>
      <c r="AF1" s="76" t="s">
        <v>417</v>
      </c>
      <c r="AG1" s="76" t="s">
        <v>418</v>
      </c>
      <c r="AH1" s="76" t="s">
        <v>419</v>
      </c>
      <c r="AI1" s="76" t="s">
        <v>420</v>
      </c>
      <c r="AJ1" s="76" t="s">
        <v>421</v>
      </c>
      <c r="AK1" s="76" t="s">
        <v>422</v>
      </c>
      <c r="AL1" s="76" t="s">
        <v>384</v>
      </c>
      <c r="AM1" s="76" t="s">
        <v>385</v>
      </c>
      <c r="AN1" s="76" t="s">
        <v>386</v>
      </c>
      <c r="AO1" s="76" t="s">
        <v>387</v>
      </c>
      <c r="AP1" s="76" t="s">
        <v>388</v>
      </c>
      <c r="AQ1" s="76" t="s">
        <v>428</v>
      </c>
      <c r="AR1" s="76" t="s">
        <v>499</v>
      </c>
      <c r="AS1" s="76" t="s">
        <v>505</v>
      </c>
      <c r="AT1" s="76" t="s">
        <v>510</v>
      </c>
      <c r="AU1" s="76" t="s">
        <v>517</v>
      </c>
      <c r="AV1" s="76" t="s">
        <v>570</v>
      </c>
      <c r="AW1" s="76" t="s">
        <v>609</v>
      </c>
      <c r="AX1" s="76" t="s">
        <v>617</v>
      </c>
      <c r="AY1" s="76" t="s">
        <v>624</v>
      </c>
      <c r="AZ1" s="76" t="s">
        <v>631</v>
      </c>
      <c r="BA1" s="76" t="s">
        <v>638</v>
      </c>
      <c r="BB1" s="76" t="s">
        <v>645</v>
      </c>
      <c r="BC1" s="76" t="s">
        <v>652</v>
      </c>
      <c r="BD1" s="76" t="s">
        <v>659</v>
      </c>
      <c r="BE1" s="76" t="s">
        <v>666</v>
      </c>
      <c r="BF1" s="76" t="s">
        <v>673</v>
      </c>
      <c r="BG1" s="76" t="s">
        <v>680</v>
      </c>
      <c r="BH1" s="76" t="s">
        <v>687</v>
      </c>
      <c r="BI1" s="76" t="s">
        <v>695</v>
      </c>
      <c r="BJ1" s="76" t="s">
        <v>702</v>
      </c>
      <c r="BK1" s="76" t="s">
        <v>709</v>
      </c>
      <c r="BL1" s="76" t="s">
        <v>717</v>
      </c>
      <c r="BM1" s="76" t="s">
        <v>728</v>
      </c>
      <c r="BN1" s="76" t="s">
        <v>735</v>
      </c>
      <c r="BO1" s="76" t="s">
        <v>742</v>
      </c>
      <c r="BP1" s="76" t="s">
        <v>749</v>
      </c>
      <c r="BQ1" s="76" t="s">
        <v>759</v>
      </c>
    </row>
    <row r="2" spans="1:69" x14ac:dyDescent="0.3">
      <c r="A2" s="7" t="s">
        <v>22</v>
      </c>
      <c r="B2" s="16">
        <f>ProvinceTotal!G2</f>
        <v>3909652</v>
      </c>
      <c r="C2" s="42">
        <f>Calculation!E36</f>
        <v>0</v>
      </c>
      <c r="D2" s="42">
        <f>IF(Calculation!E36=0,Calculation!F36,(Calculation!F36-Calculation!E36)/Calculation!E36)</f>
        <v>0</v>
      </c>
      <c r="E2" s="42">
        <f>IF(Calculation!F36=0,Calculation!G36,(Calculation!G36-Calculation!F36)/Calculation!F36)</f>
        <v>0</v>
      </c>
      <c r="F2" s="42">
        <f>IF(Calculation!G36=0,Calculation!H36,(Calculation!H36-Calculation!G36)/Calculation!G36)</f>
        <v>0</v>
      </c>
      <c r="G2" s="42">
        <f>IF(Calculation!H36=0,Calculation!I36,(Calculation!I36-Calculation!H36)/Calculation!H36)</f>
        <v>0</v>
      </c>
      <c r="H2" s="42">
        <f>IF(Calculation!I36=0,Calculation!J36,(Calculation!J36-Calculation!I36)/Calculation!I36)</f>
        <v>0</v>
      </c>
      <c r="I2" s="42">
        <f>IF(Calculation!J36=0,Calculation!K36,(Calculation!K36-Calculation!J36)/Calculation!J36)</f>
        <v>0</v>
      </c>
      <c r="J2" s="42">
        <f>IF(Calculation!K36=0,Calculation!L36,(Calculation!L36-Calculation!K36)/Calculation!K36)</f>
        <v>2</v>
      </c>
      <c r="K2" s="42">
        <f>IF(Calculation!L36=0,Calculation!M36,(Calculation!M36-Calculation!L36)/Calculation!L36)</f>
        <v>1</v>
      </c>
      <c r="L2" s="42">
        <f>IF(Calculation!M36=0,Calculation!N36,(Calculation!N36-Calculation!M36)/Calculation!M36)</f>
        <v>0.5</v>
      </c>
      <c r="M2" s="42">
        <f>IF(Calculation!N36=0,Calculation!O36,(Calculation!O36-Calculation!N36)/Calculation!N36)</f>
        <v>-1</v>
      </c>
      <c r="N2" s="42">
        <f>IF(Calculation!O36=0,Calculation!P36,(Calculation!P36-Calculation!O36)/Calculation!O36)</f>
        <v>0</v>
      </c>
      <c r="O2" s="42">
        <f>IF(Calculation!P36=0,Calculation!Q36,(Calculation!Q36-Calculation!P36)/Calculation!P36)</f>
        <v>34</v>
      </c>
      <c r="P2" s="42">
        <f>IF(Calculation!Q36=0,Calculation!R36,(Calculation!R36-Calculation!Q36)/Calculation!Q36)</f>
        <v>-0.73529411764705888</v>
      </c>
      <c r="Q2" s="42">
        <f>IF(Calculation!R36=0,Calculation!S36,(Calculation!S36-Calculation!R36)/Calculation!R36)</f>
        <v>0.1111111111111111</v>
      </c>
      <c r="R2" s="42">
        <f>IF(Calculation!S36=0,Calculation!T36,(Calculation!T36-Calculation!S36)/Calculation!S36)</f>
        <v>0</v>
      </c>
      <c r="S2" s="42">
        <f>IF(Calculation!T36=0,Calculation!U36,(Calculation!U36-Calculation!T36)/Calculation!T36)</f>
        <v>-0.8</v>
      </c>
      <c r="T2" s="42">
        <f>IF(Calculation!U36=0,Calculation!V36,(Calculation!V36-Calculation!U36)/Calculation!U36)</f>
        <v>14</v>
      </c>
      <c r="U2" s="42">
        <f>IF(Calculation!V36=0,Calculation!W36,(Calculation!W36-Calculation!V36)/Calculation!V36)</f>
        <v>-0.26666666666666666</v>
      </c>
      <c r="V2" s="42">
        <f>IF(Calculation!W36=0,Calculation!X36,(Calculation!X36-Calculation!W36)/Calculation!W36)</f>
        <v>-0.22727272727272727</v>
      </c>
      <c r="W2" s="42">
        <f>IF(Calculation!X36=0,Calculation!Y36,(Calculation!Y36-Calculation!X36)/Calculation!X36)</f>
        <v>0.70588235294117652</v>
      </c>
      <c r="X2" s="42">
        <f>IF(Calculation!Y36=0,Calculation!Z36,(Calculation!Z36-Calculation!Y36)/Calculation!Y36)</f>
        <v>-0.75862068965517238</v>
      </c>
      <c r="Y2" s="42">
        <f>IF(Calculation!Z36=0,Calculation!AA36,(Calculation!AA36-Calculation!Z36)/Calculation!Z36)</f>
        <v>12.857142857142858</v>
      </c>
      <c r="Z2" s="42">
        <f>IF(Calculation!AA36=0,Calculation!AB36,(Calculation!AB36-Calculation!AA36)/Calculation!AA36)</f>
        <v>-0.39175257731958762</v>
      </c>
      <c r="AA2" s="42">
        <f>IF(Calculation!AB36=0,Calculation!AC36,(Calculation!AC36-Calculation!AB36)/Calculation!AB36)</f>
        <v>-0.38983050847457629</v>
      </c>
      <c r="AB2" s="42">
        <f>IF(Calculation!AC36=0,Calculation!AD36,(Calculation!AD36-Calculation!AC36)/Calculation!AC36)</f>
        <v>-2.7777777777777776E-2</v>
      </c>
      <c r="AC2" s="42">
        <f>IF(Calculation!AD36=0,Calculation!AE36,(Calculation!AE36-Calculation!AD36)/Calculation!AD36)</f>
        <v>1.2285714285714286</v>
      </c>
      <c r="AD2" s="42">
        <f>IF(Calculation!AE36=0,Calculation!AF36,(Calculation!AF36-Calculation!AE36)/Calculation!AE36)</f>
        <v>7.6923076923076927E-2</v>
      </c>
      <c r="AE2" s="42">
        <f>IF(Calculation!AF36=0,Calculation!AG36,(Calculation!AG36-Calculation!AF36)/Calculation!AF36)</f>
        <v>-0.30952380952380953</v>
      </c>
      <c r="AF2" s="42">
        <f>IF(Calculation!AG36=0,Calculation!AH36,(Calculation!AH36-Calculation!AG36)/Calculation!AG36)</f>
        <v>-5.1724137931034482E-2</v>
      </c>
      <c r="AG2" s="42">
        <f>IF(Calculation!AH36=0,Calculation!AI36,(Calculation!AI36-Calculation!AH36)/Calculation!AH36)</f>
        <v>0.30909090909090908</v>
      </c>
      <c r="AH2" s="42">
        <f>IF(Calculation!AI36=0,Calculation!AJ36,(Calculation!AJ36-Calculation!AI36)/Calculation!AI36)</f>
        <v>-0.20833333333333334</v>
      </c>
      <c r="AI2" s="42">
        <f>IF(Calculation!AJ36=0,Calculation!AK36,(Calculation!AK36-Calculation!AJ36)/Calculation!AJ36)</f>
        <v>0.58262844611528852</v>
      </c>
      <c r="AJ2" s="42">
        <f>IF(Calculation!AK36=0,Calculation!AL36,(Calculation!AL36-Calculation!AK36)/Calculation!AK36)</f>
        <v>-0.62542683228584184</v>
      </c>
      <c r="AK2" s="42">
        <f>IF(Calculation!AL36=0,Calculation!AM36,(Calculation!AM36-Calculation!AL36)/Calculation!AL36)</f>
        <v>1.012419077817414</v>
      </c>
      <c r="AL2" s="42">
        <f>IF(Calculation!AM36=0,Calculation!AN36,(Calculation!AN36-Calculation!AM36)/Calculation!AM36)</f>
        <v>0.30882352941176472</v>
      </c>
      <c r="AM2" s="42">
        <f>IF(Calculation!AN36=0,Calculation!AO36,(Calculation!AO36-Calculation!AN36)/Calculation!AN36)</f>
        <v>7.8651685393258425E-2</v>
      </c>
      <c r="AN2" s="42">
        <f>IF(Calculation!AO36=0,Calculation!AP36,(Calculation!AP36-Calculation!AO36)/Calculation!AO36)</f>
        <v>-0.14583333333333334</v>
      </c>
      <c r="AO2" s="42">
        <f>IF(Calculation!AP36=0,Calculation!AQ36,(Calculation!AQ36-Calculation!AP36)/Calculation!AP36)</f>
        <v>8.5365853658536592E-2</v>
      </c>
      <c r="AP2" s="42">
        <f>IF(Calculation!AQ36=0,Calculation!AR36,(Calculation!AR36-Calculation!AQ36)/Calculation!AQ36)</f>
        <v>-7.8651685393258425E-2</v>
      </c>
      <c r="AQ2" s="42">
        <f>IF(Calculation!AR36=0,Calculation!AS36,(Calculation!AS36-Calculation!AR36)/Calculation!AR36)</f>
        <v>0.14634146341463414</v>
      </c>
      <c r="AR2" s="42">
        <f>IF(Calculation!AS36=0,Calculation!AT36,(Calculation!AT36-Calculation!AS36)/Calculation!AS36)</f>
        <v>-0.13829787234042554</v>
      </c>
      <c r="AS2" s="42">
        <f>IF(Calculation!AT36=0,Calculation!AU36,(Calculation!AU36-Calculation!AT36)/Calculation!AT36)</f>
        <v>-0.13580246913580246</v>
      </c>
      <c r="AT2" s="42">
        <f>IF(Calculation!AU36=0,Calculation!AV36,(Calculation!AV36-Calculation!AU36)/Calculation!AU36)</f>
        <v>5.7142857142857141E-2</v>
      </c>
      <c r="AU2" s="42">
        <f>IF(Calculation!AV36=0,Calculation!AW36,(Calculation!AW36-Calculation!AV36)/Calculation!AV36)</f>
        <v>-0.28378378378378377</v>
      </c>
      <c r="AV2" s="42">
        <f>IF(Calculation!AW36=0,Calculation!AX36,(Calculation!AX36-Calculation!AW36)/Calculation!AW36)</f>
        <v>0.54716981132075471</v>
      </c>
      <c r="AW2" s="42">
        <f>IF(Calculation!AX36=0,Calculation!AY36,(Calculation!AY36-Calculation!AX36)/Calculation!AX36)</f>
        <v>-3.6585365853658534E-2</v>
      </c>
      <c r="AX2" s="42">
        <f>IF(Calculation!AY36=0,Calculation!AZ36,(Calculation!AZ36-Calculation!AY36)/Calculation!AY36)</f>
        <v>0.17721518987341772</v>
      </c>
      <c r="AY2" s="42">
        <f>IF(Calculation!AZ36=0,Calculation!BA36,(Calculation!BA36-Calculation!AZ36)/Calculation!AZ36)</f>
        <v>1.2903225806451613</v>
      </c>
      <c r="AZ2" s="42">
        <f>IF(Calculation!BA36=0,Calculation!BB36,(Calculation!BB36-Calculation!BA36)/Calculation!BA36)</f>
        <v>-0.70621321724372599</v>
      </c>
      <c r="BA2" s="42">
        <f>IF(Calculation!BB36=0,Calculation!BC36,(Calculation!BC36-Calculation!BB36)/Calculation!BB36)</f>
        <v>0.22127814431255896</v>
      </c>
      <c r="BB2" s="42">
        <f>IF(Calculation!BC36=0,Calculation!BD36,(Calculation!BD36-Calculation!BC36)/Calculation!BC36)</f>
        <v>1.2244491350316848</v>
      </c>
      <c r="BC2" s="42">
        <f>IF(Calculation!BD36=0,Calculation!BE36,(Calculation!BE36-Calculation!BD36)/Calculation!BD36)</f>
        <v>-0.45117059744806393</v>
      </c>
      <c r="BD2" s="42">
        <f>IF(Calculation!BE36=0,Calculation!BF36,(Calculation!BF36-Calculation!BE36)/Calculation!BE36)</f>
        <v>0.87242370927113666</v>
      </c>
      <c r="BE2" s="42">
        <f>IF(Calculation!BF36=0,Calculation!BG36,(Calculation!BG36-Calculation!BF36)/Calculation!BF36)</f>
        <v>-0.44107518919554051</v>
      </c>
      <c r="BF2" s="42">
        <f>IF(Calculation!BG36=0,Calculation!BH36,(Calculation!BH36-Calculation!BG36)/Calculation!BG36)</f>
        <v>1.3898788892586489</v>
      </c>
      <c r="BG2" s="42">
        <f>IF(Calculation!BH36=0,Calculation!BI36,(Calculation!BI36-Calculation!BH36)/Calculation!BH36)</f>
        <v>-0.804813960998357</v>
      </c>
      <c r="BH2" s="42">
        <f>IF(Calculation!BI36=0,Calculation!BJ36,(Calculation!BJ36-Calculation!BI36)/Calculation!BI36)</f>
        <v>3.4228613173529294</v>
      </c>
      <c r="BI2" s="42">
        <f>IF(Calculation!BJ36=0,Calculation!BK36,(Calculation!BK36-Calculation!BJ36)/Calculation!BJ36)</f>
        <v>-0.53273932021855364</v>
      </c>
      <c r="BJ2" s="42">
        <f>IF(Calculation!BK36=0,Calculation!BL36,(Calculation!BL36-Calculation!BK36)/Calculation!BK36)</f>
        <v>0.68775394271627777</v>
      </c>
      <c r="BK2" s="42">
        <f>IF(Calculation!BL36=0,Calculation!BM36,(Calculation!BM36-Calculation!BL36)/Calculation!BL36)</f>
        <v>-0.26616113167804628</v>
      </c>
      <c r="BL2" s="42">
        <f>IF(Calculation!BM36=0,Calculation!BN36,(Calculation!BN36-Calculation!BM36)/Calculation!BM36)</f>
        <v>0.10601226982917897</v>
      </c>
      <c r="BM2" s="42">
        <f>IF(Calculation!BN36=0,Calculation!BO36,(Calculation!BO36-Calculation!BN36)/Calculation!BN36)</f>
        <v>8.3480420065601996E-2</v>
      </c>
      <c r="BN2" s="42">
        <f>IF(Calculation!BO36=0,Calculation!BP36,(Calculation!BP36-Calculation!BO36)/Calculation!BO36)</f>
        <v>-0.82274912702547631</v>
      </c>
      <c r="BO2" s="42">
        <f>IF(Calculation!BP36=0,Calculation!BQ36,(Calculation!BQ36-Calculation!BP36)/Calculation!BP36)</f>
        <v>4.32459011495125</v>
      </c>
      <c r="BP2" s="42">
        <f>IF(Calculation!BQ36=0,Calculation!BR36,(Calculation!BR36-Calculation!BQ36)/Calculation!BQ36)</f>
        <v>-0.51968572143744163</v>
      </c>
      <c r="BQ2" s="42">
        <f>IF(Calculation!BR36=0,Calculation!BS36,(Calculation!BS36-Calculation!BR36)/Calculation!BR36)</f>
        <v>0.33918850271172557</v>
      </c>
    </row>
    <row r="3" spans="1:69" x14ac:dyDescent="0.3">
      <c r="A3" s="7" t="s">
        <v>23</v>
      </c>
      <c r="B3" s="16">
        <f>ProvinceTotal!G3</f>
        <v>3265219</v>
      </c>
      <c r="C3" s="42">
        <f>Calculation!E37</f>
        <v>0</v>
      </c>
      <c r="D3" s="42">
        <f>IF(Calculation!E37=0,Calculation!F37,(Calculation!F37-Calculation!E37)/Calculation!E37)</f>
        <v>0</v>
      </c>
      <c r="E3" s="42">
        <f>IF(Calculation!F37=0,Calculation!G37,(Calculation!G37-Calculation!F37)/Calculation!F37)</f>
        <v>0</v>
      </c>
      <c r="F3" s="42">
        <f>IF(Calculation!G37=0,Calculation!H37,(Calculation!H37-Calculation!G37)/Calculation!G37)</f>
        <v>0</v>
      </c>
      <c r="G3" s="42">
        <f>IF(Calculation!H37=0,Calculation!I37,(Calculation!I37-Calculation!H37)/Calculation!H37)</f>
        <v>0</v>
      </c>
      <c r="H3" s="42">
        <f>IF(Calculation!I37=0,Calculation!J37,(Calculation!J37-Calculation!I37)/Calculation!I37)</f>
        <v>0</v>
      </c>
      <c r="I3" s="42">
        <f>IF(Calculation!J37=0,Calculation!K37,(Calculation!K37-Calculation!J37)/Calculation!J37)</f>
        <v>0</v>
      </c>
      <c r="J3" s="42">
        <f>IF(Calculation!K37=0,Calculation!L37,(Calculation!L37-Calculation!K37)/Calculation!K37)</f>
        <v>1</v>
      </c>
      <c r="K3" s="42">
        <f>IF(Calculation!L37=0,Calculation!M37,(Calculation!M37-Calculation!L37)/Calculation!L37)</f>
        <v>-1</v>
      </c>
      <c r="L3" s="42">
        <f>IF(Calculation!M37=0,Calculation!N37,(Calculation!N37-Calculation!M37)/Calculation!M37)</f>
        <v>0</v>
      </c>
      <c r="M3" s="42">
        <f>IF(Calculation!N37=0,Calculation!O37,(Calculation!O37-Calculation!N37)/Calculation!N37)</f>
        <v>0</v>
      </c>
      <c r="N3" s="42">
        <f>IF(Calculation!O37=0,Calculation!P37,(Calculation!P37-Calculation!O37)/Calculation!O37)</f>
        <v>4</v>
      </c>
      <c r="O3" s="42">
        <f>IF(Calculation!P37=0,Calculation!Q37,(Calculation!Q37-Calculation!P37)/Calculation!P37)</f>
        <v>-1</v>
      </c>
      <c r="P3" s="42">
        <f>IF(Calculation!Q37=0,Calculation!R37,(Calculation!R37-Calculation!Q37)/Calculation!Q37)</f>
        <v>0</v>
      </c>
      <c r="Q3" s="42">
        <f>IF(Calculation!R37=0,Calculation!S37,(Calculation!S37-Calculation!R37)/Calculation!R37)</f>
        <v>5</v>
      </c>
      <c r="R3" s="42">
        <f>IF(Calculation!S37=0,Calculation!T37,(Calculation!T37-Calculation!S37)/Calculation!S37)</f>
        <v>-0.8</v>
      </c>
      <c r="S3" s="42">
        <f>IF(Calculation!T37=0,Calculation!U37,(Calculation!U37-Calculation!T37)/Calculation!T37)</f>
        <v>21</v>
      </c>
      <c r="T3" s="42">
        <f>IF(Calculation!U37=0,Calculation!V37,(Calculation!V37-Calculation!U37)/Calculation!U37)</f>
        <v>-0.68181818181818177</v>
      </c>
      <c r="U3" s="42">
        <f>IF(Calculation!V37=0,Calculation!W37,(Calculation!W37-Calculation!V37)/Calculation!V37)</f>
        <v>3.1428571428571428</v>
      </c>
      <c r="V3" s="42">
        <f>IF(Calculation!W37=0,Calculation!X37,(Calculation!X37-Calculation!W37)/Calculation!W37)</f>
        <v>-0.86206896551724133</v>
      </c>
      <c r="W3" s="42">
        <f>IF(Calculation!X37=0,Calculation!Y37,(Calculation!Y37-Calculation!X37)/Calculation!X37)</f>
        <v>5.75</v>
      </c>
      <c r="X3" s="42">
        <f>IF(Calculation!Y37=0,Calculation!Z37,(Calculation!Z37-Calculation!Y37)/Calculation!Y37)</f>
        <v>-0.29629629629629628</v>
      </c>
      <c r="Y3" s="42">
        <f>IF(Calculation!Z37=0,Calculation!AA37,(Calculation!AA37-Calculation!Z37)/Calculation!Z37)</f>
        <v>0.31578947368421051</v>
      </c>
      <c r="Z3" s="42">
        <f>IF(Calculation!AA37=0,Calculation!AB37,(Calculation!AB37-Calculation!AA37)/Calculation!AA37)</f>
        <v>0.24</v>
      </c>
      <c r="AA3" s="42">
        <f>IF(Calculation!AB37=0,Calculation!AC37,(Calculation!AC37-Calculation!AB37)/Calculation!AB37)</f>
        <v>-0.41935483870967744</v>
      </c>
      <c r="AB3" s="42">
        <f>IF(Calculation!AC37=0,Calculation!AD37,(Calculation!AD37-Calculation!AC37)/Calculation!AC37)</f>
        <v>0.72222222222222221</v>
      </c>
      <c r="AC3" s="42">
        <f>IF(Calculation!AD37=0,Calculation!AE37,(Calculation!AE37-Calculation!AD37)/Calculation!AD37)</f>
        <v>9.6774193548387094E-2</v>
      </c>
      <c r="AD3" s="42">
        <f>IF(Calculation!AE37=0,Calculation!AF37,(Calculation!AF37-Calculation!AE37)/Calculation!AE37)</f>
        <v>0.23529411764705882</v>
      </c>
      <c r="AE3" s="42">
        <f>IF(Calculation!AF37=0,Calculation!AG37,(Calculation!AG37-Calculation!AF37)/Calculation!AF37)</f>
        <v>-0.38095238095238093</v>
      </c>
      <c r="AF3" s="42">
        <f>IF(Calculation!AG37=0,Calculation!AH37,(Calculation!AH37-Calculation!AG37)/Calculation!AG37)</f>
        <v>3.8461538461538464E-2</v>
      </c>
      <c r="AG3" s="42">
        <f>IF(Calculation!AH37=0,Calculation!AI37,(Calculation!AI37-Calculation!AH37)/Calculation!AH37)</f>
        <v>-0.48148148148148145</v>
      </c>
      <c r="AH3" s="42">
        <f>IF(Calculation!AI37=0,Calculation!AJ37,(Calculation!AJ37-Calculation!AI37)/Calculation!AI37)</f>
        <v>1</v>
      </c>
      <c r="AI3" s="42">
        <f>IF(Calculation!AJ37=0,Calculation!AK37,(Calculation!AK37-Calculation!AJ37)/Calculation!AJ37)</f>
        <v>0.3026009316770179</v>
      </c>
      <c r="AJ3" s="42">
        <f>IF(Calculation!AK37=0,Calculation!AL37,(Calculation!AL37-Calculation!AK37)/Calculation!AK37)</f>
        <v>0.79660259275815981</v>
      </c>
      <c r="AK3" s="42">
        <f>IF(Calculation!AL37=0,Calculation!AM37,(Calculation!AM37-Calculation!AL37)/Calculation!AL37)</f>
        <v>-0.25221862818279861</v>
      </c>
      <c r="AL3" s="42">
        <f>IF(Calculation!AM37=0,Calculation!AN37,(Calculation!AN37-Calculation!AM37)/Calculation!AM37)</f>
        <v>-0.59183673469387754</v>
      </c>
      <c r="AM3" s="42">
        <f>IF(Calculation!AN37=0,Calculation!AO37,(Calculation!AO37-Calculation!AN37)/Calculation!AN37)</f>
        <v>0.55000000000000004</v>
      </c>
      <c r="AN3" s="42">
        <f>IF(Calculation!AO37=0,Calculation!AP37,(Calculation!AP37-Calculation!AO37)/Calculation!AO37)</f>
        <v>-0.41935483870967744</v>
      </c>
      <c r="AO3" s="42">
        <f>IF(Calculation!AP37=0,Calculation!AQ37,(Calculation!AQ37-Calculation!AP37)/Calculation!AP37)</f>
        <v>0.83333333333333337</v>
      </c>
      <c r="AP3" s="42">
        <f>IF(Calculation!AQ37=0,Calculation!AR37,(Calculation!AR37-Calculation!AQ37)/Calculation!AQ37)</f>
        <v>0.45454545454545453</v>
      </c>
      <c r="AQ3" s="42">
        <f>IF(Calculation!AR37=0,Calculation!AS37,(Calculation!AS37-Calculation!AR37)/Calculation!AR37)</f>
        <v>-0.39583333333333331</v>
      </c>
      <c r="AR3" s="42">
        <f>IF(Calculation!AS37=0,Calculation!AT37,(Calculation!AT37-Calculation!AS37)/Calculation!AS37)</f>
        <v>-0.13793103448275862</v>
      </c>
      <c r="AS3" s="42">
        <f>IF(Calculation!AT37=0,Calculation!AU37,(Calculation!AU37-Calculation!AT37)/Calculation!AT37)</f>
        <v>0.96</v>
      </c>
      <c r="AT3" s="42">
        <f>IF(Calculation!AU37=0,Calculation!AV37,(Calculation!AV37-Calculation!AU37)/Calculation!AU37)</f>
        <v>0.44897959183673469</v>
      </c>
      <c r="AU3" s="42">
        <f>IF(Calculation!AV37=0,Calculation!AW37,(Calculation!AW37-Calculation!AV37)/Calculation!AV37)</f>
        <v>0.22535211267605634</v>
      </c>
      <c r="AV3" s="42">
        <f>IF(Calculation!AW37=0,Calculation!AX37,(Calculation!AX37-Calculation!AW37)/Calculation!AW37)</f>
        <v>-0.13793103448275862</v>
      </c>
      <c r="AW3" s="42">
        <f>IF(Calculation!AX37=0,Calculation!AY37,(Calculation!AY37-Calculation!AX37)/Calculation!AX37)</f>
        <v>-0.53669529854260267</v>
      </c>
      <c r="AX3" s="42">
        <f>IF(Calculation!AY37=0,Calculation!AZ37,(Calculation!AZ37-Calculation!AY37)/Calculation!AY37)</f>
        <v>-0.56106215937467829</v>
      </c>
      <c r="AY3" s="42">
        <f>IF(Calculation!AZ37=0,Calculation!BA37,(Calculation!BA37-Calculation!AZ37)/Calculation!AZ37)</f>
        <v>6.4087928149014175</v>
      </c>
      <c r="AZ3" s="42">
        <f>IF(Calculation!BA37=0,Calculation!BB37,(Calculation!BB37-Calculation!BA37)/Calculation!BA37)</f>
        <v>-0.30973451327433627</v>
      </c>
      <c r="BA3" s="42">
        <f>IF(Calculation!BB37=0,Calculation!BC37,(Calculation!BC37-Calculation!BB37)/Calculation!BB37)</f>
        <v>0.57692307692307687</v>
      </c>
      <c r="BB3" s="42">
        <f>IF(Calculation!BC37=0,Calculation!BD37,(Calculation!BD37-Calculation!BC37)/Calculation!BC37)</f>
        <v>-0.15447154471544716</v>
      </c>
      <c r="BC3" s="42">
        <f>IF(Calculation!BD37=0,Calculation!BE37,(Calculation!BE37-Calculation!BD37)/Calculation!BD37)</f>
        <v>-0.39423076923076922</v>
      </c>
      <c r="BD3" s="42">
        <f>IF(Calculation!BE37=0,Calculation!BF37,(Calculation!BF37-Calculation!BE37)/Calculation!BE37)</f>
        <v>-0.49206349206349204</v>
      </c>
      <c r="BE3" s="42">
        <f>IF(Calculation!BF37=0,Calculation!BG37,(Calculation!BG37-Calculation!BF37)/Calculation!BF37)</f>
        <v>6.25E-2</v>
      </c>
      <c r="BF3" s="42">
        <f>IF(Calculation!BG37=0,Calculation!BH37,(Calculation!BH37-Calculation!BG37)/Calculation!BG37)</f>
        <v>0.82352941176470584</v>
      </c>
      <c r="BG3" s="42">
        <f>IF(Calculation!BH37=0,Calculation!BI37,(Calculation!BI37-Calculation!BH37)/Calculation!BH37)</f>
        <v>-0.20967741935483872</v>
      </c>
      <c r="BH3" s="42">
        <f>IF(Calculation!BI37=0,Calculation!BJ37,(Calculation!BJ37-Calculation!BI37)/Calculation!BI37)</f>
        <v>8.6992642650320515E-2</v>
      </c>
      <c r="BI3" s="42">
        <f>IF(Calculation!BJ37=0,Calculation!BK37,(Calculation!BK37-Calculation!BJ37)/Calculation!BJ37)</f>
        <v>0.10278726463246843</v>
      </c>
      <c r="BJ3" s="42">
        <f>IF(Calculation!BK37=0,Calculation!BL37,(Calculation!BL37-Calculation!BK37)/Calculation!BK37)</f>
        <v>-0.11470315403382586</v>
      </c>
      <c r="BK3" s="42">
        <f>IF(Calculation!BL37=0,Calculation!BM37,(Calculation!BM37-Calculation!BL37)/Calculation!BL37)</f>
        <v>-0.25</v>
      </c>
      <c r="BL3" s="42">
        <f>IF(Calculation!BM37=0,Calculation!BN37,(Calculation!BN37-Calculation!BM37)/Calculation!BM37)</f>
        <v>1.0769230769230769</v>
      </c>
      <c r="BM3" s="42">
        <f>IF(Calculation!BN37=0,Calculation!BO37,(Calculation!BO37-Calculation!BN37)/Calculation!BN37)</f>
        <v>1.2345679012345678E-2</v>
      </c>
      <c r="BN3" s="42">
        <f>IF(Calculation!BO37=0,Calculation!BP37,(Calculation!BP37-Calculation!BO37)/Calculation!BO37)</f>
        <v>0.12195121951219512</v>
      </c>
      <c r="BO3" s="42">
        <f>IF(Calculation!BP37=0,Calculation!BQ37,(Calculation!BQ37-Calculation!BP37)/Calculation!BP37)</f>
        <v>-0.13043478260869565</v>
      </c>
      <c r="BP3" s="42">
        <f>IF(Calculation!BQ37=0,Calculation!BR37,(Calculation!BR37-Calculation!BQ37)/Calculation!BQ37)</f>
        <v>-0.1125</v>
      </c>
      <c r="BQ3" s="42">
        <f>IF(Calculation!BR37=0,Calculation!BS37,(Calculation!BS37-Calculation!BR37)/Calculation!BR37)</f>
        <v>-0.18309859154929578</v>
      </c>
    </row>
    <row r="4" spans="1:69" x14ac:dyDescent="0.3">
      <c r="A4" s="7" t="s">
        <v>18</v>
      </c>
      <c r="B4" s="16">
        <f>ProvinceTotal!G4</f>
        <v>1270420</v>
      </c>
      <c r="C4" s="42">
        <f>Calculation!E38</f>
        <v>0</v>
      </c>
      <c r="D4" s="42">
        <f>IF(Calculation!E38=0,Calculation!F38,(Calculation!F38-Calculation!E38)/Calculation!E38)</f>
        <v>0</v>
      </c>
      <c r="E4" s="42">
        <f>IF(Calculation!F38=0,Calculation!G38,(Calculation!G38-Calculation!F38)/Calculation!F38)</f>
        <v>0</v>
      </c>
      <c r="F4" s="42">
        <f>IF(Calculation!G38=0,Calculation!H38,(Calculation!H38-Calculation!G38)/Calculation!G38)</f>
        <v>0</v>
      </c>
      <c r="G4" s="42">
        <f>IF(Calculation!H38=0,Calculation!I38,(Calculation!I38-Calculation!H38)/Calculation!H38)</f>
        <v>0</v>
      </c>
      <c r="H4" s="42">
        <f>IF(Calculation!I38=0,Calculation!J38,(Calculation!J38-Calculation!I38)/Calculation!I38)</f>
        <v>0</v>
      </c>
      <c r="I4" s="42">
        <f>IF(Calculation!J38=0,Calculation!K38,(Calculation!K38-Calculation!J38)/Calculation!J38)</f>
        <v>1</v>
      </c>
      <c r="J4" s="42">
        <f>IF(Calculation!K38=0,Calculation!L38,(Calculation!L38-Calculation!K38)/Calculation!K38)</f>
        <v>4</v>
      </c>
      <c r="K4" s="42">
        <f>IF(Calculation!L38=0,Calculation!M38,(Calculation!M38-Calculation!L38)/Calculation!L38)</f>
        <v>-0.8</v>
      </c>
      <c r="L4" s="42">
        <f>IF(Calculation!M38=0,Calculation!N38,(Calculation!N38-Calculation!M38)/Calculation!M38)</f>
        <v>2</v>
      </c>
      <c r="M4" s="42">
        <f>IF(Calculation!N38=0,Calculation!O38,(Calculation!O38-Calculation!N38)/Calculation!N38)</f>
        <v>-1</v>
      </c>
      <c r="N4" s="42">
        <f>IF(Calculation!O38=0,Calculation!P38,(Calculation!P38-Calculation!O38)/Calculation!O38)</f>
        <v>0</v>
      </c>
      <c r="O4" s="42">
        <f>IF(Calculation!P38=0,Calculation!Q38,(Calculation!Q38-Calculation!P38)/Calculation!P38)</f>
        <v>2</v>
      </c>
      <c r="P4" s="42">
        <f>IF(Calculation!Q38=0,Calculation!R38,(Calculation!R38-Calculation!Q38)/Calculation!Q38)</f>
        <v>-1</v>
      </c>
      <c r="Q4" s="42">
        <f>IF(Calculation!R38=0,Calculation!S38,(Calculation!S38-Calculation!R38)/Calculation!R38)</f>
        <v>14</v>
      </c>
      <c r="R4" s="42">
        <f>IF(Calculation!S38=0,Calculation!T38,(Calculation!T38-Calculation!S38)/Calculation!S38)</f>
        <v>0</v>
      </c>
      <c r="S4" s="42">
        <f>IF(Calculation!T38=0,Calculation!U38,(Calculation!U38-Calculation!T38)/Calculation!T38)</f>
        <v>-0.9285714285714286</v>
      </c>
      <c r="T4" s="42">
        <f>IF(Calculation!U38=0,Calculation!V38,(Calculation!V38-Calculation!U38)/Calculation!U38)</f>
        <v>8</v>
      </c>
      <c r="U4" s="42">
        <f>IF(Calculation!V38=0,Calculation!W38,(Calculation!W38-Calculation!V38)/Calculation!V38)</f>
        <v>1.4444444444444444</v>
      </c>
      <c r="V4" s="42">
        <f>IF(Calculation!W38=0,Calculation!X38,(Calculation!X38-Calculation!W38)/Calculation!W38)</f>
        <v>-0.13636363636363635</v>
      </c>
      <c r="W4" s="42">
        <f>IF(Calculation!X38=0,Calculation!Y38,(Calculation!Y38-Calculation!X38)/Calculation!X38)</f>
        <v>-0.94736842105263153</v>
      </c>
      <c r="X4" s="42">
        <f>IF(Calculation!Y38=0,Calculation!Z38,(Calculation!Z38-Calculation!Y38)/Calculation!Y38)</f>
        <v>13</v>
      </c>
      <c r="Y4" s="42">
        <f>IF(Calculation!Z38=0,Calculation!AA38,(Calculation!AA38-Calculation!Z38)/Calculation!Z38)</f>
        <v>7.1428571428571425E-2</v>
      </c>
      <c r="Z4" s="42">
        <f>IF(Calculation!AA38=0,Calculation!AB38,(Calculation!AB38-Calculation!AA38)/Calculation!AA38)</f>
        <v>1.2</v>
      </c>
      <c r="AA4" s="42">
        <f>IF(Calculation!AB38=0,Calculation!AC38,(Calculation!AC38-Calculation!AB38)/Calculation!AB38)</f>
        <v>-1</v>
      </c>
      <c r="AB4" s="42">
        <f>IF(Calculation!AC38=0,Calculation!AD38,(Calculation!AD38-Calculation!AC38)/Calculation!AC38)</f>
        <v>30</v>
      </c>
      <c r="AC4" s="42">
        <f>IF(Calculation!AD38=0,Calculation!AE38,(Calculation!AE38-Calculation!AD38)/Calculation!AD38)</f>
        <v>-0.36666666666666664</v>
      </c>
      <c r="AD4" s="42">
        <f>IF(Calculation!AE38=0,Calculation!AF38,(Calculation!AF38-Calculation!AE38)/Calculation!AE38)</f>
        <v>-0.47368421052631576</v>
      </c>
      <c r="AE4" s="42">
        <f>IF(Calculation!AF38=0,Calculation!AG38,(Calculation!AG38-Calculation!AF38)/Calculation!AF38)</f>
        <v>0.6</v>
      </c>
      <c r="AF4" s="42">
        <f>IF(Calculation!AG38=0,Calculation!AH38,(Calculation!AH38-Calculation!AG38)/Calculation!AG38)</f>
        <v>1.1875</v>
      </c>
      <c r="AG4" s="42">
        <f>IF(Calculation!AH38=0,Calculation!AI38,(Calculation!AI38-Calculation!AH38)/Calculation!AH38)</f>
        <v>-0.82857142857142863</v>
      </c>
      <c r="AH4" s="42">
        <f>IF(Calculation!AI38=0,Calculation!AJ38,(Calculation!AJ38-Calculation!AI38)/Calculation!AI38)</f>
        <v>2.1666666666666665</v>
      </c>
      <c r="AI4" s="42">
        <f>IF(Calculation!AJ38=0,Calculation!AK38,(Calculation!AK38-Calculation!AJ38)/Calculation!AJ38)</f>
        <v>0.21955704478587654</v>
      </c>
      <c r="AJ4" s="42">
        <f>IF(Calculation!AK38=0,Calculation!AL38,(Calculation!AL38-Calculation!AK38)/Calculation!AK38)</f>
        <v>-0.36006031160998331</v>
      </c>
      <c r="AK4" s="42">
        <f>IF(Calculation!AL38=0,Calculation!AM38,(Calculation!AM38-Calculation!AL38)/Calculation!AL38)</f>
        <v>-1</v>
      </c>
      <c r="AL4" s="42">
        <f>IF(Calculation!AM38=0,Calculation!AN38,(Calculation!AN38-Calculation!AM38)/Calculation!AM38)</f>
        <v>28</v>
      </c>
      <c r="AM4" s="42">
        <f>IF(Calculation!AN38=0,Calculation!AO38,(Calculation!AO38-Calculation!AN38)/Calculation!AN38)</f>
        <v>-0.6428571428571429</v>
      </c>
      <c r="AN4" s="42">
        <f>IF(Calculation!AO38=0,Calculation!AP38,(Calculation!AP38-Calculation!AO38)/Calculation!AO38)</f>
        <v>1.5</v>
      </c>
      <c r="AO4" s="42">
        <f>IF(Calculation!AP38=0,Calculation!AQ38,(Calculation!AQ38-Calculation!AP38)/Calculation!AP38)</f>
        <v>-0.68</v>
      </c>
      <c r="AP4" s="42">
        <f>IF(Calculation!AQ38=0,Calculation!AR38,(Calculation!AR38-Calculation!AQ38)/Calculation!AQ38)</f>
        <v>1.5</v>
      </c>
      <c r="AQ4" s="42">
        <f>IF(Calculation!AR38=0,Calculation!AS38,(Calculation!AS38-Calculation!AR38)/Calculation!AR38)</f>
        <v>0.2</v>
      </c>
      <c r="AR4" s="42">
        <f>IF(Calculation!AS38=0,Calculation!AT38,(Calculation!AT38-Calculation!AS38)/Calculation!AS38)</f>
        <v>0.33333333333333331</v>
      </c>
      <c r="AS4" s="42">
        <f>IF(Calculation!AT38=0,Calculation!AU38,(Calculation!AU38-Calculation!AT38)/Calculation!AT38)</f>
        <v>-0.28125</v>
      </c>
      <c r="AT4" s="42">
        <f>IF(Calculation!AU38=0,Calculation!AV38,(Calculation!AV38-Calculation!AU38)/Calculation!AU38)</f>
        <v>-0.21739130434782608</v>
      </c>
      <c r="AU4" s="42">
        <f>IF(Calculation!AV38=0,Calculation!AW38,(Calculation!AW38-Calculation!AV38)/Calculation!AV38)</f>
        <v>0.94444444444444442</v>
      </c>
      <c r="AV4" s="42">
        <f>IF(Calculation!AW38=0,Calculation!AX38,(Calculation!AX38-Calculation!AW38)/Calculation!AW38)</f>
        <v>8.5714285714285715E-2</v>
      </c>
      <c r="AW4" s="42">
        <f>IF(Calculation!AX38=0,Calculation!AY38,(Calculation!AY38-Calculation!AX38)/Calculation!AX38)</f>
        <v>-0.10526315789473684</v>
      </c>
      <c r="AX4" s="42">
        <f>IF(Calculation!AY38=0,Calculation!AZ38,(Calculation!AZ38-Calculation!AY38)/Calculation!AY38)</f>
        <v>-0.23529411764705882</v>
      </c>
      <c r="AY4" s="42">
        <f>IF(Calculation!AZ38=0,Calculation!BA38,(Calculation!BA38-Calculation!AZ38)/Calculation!AZ38)</f>
        <v>-0.65384615384615385</v>
      </c>
      <c r="AZ4" s="42">
        <f>IF(Calculation!BA38=0,Calculation!BB38,(Calculation!BB38-Calculation!BA38)/Calculation!BA38)</f>
        <v>4</v>
      </c>
      <c r="BA4" s="42">
        <f>IF(Calculation!BB38=0,Calculation!BC38,(Calculation!BC38-Calculation!BB38)/Calculation!BB38)</f>
        <v>-2.2222222222222223E-2</v>
      </c>
      <c r="BB4" s="42">
        <f>IF(Calculation!BC38=0,Calculation!BD38,(Calculation!BD38-Calculation!BC38)/Calculation!BC38)</f>
        <v>0.13636363636363635</v>
      </c>
      <c r="BC4" s="42">
        <f>IF(Calculation!BD38=0,Calculation!BE38,(Calculation!BE38-Calculation!BD38)/Calculation!BD38)</f>
        <v>-0.74</v>
      </c>
      <c r="BD4" s="42">
        <f>IF(Calculation!BE38=0,Calculation!BF38,(Calculation!BF38-Calculation!BE38)/Calculation!BE38)</f>
        <v>1.9997178752479647</v>
      </c>
      <c r="BE4" s="42">
        <f>IF(Calculation!BF38=0,Calculation!BG38,(Calculation!BG38-Calculation!BF38)/Calculation!BF38)</f>
        <v>-0.13031433571858198</v>
      </c>
      <c r="BF4" s="42">
        <f>IF(Calculation!BG38=0,Calculation!BH38,(Calculation!BH38-Calculation!BG38)/Calculation!BG38)</f>
        <v>-7.3433180955657665E-2</v>
      </c>
      <c r="BG4" s="42">
        <f>IF(Calculation!BH38=0,Calculation!BI38,(Calculation!BI38-Calculation!BH38)/Calculation!BH38)</f>
        <v>0.2191981303835096</v>
      </c>
      <c r="BH4" s="42">
        <f>IF(Calculation!BI38=0,Calculation!BJ38,(Calculation!BJ38-Calculation!BI38)/Calculation!BI38)</f>
        <v>-0.18040693449884848</v>
      </c>
      <c r="BI4" s="42">
        <f>IF(Calculation!BJ38=0,Calculation!BK38,(Calculation!BK38-Calculation!BJ38)/Calculation!BJ38)</f>
        <v>-2.1329564656951096E-2</v>
      </c>
      <c r="BJ4" s="42">
        <f>IF(Calculation!BK38=0,Calculation!BL38,(Calculation!BL38-Calculation!BK38)/Calculation!BK38)</f>
        <v>-0.56975390726229347</v>
      </c>
      <c r="BK4" s="42">
        <f>IF(Calculation!BL38=0,Calculation!BM38,(Calculation!BM38-Calculation!BL38)/Calculation!BL38)</f>
        <v>1.4234265875926428</v>
      </c>
      <c r="BL4" s="42">
        <f>IF(Calculation!BM38=0,Calculation!BN38,(Calculation!BN38-Calculation!BM38)/Calculation!BM38)</f>
        <v>-0.22920970136657495</v>
      </c>
      <c r="BM4" s="42">
        <f>IF(Calculation!BN38=0,Calculation!BO38,(Calculation!BO38-Calculation!BN38)/Calculation!BN38)</f>
        <v>0.12847142669876116</v>
      </c>
      <c r="BN4" s="42">
        <f>IF(Calculation!BO38=0,Calculation!BP38,(Calculation!BP38-Calculation!BO38)/Calculation!BO38)</f>
        <v>-0.42706239649369515</v>
      </c>
      <c r="BO4" s="42">
        <f>IF(Calculation!BP38=0,Calculation!BQ38,(Calculation!BQ38-Calculation!BP38)/Calculation!BP38)</f>
        <v>0.30693910736831259</v>
      </c>
      <c r="BP4" s="42">
        <f>IF(Calculation!BQ38=0,Calculation!BR38,(Calculation!BR38-Calculation!BQ38)/Calculation!BQ38)</f>
        <v>-0.27636447705781791</v>
      </c>
      <c r="BQ4" s="42">
        <f>IF(Calculation!BR38=0,Calculation!BS38,(Calculation!BS38-Calculation!BR38)/Calculation!BR38)</f>
        <v>0.30908570659388968</v>
      </c>
    </row>
    <row r="5" spans="1:69" x14ac:dyDescent="0.3">
      <c r="A5" s="7" t="s">
        <v>19</v>
      </c>
      <c r="B5" s="16">
        <f>ProvinceTotal!G5</f>
        <v>5120850</v>
      </c>
      <c r="C5" s="42">
        <f>Calculation!E39</f>
        <v>0</v>
      </c>
      <c r="D5" s="42">
        <f>IF(Calculation!E39=0,Calculation!F39,(Calculation!F39-Calculation!E39)/Calculation!E39)</f>
        <v>0</v>
      </c>
      <c r="E5" s="42">
        <f>IF(Calculation!F39=0,Calculation!G39,(Calculation!G39-Calculation!F39)/Calculation!F39)</f>
        <v>0</v>
      </c>
      <c r="F5" s="42">
        <f>IF(Calculation!G39=0,Calculation!H39,(Calculation!H39-Calculation!G39)/Calculation!G39)</f>
        <v>0</v>
      </c>
      <c r="G5" s="42">
        <f>IF(Calculation!H39=0,Calculation!I39,(Calculation!I39-Calculation!H39)/Calculation!H39)</f>
        <v>2</v>
      </c>
      <c r="H5" s="42">
        <f>IF(Calculation!I39=0,Calculation!J39,(Calculation!J39-Calculation!I39)/Calculation!I39)</f>
        <v>-1</v>
      </c>
      <c r="I5" s="42">
        <f>IF(Calculation!J39=0,Calculation!K39,(Calculation!K39-Calculation!J39)/Calculation!J39)</f>
        <v>0</v>
      </c>
      <c r="J5" s="42">
        <f>IF(Calculation!K39=0,Calculation!L39,(Calculation!L39-Calculation!K39)/Calculation!K39)</f>
        <v>8</v>
      </c>
      <c r="K5" s="42">
        <f>IF(Calculation!L39=0,Calculation!M39,(Calculation!M39-Calculation!L39)/Calculation!L39)</f>
        <v>0.25</v>
      </c>
      <c r="L5" s="42">
        <f>IF(Calculation!M39=0,Calculation!N39,(Calculation!N39-Calculation!M39)/Calculation!M39)</f>
        <v>0.2</v>
      </c>
      <c r="M5" s="42">
        <f>IF(Calculation!N39=0,Calculation!O39,(Calculation!O39-Calculation!N39)/Calculation!N39)</f>
        <v>8.3333333333333329E-2</v>
      </c>
      <c r="N5" s="42">
        <f>IF(Calculation!O39=0,Calculation!P39,(Calculation!P39-Calculation!O39)/Calculation!O39)</f>
        <v>0.76923076923076927</v>
      </c>
      <c r="O5" s="42">
        <f>IF(Calculation!P39=0,Calculation!Q39,(Calculation!Q39-Calculation!P39)/Calculation!P39)</f>
        <v>1.2608695652173914</v>
      </c>
      <c r="P5" s="42">
        <f>IF(Calculation!Q39=0,Calculation!R39,(Calculation!R39-Calculation!Q39)/Calculation!Q39)</f>
        <v>-1</v>
      </c>
      <c r="Q5" s="42">
        <f>IF(Calculation!R39=0,Calculation!S39,(Calculation!S39-Calculation!R39)/Calculation!R39)</f>
        <v>118</v>
      </c>
      <c r="R5" s="42">
        <f>IF(Calculation!S39=0,Calculation!T39,(Calculation!T39-Calculation!S39)/Calculation!S39)</f>
        <v>0.2711864406779661</v>
      </c>
      <c r="S5" s="42">
        <f>IF(Calculation!T39=0,Calculation!U39,(Calculation!U39-Calculation!T39)/Calculation!T39)</f>
        <v>-0.36</v>
      </c>
      <c r="T5" s="42">
        <f>IF(Calculation!U39=0,Calculation!V39,(Calculation!V39-Calculation!U39)/Calculation!U39)</f>
        <v>-0.16666666666666666</v>
      </c>
      <c r="U5" s="42">
        <f>IF(Calculation!V39=0,Calculation!W39,(Calculation!W39-Calculation!V39)/Calculation!V39)</f>
        <v>-0.53749999999999998</v>
      </c>
      <c r="V5" s="42">
        <f>IF(Calculation!W39=0,Calculation!X39,(Calculation!X39-Calculation!W39)/Calculation!W39)</f>
        <v>-0.54054054054054057</v>
      </c>
      <c r="W5" s="42">
        <f>IF(Calculation!X39=0,Calculation!Y39,(Calculation!Y39-Calculation!X39)/Calculation!X39)</f>
        <v>9</v>
      </c>
      <c r="X5" s="42">
        <f>IF(Calculation!Y39=0,Calculation!Z39,(Calculation!Z39-Calculation!Y39)/Calculation!Y39)</f>
        <v>-0.97647058823529409</v>
      </c>
      <c r="Y5" s="42">
        <f>IF(Calculation!Z39=0,Calculation!AA39,(Calculation!AA39-Calculation!Z39)/Calculation!Z39)</f>
        <v>26.5</v>
      </c>
      <c r="Z5" s="42">
        <f>IF(Calculation!AA39=0,Calculation!AB39,(Calculation!AB39-Calculation!AA39)/Calculation!AA39)</f>
        <v>0.40909090909090912</v>
      </c>
      <c r="AA5" s="42">
        <f>IF(Calculation!AB39=0,Calculation!AC39,(Calculation!AC39-Calculation!AB39)/Calculation!AB39)</f>
        <v>-0.18709677419354839</v>
      </c>
      <c r="AB5" s="42">
        <f>IF(Calculation!AC39=0,Calculation!AD39,(Calculation!AD39-Calculation!AC39)/Calculation!AC39)</f>
        <v>-6.3492063492063489E-2</v>
      </c>
      <c r="AC5" s="42">
        <f>IF(Calculation!AD39=0,Calculation!AE39,(Calculation!AE39-Calculation!AD39)/Calculation!AD39)</f>
        <v>-0.36440677966101692</v>
      </c>
      <c r="AD5" s="42">
        <f>IF(Calculation!AE39=0,Calculation!AF39,(Calculation!AF39-Calculation!AE39)/Calculation!AE39)</f>
        <v>1.1599999999999999</v>
      </c>
      <c r="AE5" s="42">
        <f>IF(Calculation!AF39=0,Calculation!AG39,(Calculation!AG39-Calculation!AF39)/Calculation!AF39)</f>
        <v>-0.33333333333333331</v>
      </c>
      <c r="AF5" s="42">
        <f>IF(Calculation!AG39=0,Calculation!AH39,(Calculation!AH39-Calculation!AG39)/Calculation!AG39)</f>
        <v>0.34259259259259262</v>
      </c>
      <c r="AG5" s="42">
        <f>IF(Calculation!AH39=0,Calculation!AI39,(Calculation!AI39-Calculation!AH39)/Calculation!AH39)</f>
        <v>-0.30344827586206896</v>
      </c>
      <c r="AH5" s="42">
        <f>IF(Calculation!AI39=0,Calculation!AJ39,(Calculation!AJ39-Calculation!AI39)/Calculation!AI39)</f>
        <v>-0.13861386138613863</v>
      </c>
      <c r="AI5" s="42">
        <f>IF(Calculation!AJ39=0,Calculation!AK39,(Calculation!AK39-Calculation!AJ39)/Calculation!AJ39)</f>
        <v>0.97017116441779294</v>
      </c>
      <c r="AJ5" s="42">
        <f>IF(Calculation!AK39=0,Calculation!AL39,(Calculation!AL39-Calculation!AK39)/Calculation!AK39)</f>
        <v>0.20777447685306347</v>
      </c>
      <c r="AK5" s="42">
        <f>IF(Calculation!AL39=0,Calculation!AM39,(Calculation!AM39-Calculation!AL39)/Calculation!AL39)</f>
        <v>-0.20984504782470723</v>
      </c>
      <c r="AL5" s="42">
        <f>IF(Calculation!AM39=0,Calculation!AN39,(Calculation!AN39-Calculation!AM39)/Calculation!AM39)</f>
        <v>0.34584101949260465</v>
      </c>
      <c r="AM5" s="42">
        <f>IF(Calculation!AN39=0,Calculation!AO39,(Calculation!AO39-Calculation!AN39)/Calculation!AN39)</f>
        <v>1.533270624429812</v>
      </c>
      <c r="AN5" s="42">
        <f>IF(Calculation!AO39=0,Calculation!AP39,(Calculation!AP39-Calculation!AO39)/Calculation!AO39)</f>
        <v>-0.68158634394031459</v>
      </c>
      <c r="AO5" s="42">
        <f>IF(Calculation!AP39=0,Calculation!AQ39,(Calculation!AQ39-Calculation!AP39)/Calculation!AP39)</f>
        <v>1.9725515471096946</v>
      </c>
      <c r="AP5" s="42">
        <f>IF(Calculation!AQ39=0,Calculation!AR39,(Calculation!AR39-Calculation!AQ39)/Calculation!AQ39)</f>
        <v>-0.30420853201725945</v>
      </c>
      <c r="AQ5" s="42">
        <f>IF(Calculation!AR39=0,Calculation!AS39,(Calculation!AS39-Calculation!AR39)/Calculation!AR39)</f>
        <v>-8.0629919803514805E-2</v>
      </c>
      <c r="AR5" s="42">
        <f>IF(Calculation!AS39=0,Calculation!AT39,(Calculation!AT39-Calculation!AS39)/Calculation!AS39)</f>
        <v>6.9282271499733303E-2</v>
      </c>
      <c r="AS5" s="42">
        <f>IF(Calculation!AT39=0,Calculation!AU39,(Calculation!AU39-Calculation!AT39)/Calculation!AT39)</f>
        <v>-2.3288187611970539E-2</v>
      </c>
      <c r="AT5" s="42">
        <f>IF(Calculation!AU39=0,Calculation!AV39,(Calculation!AV39-Calculation!AU39)/Calculation!AU39)</f>
        <v>-7.7338955333786E-2</v>
      </c>
      <c r="AU5" s="42">
        <f>IF(Calculation!AV39=0,Calculation!AW39,(Calculation!AW39-Calculation!AV39)/Calculation!AV39)</f>
        <v>-0.14222483528472696</v>
      </c>
      <c r="AV5" s="42">
        <f>IF(Calculation!AW39=0,Calculation!AX39,(Calculation!AX39-Calculation!AW39)/Calculation!AW39)</f>
        <v>5.7239312217104404E-2</v>
      </c>
      <c r="AW5" s="42">
        <f>IF(Calculation!AX39=0,Calculation!AY39,(Calculation!AY39-Calculation!AX39)/Calculation!AX39)</f>
        <v>-0.19702677070993802</v>
      </c>
      <c r="AX5" s="42">
        <f>IF(Calculation!AY39=0,Calculation!AZ39,(Calculation!AZ39-Calculation!AY39)/Calculation!AY39)</f>
        <v>2.0662638110930387E-2</v>
      </c>
      <c r="AY5" s="42">
        <f>IF(Calculation!AZ39=0,Calculation!BA39,(Calculation!BA39-Calculation!AZ39)/Calculation!AZ39)</f>
        <v>-0.30403036343144368</v>
      </c>
      <c r="AZ5" s="42">
        <f>IF(Calculation!BA39=0,Calculation!BB39,(Calculation!BB39-Calculation!BA39)/Calculation!BA39)</f>
        <v>-0.38924102373190672</v>
      </c>
      <c r="BA5" s="42">
        <f>IF(Calculation!BB39=0,Calculation!BC39,(Calculation!BC39-Calculation!BB39)/Calculation!BB39)</f>
        <v>1.009665258474596</v>
      </c>
      <c r="BB5" s="42">
        <f>IF(Calculation!BC39=0,Calculation!BD39,(Calculation!BD39-Calculation!BC39)/Calculation!BC39)</f>
        <v>6.9969000307884263E-2</v>
      </c>
      <c r="BC5" s="42">
        <f>IF(Calculation!BD39=0,Calculation!BE39,(Calculation!BE39-Calculation!BD39)/Calculation!BD39)</f>
        <v>-0.45711491507205593</v>
      </c>
      <c r="BD5" s="42">
        <f>IF(Calculation!BE39=0,Calculation!BF39,(Calculation!BF39-Calculation!BE39)/Calculation!BE39)</f>
        <v>0.16137917860554202</v>
      </c>
      <c r="BE5" s="42">
        <f>IF(Calculation!BF39=0,Calculation!BG39,(Calculation!BG39-Calculation!BF39)/Calculation!BF39)</f>
        <v>1.1452612599489089E-2</v>
      </c>
      <c r="BF5" s="42">
        <f>IF(Calculation!BG39=0,Calculation!BH39,(Calculation!BH39-Calculation!BG39)/Calculation!BG39)</f>
        <v>-0.67599049765891139</v>
      </c>
      <c r="BG5" s="42">
        <f>IF(Calculation!BH39=0,Calculation!BI39,(Calculation!BI39-Calculation!BH39)/Calculation!BH39)</f>
        <v>1.4741149534323028</v>
      </c>
      <c r="BH5" s="42">
        <f>IF(Calculation!BI39=0,Calculation!BJ39,(Calculation!BJ39-Calculation!BI39)/Calculation!BI39)</f>
        <v>8.0300514124826042E-2</v>
      </c>
      <c r="BI5" s="42">
        <f>IF(Calculation!BJ39=0,Calculation!BK39,(Calculation!BK39-Calculation!BJ39)/Calculation!BJ39)</f>
        <v>-0.25515610927998927</v>
      </c>
      <c r="BJ5" s="42">
        <f>IF(Calculation!BK39=0,Calculation!BL39,(Calculation!BL39-Calculation!BK39)/Calculation!BK39)</f>
        <v>0.52871495436827298</v>
      </c>
      <c r="BK5" s="42">
        <f>IF(Calculation!BL39=0,Calculation!BM39,(Calculation!BM39-Calculation!BL39)/Calculation!BL39)</f>
        <v>-7.1942446043165471E-3</v>
      </c>
      <c r="BL5" s="42">
        <f>IF(Calculation!BM39=0,Calculation!BN39,(Calculation!BN39-Calculation!BM39)/Calculation!BM39)</f>
        <v>-0.57852901531984668</v>
      </c>
      <c r="BM5" s="42">
        <f>IF(Calculation!BN39=0,Calculation!BO39,(Calculation!BO39-Calculation!BN39)/Calculation!BN39)</f>
        <v>1.3870332330644046</v>
      </c>
      <c r="BN5" s="42">
        <f>IF(Calculation!BO39=0,Calculation!BP39,(Calculation!BP39-Calculation!BO39)/Calculation!BO39)</f>
        <v>-0.15728518670848363</v>
      </c>
      <c r="BO5" s="42">
        <f>IF(Calculation!BP39=0,Calculation!BQ39,(Calculation!BQ39-Calculation!BP39)/Calculation!BP39)</f>
        <v>-0.49491828585028125</v>
      </c>
      <c r="BP5" s="42">
        <f>IF(Calculation!BQ39=0,Calculation!BR39,(Calculation!BR39-Calculation!BQ39)/Calculation!BQ39)</f>
        <v>0.67368093636240867</v>
      </c>
      <c r="BQ5" s="42">
        <f>IF(Calculation!BR39=0,Calculation!BS39,(Calculation!BS39-Calculation!BR39)/Calculation!BR39)</f>
        <v>-0.10877133746416096</v>
      </c>
    </row>
    <row r="6" spans="1:69" x14ac:dyDescent="0.3">
      <c r="A6" s="7" t="s">
        <v>0</v>
      </c>
      <c r="B6" s="16">
        <f>ProvinceTotal!G6</f>
        <v>2712400</v>
      </c>
      <c r="C6" s="42">
        <f>Calculation!E40</f>
        <v>0</v>
      </c>
      <c r="D6" s="42">
        <f>IF(Calculation!E40=0,Calculation!F40,(Calculation!F40-Calculation!E40)/Calculation!E40)</f>
        <v>0</v>
      </c>
      <c r="E6" s="42">
        <f>IF(Calculation!F40=0,Calculation!G40,(Calculation!G40-Calculation!F40)/Calculation!F40)</f>
        <v>0</v>
      </c>
      <c r="F6" s="42">
        <f>IF(Calculation!G40=0,Calculation!H40,(Calculation!H40-Calculation!G40)/Calculation!G40)</f>
        <v>0</v>
      </c>
      <c r="G6" s="42">
        <f>IF(Calculation!H40=0,Calculation!I40,(Calculation!I40-Calculation!H40)/Calculation!H40)</f>
        <v>0</v>
      </c>
      <c r="H6" s="42">
        <f>IF(Calculation!I40=0,Calculation!J40,(Calculation!J40-Calculation!I40)/Calculation!I40)</f>
        <v>2</v>
      </c>
      <c r="I6" s="42">
        <f>IF(Calculation!J40=0,Calculation!K40,(Calculation!K40-Calculation!J40)/Calculation!J40)</f>
        <v>-0.5</v>
      </c>
      <c r="J6" s="42">
        <f>IF(Calculation!K40=0,Calculation!L40,(Calculation!L40-Calculation!K40)/Calculation!K40)</f>
        <v>1</v>
      </c>
      <c r="K6" s="42">
        <f>IF(Calculation!L40=0,Calculation!M40,(Calculation!M40-Calculation!L40)/Calculation!L40)</f>
        <v>0.5</v>
      </c>
      <c r="L6" s="42">
        <f>IF(Calculation!M40=0,Calculation!N40,(Calculation!N40-Calculation!M40)/Calculation!M40)</f>
        <v>1.6666666666666667</v>
      </c>
      <c r="M6" s="42">
        <f>IF(Calculation!N40=0,Calculation!O40,(Calculation!O40-Calculation!N40)/Calculation!N40)</f>
        <v>2.875</v>
      </c>
      <c r="N6" s="42">
        <f>IF(Calculation!O40=0,Calculation!P40,(Calculation!P40-Calculation!O40)/Calculation!O40)</f>
        <v>-0.67741935483870963</v>
      </c>
      <c r="O6" s="42">
        <f>IF(Calculation!P40=0,Calculation!Q40,(Calculation!Q40-Calculation!P40)/Calculation!P40)</f>
        <v>2.6</v>
      </c>
      <c r="P6" s="42">
        <f>IF(Calculation!Q40=0,Calculation!R40,(Calculation!R40-Calculation!Q40)/Calculation!Q40)</f>
        <v>-0.47222222222222221</v>
      </c>
      <c r="Q6" s="42">
        <f>IF(Calculation!R40=0,Calculation!S40,(Calculation!S40-Calculation!R40)/Calculation!R40)</f>
        <v>2.2105263157894739</v>
      </c>
      <c r="R6" s="42">
        <f>IF(Calculation!S40=0,Calculation!T40,(Calculation!T40-Calculation!S40)/Calculation!S40)</f>
        <v>1.1147540983606556</v>
      </c>
      <c r="S6" s="42">
        <f>IF(Calculation!T40=0,Calculation!U40,(Calculation!U40-Calculation!T40)/Calculation!T40)</f>
        <v>-0.97674418604651159</v>
      </c>
      <c r="T6" s="42">
        <f>IF(Calculation!U40=0,Calculation!V40,(Calculation!V40-Calculation!U40)/Calculation!U40)</f>
        <v>-0.33333333333333331</v>
      </c>
      <c r="U6" s="42">
        <f>IF(Calculation!V40=0,Calculation!W40,(Calculation!W40-Calculation!V40)/Calculation!V40)</f>
        <v>-1</v>
      </c>
      <c r="V6" s="42">
        <f>IF(Calculation!W40=0,Calculation!X40,(Calculation!X40-Calculation!W40)/Calculation!W40)</f>
        <v>32</v>
      </c>
      <c r="W6" s="42">
        <f>IF(Calculation!X40=0,Calculation!Y40,(Calculation!Y40-Calculation!X40)/Calculation!X40)</f>
        <v>0.40625</v>
      </c>
      <c r="X6" s="42">
        <f>IF(Calculation!Y40=0,Calculation!Z40,(Calculation!Z40-Calculation!Y40)/Calculation!Y40)</f>
        <v>0.64444444444444449</v>
      </c>
      <c r="Y6" s="42">
        <f>IF(Calculation!Z40=0,Calculation!AA40,(Calculation!AA40-Calculation!Z40)/Calculation!Z40)</f>
        <v>-0.91891891891891897</v>
      </c>
      <c r="Z6" s="42">
        <f>IF(Calculation!AA40=0,Calculation!AB40,(Calculation!AB40-Calculation!AA40)/Calculation!AA40)</f>
        <v>21.333333333333332</v>
      </c>
      <c r="AA6" s="42">
        <f>IF(Calculation!AB40=0,Calculation!AC40,(Calculation!AC40-Calculation!AB40)/Calculation!AB40)</f>
        <v>-0.5</v>
      </c>
      <c r="AB6" s="42">
        <f>IF(Calculation!AC40=0,Calculation!AD40,(Calculation!AD40-Calculation!AC40)/Calculation!AC40)</f>
        <v>-0.26865671641791045</v>
      </c>
      <c r="AC6" s="42">
        <f>IF(Calculation!AD40=0,Calculation!AE40,(Calculation!AE40-Calculation!AD40)/Calculation!AD40)</f>
        <v>1.3673469387755102</v>
      </c>
      <c r="AD6" s="42">
        <f>IF(Calculation!AE40=0,Calculation!AF40,(Calculation!AF40-Calculation!AE40)/Calculation!AE40)</f>
        <v>-0.34482758620689657</v>
      </c>
      <c r="AE6" s="42">
        <f>IF(Calculation!AF40=0,Calculation!AG40,(Calculation!AG40-Calculation!AF40)/Calculation!AF40)</f>
        <v>-0.19736842105263158</v>
      </c>
      <c r="AF6" s="42">
        <f>IF(Calculation!AG40=0,Calculation!AH40,(Calculation!AH40-Calculation!AG40)/Calculation!AG40)</f>
        <v>0.55737704918032782</v>
      </c>
      <c r="AG6" s="42">
        <f>IF(Calculation!AH40=0,Calculation!AI40,(Calculation!AI40-Calculation!AH40)/Calculation!AH40)</f>
        <v>-0.42105263157894735</v>
      </c>
      <c r="AH6" s="42">
        <f>IF(Calculation!AI40=0,Calculation!AJ40,(Calculation!AJ40-Calculation!AI40)/Calculation!AI40)</f>
        <v>9.0909090909090912E-2</v>
      </c>
      <c r="AI6" s="42">
        <f>IF(Calculation!AJ40=0,Calculation!AK40,(Calculation!AK40-Calculation!AJ40)/Calculation!AJ40)</f>
        <v>0.39360766045548795</v>
      </c>
      <c r="AJ6" s="42">
        <f>IF(Calculation!AK40=0,Calculation!AL40,(Calculation!AL40-Calculation!AK40)/Calculation!AK40)</f>
        <v>0.35732803442531336</v>
      </c>
      <c r="AK6" s="42">
        <f>IF(Calculation!AL40=0,Calculation!AM40,(Calculation!AM40-Calculation!AL40)/Calculation!AL40)</f>
        <v>-0.31372659814339138</v>
      </c>
      <c r="AL6" s="42">
        <f>IF(Calculation!AM40=0,Calculation!AN40,(Calculation!AN40-Calculation!AM40)/Calculation!AM40)</f>
        <v>-0.38373503890800703</v>
      </c>
      <c r="AM6" s="42">
        <f>IF(Calculation!AN40=0,Calculation!AO40,(Calculation!AO40-Calculation!AN40)/Calculation!AN40)</f>
        <v>0.20833333333333334</v>
      </c>
      <c r="AN6" s="42">
        <f>IF(Calculation!AO40=0,Calculation!AP40,(Calculation!AP40-Calculation!AO40)/Calculation!AO40)</f>
        <v>1.7369190283127685</v>
      </c>
      <c r="AO6" s="42">
        <f>IF(Calculation!AP40=0,Calculation!AQ40,(Calculation!AQ40-Calculation!AP40)/Calculation!AP40)</f>
        <v>0.60867850006564117</v>
      </c>
      <c r="AP6" s="42">
        <f>IF(Calculation!AQ40=0,Calculation!AR40,(Calculation!AR40-Calculation!AQ40)/Calculation!AQ40)</f>
        <v>-0.63650644986372373</v>
      </c>
      <c r="AQ6" s="42">
        <f>IF(Calculation!AR40=0,Calculation!AS40,(Calculation!AS40-Calculation!AR40)/Calculation!AR40)</f>
        <v>7.9456630655087832E-2</v>
      </c>
      <c r="AR6" s="42">
        <f>IF(Calculation!AS40=0,Calculation!AT40,(Calculation!AT40-Calculation!AS40)/Calculation!AS40)</f>
        <v>0.35589077973638417</v>
      </c>
      <c r="AS6" s="42">
        <f>IF(Calculation!AT40=0,Calculation!AU40,(Calculation!AU40-Calculation!AT40)/Calculation!AT40)</f>
        <v>-9.8382671620871914E-2</v>
      </c>
      <c r="AT6" s="42">
        <f>IF(Calculation!AU40=0,Calculation!AV40,(Calculation!AV40-Calculation!AU40)/Calculation!AU40)</f>
        <v>-9.2331700262152941E-2</v>
      </c>
      <c r="AU6" s="42">
        <f>IF(Calculation!AV40=0,Calculation!AW40,(Calculation!AW40-Calculation!AV40)/Calculation!AV40)</f>
        <v>-0.18431486112554865</v>
      </c>
      <c r="AV6" s="42">
        <f>IF(Calculation!AW40=0,Calculation!AX40,(Calculation!AX40-Calculation!AW40)/Calculation!AW40)</f>
        <v>8.5528338286377861E-3</v>
      </c>
      <c r="AW6" s="42">
        <f>IF(Calculation!AX40=0,Calculation!AY40,(Calculation!AY40-Calculation!AX40)/Calculation!AX40)</f>
        <v>1.2387321319035436</v>
      </c>
      <c r="AX6" s="42">
        <f>IF(Calculation!AY40=0,Calculation!AZ40,(Calculation!AZ40-Calculation!AY40)/Calculation!AY40)</f>
        <v>-0.29336992257288735</v>
      </c>
      <c r="AY6" s="42">
        <f>IF(Calculation!AZ40=0,Calculation!BA40,(Calculation!BA40-Calculation!AZ40)/Calculation!AZ40)</f>
        <v>-0.20632179241548645</v>
      </c>
      <c r="AZ6" s="42">
        <f>IF(Calculation!BA40=0,Calculation!BB40,(Calculation!BB40-Calculation!BA40)/Calculation!BA40)</f>
        <v>-0.45492708010324084</v>
      </c>
      <c r="BA6" s="42">
        <f>IF(Calculation!BB40=0,Calculation!BC40,(Calculation!BC40-Calculation!BB40)/Calculation!BB40)</f>
        <v>0.73311760622347411</v>
      </c>
      <c r="BB6" s="42">
        <f>IF(Calculation!BC40=0,Calculation!BD40,(Calculation!BD40-Calculation!BC40)/Calculation!BC40)</f>
        <v>0.2196596066321356</v>
      </c>
      <c r="BC6" s="42">
        <f>IF(Calculation!BD40=0,Calculation!BE40,(Calculation!BE40-Calculation!BD40)/Calculation!BD40)</f>
        <v>-0.26030109668310819</v>
      </c>
      <c r="BD6" s="42">
        <f>IF(Calculation!BE40=0,Calculation!BF40,(Calculation!BF40-Calculation!BE40)/Calculation!BE40)</f>
        <v>-3.7027914443501696E-2</v>
      </c>
      <c r="BE6" s="42">
        <f>IF(Calculation!BF40=0,Calculation!BG40,(Calculation!BG40-Calculation!BF40)/Calculation!BF40)</f>
        <v>3.0654243906022987E-2</v>
      </c>
      <c r="BF6" s="42">
        <f>IF(Calculation!BG40=0,Calculation!BH40,(Calculation!BH40-Calculation!BG40)/Calculation!BG40)</f>
        <v>-0.11975873383482208</v>
      </c>
      <c r="BG6" s="42">
        <f>IF(Calculation!BH40=0,Calculation!BI40,(Calculation!BI40-Calculation!BH40)/Calculation!BH40)</f>
        <v>2.4215485034228542E-4</v>
      </c>
      <c r="BH6" s="42">
        <f>IF(Calculation!BI40=0,Calculation!BJ40,(Calculation!BJ40-Calculation!BI40)/Calculation!BI40)</f>
        <v>0.1022378614190929</v>
      </c>
      <c r="BI6" s="42">
        <f>IF(Calculation!BJ40=0,Calculation!BK40,(Calculation!BK40-Calculation!BJ40)/Calculation!BJ40)</f>
        <v>-8.7960205372004024E-2</v>
      </c>
      <c r="BJ6" s="42">
        <f>IF(Calculation!BK40=0,Calculation!BL40,(Calculation!BL40-Calculation!BK40)/Calculation!BK40)</f>
        <v>-0.88446248347293421</v>
      </c>
      <c r="BK6" s="42">
        <f>IF(Calculation!BL40=0,Calculation!BM40,(Calculation!BM40-Calculation!BL40)/Calculation!BL40)</f>
        <v>7.3822997782731292</v>
      </c>
      <c r="BL6" s="42">
        <f>IF(Calculation!BM40=0,Calculation!BN40,(Calculation!BN40-Calculation!BM40)/Calculation!BM40)</f>
        <v>-0.31637123436810666</v>
      </c>
      <c r="BM6" s="42">
        <f>IF(Calculation!BN40=0,Calculation!BO40,(Calculation!BO40-Calculation!BN40)/Calculation!BN40)</f>
        <v>0.19791033401292096</v>
      </c>
      <c r="BN6" s="42">
        <f>IF(Calculation!BO40=0,Calculation!BP40,(Calculation!BP40-Calculation!BO40)/Calculation!BO40)</f>
        <v>-0.90297452017128277</v>
      </c>
      <c r="BO6" s="42">
        <f>IF(Calculation!BP40=0,Calculation!BQ40,(Calculation!BQ40-Calculation!BP40)/Calculation!BP40)</f>
        <v>5.9403358035546807</v>
      </c>
      <c r="BP6" s="42">
        <f>IF(Calculation!BQ40=0,Calculation!BR40,(Calculation!BR40-Calculation!BQ40)/Calculation!BQ40)</f>
        <v>-0.13792212033172058</v>
      </c>
      <c r="BQ6" s="42">
        <f>IF(Calculation!BR40=0,Calculation!BS40,(Calculation!BS40-Calculation!BR40)/Calculation!BR40)</f>
        <v>0.14604802136663972</v>
      </c>
    </row>
    <row r="7" spans="1:69" x14ac:dyDescent="0.3">
      <c r="A7" s="7" t="s">
        <v>1</v>
      </c>
      <c r="B7" s="16">
        <f>ProvinceTotal!G7</f>
        <v>580158</v>
      </c>
      <c r="C7" s="42">
        <f>Calculation!E41</f>
        <v>0</v>
      </c>
      <c r="D7" s="42">
        <f>IF(Calculation!E41=0,Calculation!F41,(Calculation!F41-Calculation!E41)/Calculation!E41)</f>
        <v>0</v>
      </c>
      <c r="E7" s="42">
        <f>IF(Calculation!F41=0,Calculation!G41,(Calculation!G41-Calculation!F41)/Calculation!F41)</f>
        <v>0</v>
      </c>
      <c r="F7" s="42">
        <f>IF(Calculation!G41=0,Calculation!H41,(Calculation!H41-Calculation!G41)/Calculation!G41)</f>
        <v>0</v>
      </c>
      <c r="G7" s="42">
        <f>IF(Calculation!H41=0,Calculation!I41,(Calculation!I41-Calculation!H41)/Calculation!H41)</f>
        <v>0</v>
      </c>
      <c r="H7" s="42">
        <f>IF(Calculation!I41=0,Calculation!J41,(Calculation!J41-Calculation!I41)/Calculation!I41)</f>
        <v>0</v>
      </c>
      <c r="I7" s="42">
        <f>IF(Calculation!J41=0,Calculation!K41,(Calculation!K41-Calculation!J41)/Calculation!J41)</f>
        <v>0</v>
      </c>
      <c r="J7" s="42">
        <f>IF(Calculation!K41=0,Calculation!L41,(Calculation!L41-Calculation!K41)/Calculation!K41)</f>
        <v>0</v>
      </c>
      <c r="K7" s="42">
        <f>IF(Calculation!L41=0,Calculation!M41,(Calculation!M41-Calculation!L41)/Calculation!L41)</f>
        <v>0</v>
      </c>
      <c r="L7" s="42">
        <f>IF(Calculation!M41=0,Calculation!N41,(Calculation!N41-Calculation!M41)/Calculation!M41)</f>
        <v>1</v>
      </c>
      <c r="M7" s="42">
        <f>IF(Calculation!N41=0,Calculation!O41,(Calculation!O41-Calculation!N41)/Calculation!N41)</f>
        <v>0</v>
      </c>
      <c r="N7" s="42">
        <f>IF(Calculation!O41=0,Calculation!P41,(Calculation!P41-Calculation!O41)/Calculation!O41)</f>
        <v>1</v>
      </c>
      <c r="O7" s="42">
        <f>IF(Calculation!P41=0,Calculation!Q41,(Calculation!Q41-Calculation!P41)/Calculation!P41)</f>
        <v>-1</v>
      </c>
      <c r="P7" s="42">
        <f>IF(Calculation!Q41=0,Calculation!R41,(Calculation!R41-Calculation!Q41)/Calculation!Q41)</f>
        <v>7</v>
      </c>
      <c r="Q7" s="42">
        <f>IF(Calculation!R41=0,Calculation!S41,(Calculation!S41-Calculation!R41)/Calculation!R41)</f>
        <v>-1</v>
      </c>
      <c r="R7" s="42">
        <f>IF(Calculation!S41=0,Calculation!T41,(Calculation!T41-Calculation!S41)/Calculation!S41)</f>
        <v>2</v>
      </c>
      <c r="S7" s="42">
        <f>IF(Calculation!T41=0,Calculation!U41,(Calculation!U41-Calculation!T41)/Calculation!T41)</f>
        <v>0</v>
      </c>
      <c r="T7" s="42">
        <f>IF(Calculation!U41=0,Calculation!V41,(Calculation!V41-Calculation!U41)/Calculation!U41)</f>
        <v>-1</v>
      </c>
      <c r="U7" s="42">
        <f>IF(Calculation!V41=0,Calculation!W41,(Calculation!W41-Calculation!V41)/Calculation!V41)</f>
        <v>16</v>
      </c>
      <c r="V7" s="42">
        <f>IF(Calculation!W41=0,Calculation!X41,(Calculation!X41-Calculation!W41)/Calculation!W41)</f>
        <v>0.5625</v>
      </c>
      <c r="W7" s="42">
        <f>IF(Calculation!X41=0,Calculation!Y41,(Calculation!Y41-Calculation!X41)/Calculation!X41)</f>
        <v>-0.76</v>
      </c>
      <c r="X7" s="42">
        <f>IF(Calculation!Y41=0,Calculation!Z41,(Calculation!Z41-Calculation!Y41)/Calculation!Y41)</f>
        <v>0.16666666666666666</v>
      </c>
      <c r="Y7" s="42">
        <f>IF(Calculation!Z41=0,Calculation!AA41,(Calculation!AA41-Calculation!Z41)/Calculation!Z41)</f>
        <v>0.14285714285714285</v>
      </c>
      <c r="Z7" s="42">
        <f>IF(Calculation!AA41=0,Calculation!AB41,(Calculation!AB41-Calculation!AA41)/Calculation!AA41)</f>
        <v>-0.25</v>
      </c>
      <c r="AA7" s="42">
        <f>IF(Calculation!AB41=0,Calculation!AC41,(Calculation!AC41-Calculation!AB41)/Calculation!AB41)</f>
        <v>2</v>
      </c>
      <c r="AB7" s="42">
        <f>IF(Calculation!AC41=0,Calculation!AD41,(Calculation!AD41-Calculation!AC41)/Calculation!AC41)</f>
        <v>-0.88888888888888884</v>
      </c>
      <c r="AC7" s="42">
        <f>IF(Calculation!AD41=0,Calculation!AE41,(Calculation!AE41-Calculation!AD41)/Calculation!AD41)</f>
        <v>2.5</v>
      </c>
      <c r="AD7" s="42">
        <f>IF(Calculation!AE41=0,Calculation!AF41,(Calculation!AF41-Calculation!AE41)/Calculation!AE41)</f>
        <v>0.42857142857142855</v>
      </c>
      <c r="AE7" s="42">
        <f>IF(Calculation!AF41=0,Calculation!AG41,(Calculation!AG41-Calculation!AF41)/Calculation!AF41)</f>
        <v>-0.2</v>
      </c>
      <c r="AF7" s="42">
        <f>IF(Calculation!AG41=0,Calculation!AH41,(Calculation!AH41-Calculation!AG41)/Calculation!AG41)</f>
        <v>1.5</v>
      </c>
      <c r="AG7" s="42">
        <f>IF(Calculation!AH41=0,Calculation!AI41,(Calculation!AI41-Calculation!AH41)/Calculation!AH41)</f>
        <v>-0.1</v>
      </c>
      <c r="AH7" s="42">
        <f>IF(Calculation!AI41=0,Calculation!AJ41,(Calculation!AJ41-Calculation!AI41)/Calculation!AI41)</f>
        <v>-5.5555555555555552E-2</v>
      </c>
      <c r="AI7" s="42">
        <f>IF(Calculation!AJ41=0,Calculation!AK41,(Calculation!AK41-Calculation!AJ41)/Calculation!AJ41)</f>
        <v>-6.8505663134818831E-2</v>
      </c>
      <c r="AJ7" s="42">
        <f>IF(Calculation!AK41=0,Calculation!AL41,(Calculation!AL41-Calculation!AK41)/Calculation!AK41)</f>
        <v>0.56859805826359311</v>
      </c>
      <c r="AK7" s="42">
        <f>IF(Calculation!AL41=0,Calculation!AM41,(Calculation!AM41-Calculation!AL41)/Calculation!AL41)</f>
        <v>-0.66483819040124426</v>
      </c>
      <c r="AL7" s="42">
        <f>IF(Calculation!AM41=0,Calculation!AN41,(Calculation!AN41-Calculation!AM41)/Calculation!AM41)</f>
        <v>-0.39941474666172355</v>
      </c>
      <c r="AM7" s="42">
        <f>IF(Calculation!AN41=0,Calculation!AO41,(Calculation!AO41-Calculation!AN41)/Calculation!AN41)</f>
        <v>0.8</v>
      </c>
      <c r="AN7" s="42">
        <f>IF(Calculation!AO41=0,Calculation!AP41,(Calculation!AP41-Calculation!AO41)/Calculation!AO41)</f>
        <v>0.55555555555555558</v>
      </c>
      <c r="AO7" s="42">
        <f>IF(Calculation!AP41=0,Calculation!AQ41,(Calculation!AQ41-Calculation!AP41)/Calculation!AP41)</f>
        <v>0</v>
      </c>
      <c r="AP7" s="42">
        <f>IF(Calculation!AQ41=0,Calculation!AR41,(Calculation!AR41-Calculation!AQ41)/Calculation!AQ41)</f>
        <v>-0.5714285714285714</v>
      </c>
      <c r="AQ7" s="42">
        <f>IF(Calculation!AR41=0,Calculation!AS41,(Calculation!AS41-Calculation!AR41)/Calculation!AR41)</f>
        <v>0.33333333333333331</v>
      </c>
      <c r="AR7" s="42">
        <f>IF(Calculation!AS41=0,Calculation!AT41,(Calculation!AT41-Calculation!AS41)/Calculation!AS41)</f>
        <v>0</v>
      </c>
      <c r="AS7" s="42">
        <f>IF(Calculation!AT41=0,Calculation!AU41,(Calculation!AU41-Calculation!AT41)/Calculation!AT41)</f>
        <v>-0.25</v>
      </c>
      <c r="AT7" s="42">
        <f>IF(Calculation!AU41=0,Calculation!AV41,(Calculation!AV41-Calculation!AU41)/Calculation!AU41)</f>
        <v>-0.16666666666666666</v>
      </c>
      <c r="AU7" s="42">
        <f>IF(Calculation!AV41=0,Calculation!AW41,(Calculation!AW41-Calculation!AV41)/Calculation!AV41)</f>
        <v>-0.6</v>
      </c>
      <c r="AV7" s="42">
        <f>IF(Calculation!AW41=0,Calculation!AX41,(Calculation!AX41-Calculation!AW41)/Calculation!AW41)</f>
        <v>4</v>
      </c>
      <c r="AW7" s="42">
        <f>IF(Calculation!AX41=0,Calculation!AY41,(Calculation!AY41-Calculation!AX41)/Calculation!AX41)</f>
        <v>-0.5</v>
      </c>
      <c r="AX7" s="42">
        <f>IF(Calculation!AY41=0,Calculation!AZ41,(Calculation!AZ41-Calculation!AY41)/Calculation!AY41)</f>
        <v>0.4</v>
      </c>
      <c r="AY7" s="42">
        <f>IF(Calculation!AZ41=0,Calculation!BA41,(Calculation!BA41-Calculation!AZ41)/Calculation!AZ41)</f>
        <v>0.14285714285714285</v>
      </c>
      <c r="AZ7" s="42">
        <f>IF(Calculation!BA41=0,Calculation!BB41,(Calculation!BB41-Calculation!BA41)/Calculation!BA41)</f>
        <v>0.75</v>
      </c>
      <c r="BA7" s="42">
        <f>IF(Calculation!BB41=0,Calculation!BC41,(Calculation!BC41-Calculation!BB41)/Calculation!BB41)</f>
        <v>0.21428571428571427</v>
      </c>
      <c r="BB7" s="42">
        <f>IF(Calculation!BC41=0,Calculation!BD41,(Calculation!BD41-Calculation!BC41)/Calculation!BC41)</f>
        <v>-0.17647058823529413</v>
      </c>
      <c r="BC7" s="42">
        <f>IF(Calculation!BD41=0,Calculation!BE41,(Calculation!BE41-Calculation!BD41)/Calculation!BD41)</f>
        <v>-0.5</v>
      </c>
      <c r="BD7" s="42">
        <f>IF(Calculation!BE41=0,Calculation!BF41,(Calculation!BF41-Calculation!BE41)/Calculation!BE41)</f>
        <v>0.7142857142857143</v>
      </c>
      <c r="BE7" s="42">
        <f>IF(Calculation!BF41=0,Calculation!BG41,(Calculation!BG41-Calculation!BF41)/Calculation!BF41)</f>
        <v>-0.25</v>
      </c>
      <c r="BF7" s="42">
        <f>IF(Calculation!BG41=0,Calculation!BH41,(Calculation!BH41-Calculation!BG41)/Calculation!BG41)</f>
        <v>-0.66666666666666663</v>
      </c>
      <c r="BG7" s="42">
        <f>IF(Calculation!BH41=0,Calculation!BI41,(Calculation!BI41-Calculation!BH41)/Calculation!BH41)</f>
        <v>0</v>
      </c>
      <c r="BH7" s="42">
        <f>IF(Calculation!BI41=0,Calculation!BJ41,(Calculation!BJ41-Calculation!BI41)/Calculation!BI41)</f>
        <v>1.6666666666666667</v>
      </c>
      <c r="BI7" s="42">
        <f>IF(Calculation!BJ41=0,Calculation!BK41,(Calculation!BK41-Calculation!BJ41)/Calculation!BJ41)</f>
        <v>-0.875</v>
      </c>
      <c r="BJ7" s="42">
        <f>IF(Calculation!BK41=0,Calculation!BL41,(Calculation!BL41-Calculation!BK41)/Calculation!BK41)</f>
        <v>4</v>
      </c>
      <c r="BK7" s="42">
        <f>IF(Calculation!BL41=0,Calculation!BM41,(Calculation!BM41-Calculation!BL41)/Calculation!BL41)</f>
        <v>0.2</v>
      </c>
      <c r="BL7" s="42">
        <f>IF(Calculation!BM41=0,Calculation!BN41,(Calculation!BN41-Calculation!BM41)/Calculation!BM41)</f>
        <v>0.16666666666666666</v>
      </c>
      <c r="BM7" s="42">
        <f>IF(Calculation!BN41=0,Calculation!BO41,(Calculation!BO41-Calculation!BN41)/Calculation!BN41)</f>
        <v>-0.42857142857142855</v>
      </c>
      <c r="BN7" s="42">
        <f>IF(Calculation!BO41=0,Calculation!BP41,(Calculation!BP41-Calculation!BO41)/Calculation!BO41)</f>
        <v>-0.25</v>
      </c>
      <c r="BO7" s="42">
        <f>IF(Calculation!BP41=0,Calculation!BQ41,(Calculation!BQ41-Calculation!BP41)/Calculation!BP41)</f>
        <v>-0.66666666666666663</v>
      </c>
      <c r="BP7" s="42">
        <f>IF(Calculation!BQ41=0,Calculation!BR41,(Calculation!BR41-Calculation!BQ41)/Calculation!BQ41)</f>
        <v>9</v>
      </c>
      <c r="BQ7" s="42">
        <f>IF(Calculation!BR41=0,Calculation!BS41,(Calculation!BS41-Calculation!BR41)/Calculation!BR41)</f>
        <v>0.7</v>
      </c>
    </row>
    <row r="8" spans="1:69" x14ac:dyDescent="0.3">
      <c r="A8" s="7" t="s">
        <v>20</v>
      </c>
      <c r="B8" s="16">
        <f>ProvinceTotal!G8</f>
        <v>1163400</v>
      </c>
      <c r="C8" s="42">
        <f>Calculation!E42</f>
        <v>0</v>
      </c>
      <c r="D8" s="42">
        <f>IF(Calculation!E42=0,Calculation!F42,(Calculation!F42-Calculation!E42)/Calculation!E42)</f>
        <v>0</v>
      </c>
      <c r="E8" s="42">
        <f>IF(Calculation!F42=0,Calculation!G42,(Calculation!G42-Calculation!F42)/Calculation!F42)</f>
        <v>0</v>
      </c>
      <c r="F8" s="42">
        <f>IF(Calculation!G42=0,Calculation!H42,(Calculation!H42-Calculation!G42)/Calculation!G42)</f>
        <v>0</v>
      </c>
      <c r="G8" s="42">
        <f>IF(Calculation!H42=0,Calculation!I42,(Calculation!I42-Calculation!H42)/Calculation!H42)</f>
        <v>0</v>
      </c>
      <c r="H8" s="42">
        <f>IF(Calculation!I42=0,Calculation!J42,(Calculation!J42-Calculation!I42)/Calculation!I42)</f>
        <v>0</v>
      </c>
      <c r="I8" s="42">
        <f>IF(Calculation!J42=0,Calculation!K42,(Calculation!K42-Calculation!J42)/Calculation!J42)</f>
        <v>0</v>
      </c>
      <c r="J8" s="42">
        <f>IF(Calculation!K42=0,Calculation!L42,(Calculation!L42-Calculation!K42)/Calculation!K42)</f>
        <v>0</v>
      </c>
      <c r="K8" s="42">
        <f>IF(Calculation!L42=0,Calculation!M42,(Calculation!M42-Calculation!L42)/Calculation!L42)</f>
        <v>0</v>
      </c>
      <c r="L8" s="42">
        <f>IF(Calculation!M42=0,Calculation!N42,(Calculation!N42-Calculation!M42)/Calculation!M42)</f>
        <v>0</v>
      </c>
      <c r="M8" s="42">
        <f>IF(Calculation!N42=0,Calculation!O42,(Calculation!O42-Calculation!N42)/Calculation!N42)</f>
        <v>0</v>
      </c>
      <c r="N8" s="42">
        <f>IF(Calculation!O42=0,Calculation!P42,(Calculation!P42-Calculation!O42)/Calculation!O42)</f>
        <v>0</v>
      </c>
      <c r="O8" s="42">
        <f>IF(Calculation!P42=0,Calculation!Q42,(Calculation!Q42-Calculation!P42)/Calculation!P42)</f>
        <v>0</v>
      </c>
      <c r="P8" s="42">
        <f>IF(Calculation!Q42=0,Calculation!R42,(Calculation!R42-Calculation!Q42)/Calculation!Q42)</f>
        <v>0</v>
      </c>
      <c r="Q8" s="42">
        <f>IF(Calculation!R42=0,Calculation!S42,(Calculation!S42-Calculation!R42)/Calculation!R42)</f>
        <v>3</v>
      </c>
      <c r="R8" s="42">
        <f>IF(Calculation!S42=0,Calculation!T42,(Calculation!T42-Calculation!S42)/Calculation!S42)</f>
        <v>-0.33333333333333331</v>
      </c>
      <c r="S8" s="42">
        <f>IF(Calculation!T42=0,Calculation!U42,(Calculation!U42-Calculation!T42)/Calculation!T42)</f>
        <v>0.5</v>
      </c>
      <c r="T8" s="42">
        <f>IF(Calculation!U42=0,Calculation!V42,(Calculation!V42-Calculation!U42)/Calculation!U42)</f>
        <v>-0.33333333333333331</v>
      </c>
      <c r="U8" s="42">
        <f>IF(Calculation!V42=0,Calculation!W42,(Calculation!W42-Calculation!V42)/Calculation!V42)</f>
        <v>-0.5</v>
      </c>
      <c r="V8" s="42">
        <f>IF(Calculation!W42=0,Calculation!X42,(Calculation!X42-Calculation!W42)/Calculation!W42)</f>
        <v>6</v>
      </c>
      <c r="W8" s="42">
        <f>IF(Calculation!X42=0,Calculation!Y42,(Calculation!Y42-Calculation!X42)/Calculation!X42)</f>
        <v>-1</v>
      </c>
      <c r="X8" s="42">
        <f>IF(Calculation!Y42=0,Calculation!Z42,(Calculation!Z42-Calculation!Y42)/Calculation!Y42)</f>
        <v>3</v>
      </c>
      <c r="Y8" s="42">
        <f>IF(Calculation!Z42=0,Calculation!AA42,(Calculation!AA42-Calculation!Z42)/Calculation!Z42)</f>
        <v>-1</v>
      </c>
      <c r="Z8" s="42">
        <f>IF(Calculation!AA42=0,Calculation!AB42,(Calculation!AB42-Calculation!AA42)/Calculation!AA42)</f>
        <v>7</v>
      </c>
      <c r="AA8" s="42">
        <f>IF(Calculation!AB42=0,Calculation!AC42,(Calculation!AC42-Calculation!AB42)/Calculation!AB42)</f>
        <v>-0.14285714285714285</v>
      </c>
      <c r="AB8" s="42">
        <f>IF(Calculation!AC42=0,Calculation!AD42,(Calculation!AD42-Calculation!AC42)/Calculation!AC42)</f>
        <v>-0.33333333333333331</v>
      </c>
      <c r="AC8" s="42">
        <f>IF(Calculation!AD42=0,Calculation!AE42,(Calculation!AE42-Calculation!AD42)/Calculation!AD42)</f>
        <v>0</v>
      </c>
      <c r="AD8" s="42">
        <f>IF(Calculation!AE42=0,Calculation!AF42,(Calculation!AF42-Calculation!AE42)/Calculation!AE42)</f>
        <v>0</v>
      </c>
      <c r="AE8" s="42">
        <f>IF(Calculation!AF42=0,Calculation!AG42,(Calculation!AG42-Calculation!AF42)/Calculation!AF42)</f>
        <v>1</v>
      </c>
      <c r="AF8" s="42">
        <f>IF(Calculation!AG42=0,Calculation!AH42,(Calculation!AH42-Calculation!AG42)/Calculation!AG42)</f>
        <v>-0.875</v>
      </c>
      <c r="AG8" s="42">
        <f>IF(Calculation!AH42=0,Calculation!AI42,(Calculation!AI42-Calculation!AH42)/Calculation!AH42)</f>
        <v>-1</v>
      </c>
      <c r="AH8" s="42">
        <f>IF(Calculation!AI42=0,Calculation!AJ42,(Calculation!AJ42-Calculation!AI42)/Calculation!AI42)</f>
        <v>0</v>
      </c>
      <c r="AI8" s="42">
        <f>IF(Calculation!AJ42=0,Calculation!AK42,(Calculation!AK42-Calculation!AJ42)/Calculation!AJ42)</f>
        <v>3.1593555900621126</v>
      </c>
      <c r="AJ8" s="42">
        <f>IF(Calculation!AK42=0,Calculation!AL42,(Calculation!AL42-Calculation!AK42)/Calculation!AK42)</f>
        <v>1.7982429194569014</v>
      </c>
      <c r="AK8" s="42">
        <f>IF(Calculation!AL42=0,Calculation!AM42,(Calculation!AM42-Calculation!AL42)/Calculation!AL42)</f>
        <v>-1</v>
      </c>
      <c r="AL8" s="42">
        <f>IF(Calculation!AM42=0,Calculation!AN42,(Calculation!AN42-Calculation!AM42)/Calculation!AM42)</f>
        <v>4</v>
      </c>
      <c r="AM8" s="42">
        <f>IF(Calculation!AN42=0,Calculation!AO42,(Calculation!AO42-Calculation!AN42)/Calculation!AN42)</f>
        <v>-0.75</v>
      </c>
      <c r="AN8" s="42">
        <f>IF(Calculation!AO42=0,Calculation!AP42,(Calculation!AP42-Calculation!AO42)/Calculation!AO42)</f>
        <v>2</v>
      </c>
      <c r="AO8" s="42">
        <f>IF(Calculation!AP42=0,Calculation!AQ42,(Calculation!AQ42-Calculation!AP42)/Calculation!AP42)</f>
        <v>2.3333333333333335</v>
      </c>
      <c r="AP8" s="42">
        <f>IF(Calculation!AQ42=0,Calculation!AR42,(Calculation!AR42-Calculation!AQ42)/Calculation!AQ42)</f>
        <v>-0.2</v>
      </c>
      <c r="AQ8" s="42">
        <f>IF(Calculation!AR42=0,Calculation!AS42,(Calculation!AS42-Calculation!AR42)/Calculation!AR42)</f>
        <v>-0.5</v>
      </c>
      <c r="AR8" s="42">
        <f>IF(Calculation!AS42=0,Calculation!AT42,(Calculation!AT42-Calculation!AS42)/Calculation!AS42)</f>
        <v>-0.5</v>
      </c>
      <c r="AS8" s="42">
        <f>IF(Calculation!AT42=0,Calculation!AU42,(Calculation!AU42-Calculation!AT42)/Calculation!AT42)</f>
        <v>2</v>
      </c>
      <c r="AT8" s="42">
        <f>IF(Calculation!AU42=0,Calculation!AV42,(Calculation!AV42-Calculation!AU42)/Calculation!AU42)</f>
        <v>-1</v>
      </c>
      <c r="AU8" s="42">
        <f>IF(Calculation!AV42=0,Calculation!AW42,(Calculation!AW42-Calculation!AV42)/Calculation!AV42)</f>
        <v>17</v>
      </c>
      <c r="AV8" s="42">
        <f>IF(Calculation!AW42=0,Calculation!AX42,(Calculation!AX42-Calculation!AW42)/Calculation!AW42)</f>
        <v>-0.82352941176470584</v>
      </c>
      <c r="AW8" s="42">
        <f>IF(Calculation!AX42=0,Calculation!AY42,(Calculation!AY42-Calculation!AX42)/Calculation!AX42)</f>
        <v>1.3333333333333333</v>
      </c>
      <c r="AX8" s="42">
        <f>IF(Calculation!AY42=0,Calculation!AZ42,(Calculation!AZ42-Calculation!AY42)/Calculation!AY42)</f>
        <v>-1</v>
      </c>
      <c r="AY8" s="42">
        <f>IF(Calculation!AZ42=0,Calculation!BA42,(Calculation!BA42-Calculation!AZ42)/Calculation!AZ42)</f>
        <v>9</v>
      </c>
      <c r="AZ8" s="42">
        <f>IF(Calculation!BA42=0,Calculation!BB42,(Calculation!BB42-Calculation!BA42)/Calculation!BA42)</f>
        <v>0.22222222222222221</v>
      </c>
      <c r="BA8" s="42">
        <f>IF(Calculation!BB42=0,Calculation!BC42,(Calculation!BC42-Calculation!BB42)/Calculation!BB42)</f>
        <v>-0.54545454545454541</v>
      </c>
      <c r="BB8" s="42">
        <f>IF(Calculation!BC42=0,Calculation!BD42,(Calculation!BD42-Calculation!BC42)/Calculation!BC42)</f>
        <v>-1</v>
      </c>
      <c r="BC8" s="42">
        <f>IF(Calculation!BD42=0,Calculation!BE42,(Calculation!BE42-Calculation!BD42)/Calculation!BD42)</f>
        <v>0</v>
      </c>
      <c r="BD8" s="42">
        <f>IF(Calculation!BE42=0,Calculation!BF42,(Calculation!BF42-Calculation!BE42)/Calculation!BE42)</f>
        <v>0</v>
      </c>
      <c r="BE8" s="42">
        <f>IF(Calculation!BF42=0,Calculation!BG42,(Calculation!BG42-Calculation!BF42)/Calculation!BF42)</f>
        <v>0</v>
      </c>
      <c r="BF8" s="42">
        <f>IF(Calculation!BG42=0,Calculation!BH42,(Calculation!BH42-Calculation!BG42)/Calculation!BG42)</f>
        <v>0</v>
      </c>
      <c r="BG8" s="42">
        <f>IF(Calculation!BH42=0,Calculation!BI42,(Calculation!BI42-Calculation!BH42)/Calculation!BH42)</f>
        <v>0</v>
      </c>
      <c r="BH8" s="42">
        <f>IF(Calculation!BI42=0,Calculation!BJ42,(Calculation!BJ42-Calculation!BI42)/Calculation!BI42)</f>
        <v>3</v>
      </c>
      <c r="BI8" s="42">
        <f>IF(Calculation!BJ42=0,Calculation!BK42,(Calculation!BK42-Calculation!BJ42)/Calculation!BJ42)</f>
        <v>-0.33333333333333331</v>
      </c>
      <c r="BJ8" s="42">
        <f>IF(Calculation!BK42=0,Calculation!BL42,(Calculation!BL42-Calculation!BK42)/Calculation!BK42)</f>
        <v>-0.5</v>
      </c>
      <c r="BK8" s="42">
        <f>IF(Calculation!BL42=0,Calculation!BM42,(Calculation!BM42-Calculation!BL42)/Calculation!BL42)</f>
        <v>3</v>
      </c>
      <c r="BL8" s="42">
        <f>IF(Calculation!BM42=0,Calculation!BN42,(Calculation!BN42-Calculation!BM42)/Calculation!BM42)</f>
        <v>-0.5</v>
      </c>
      <c r="BM8" s="42">
        <f>IF(Calculation!BN42=0,Calculation!BO42,(Calculation!BO42-Calculation!BN42)/Calculation!BN42)</f>
        <v>3.5</v>
      </c>
      <c r="BN8" s="42">
        <f>IF(Calculation!BO42=0,Calculation!BP42,(Calculation!BP42-Calculation!BO42)/Calculation!BO42)</f>
        <v>-0.66666666666666663</v>
      </c>
      <c r="BO8" s="42">
        <f>IF(Calculation!BP42=0,Calculation!BQ42,(Calculation!BQ42-Calculation!BP42)/Calculation!BP42)</f>
        <v>0.66666666666666663</v>
      </c>
      <c r="BP8" s="42">
        <f>IF(Calculation!BQ42=0,Calculation!BR42,(Calculation!BR42-Calculation!BQ42)/Calculation!BQ42)</f>
        <v>-0.8</v>
      </c>
      <c r="BQ8" s="42">
        <f>IF(Calculation!BR42=0,Calculation!BS42,(Calculation!BS42-Calculation!BR42)/Calculation!BR42)</f>
        <v>35</v>
      </c>
    </row>
    <row r="9" spans="1:69" x14ac:dyDescent="0.3">
      <c r="A9" s="7" t="s">
        <v>2</v>
      </c>
      <c r="B9" s="16">
        <f>ProvinceTotal!G9</f>
        <v>13267637</v>
      </c>
      <c r="C9" s="42">
        <f>Calculation!E43</f>
        <v>0</v>
      </c>
      <c r="D9" s="42">
        <f>IF(Calculation!E43=0,Calculation!F43,(Calculation!F43-Calculation!E43)/Calculation!E43)</f>
        <v>4</v>
      </c>
      <c r="E9" s="42">
        <f>IF(Calculation!F43=0,Calculation!G43,(Calculation!G43-Calculation!F43)/Calculation!F43)</f>
        <v>-0.5</v>
      </c>
      <c r="F9" s="42">
        <f>IF(Calculation!G43=0,Calculation!H43,(Calculation!H43-Calculation!G43)/Calculation!G43)</f>
        <v>1</v>
      </c>
      <c r="G9" s="42">
        <f>IF(Calculation!H43=0,Calculation!I43,(Calculation!I43-Calculation!H43)/Calculation!H43)</f>
        <v>-0.25</v>
      </c>
      <c r="H9" s="42">
        <f>IF(Calculation!I43=0,Calculation!J43,(Calculation!J43-Calculation!I43)/Calculation!I43)</f>
        <v>2</v>
      </c>
      <c r="I9" s="42">
        <f>IF(Calculation!J43=0,Calculation!K43,(Calculation!K43-Calculation!J43)/Calculation!J43)</f>
        <v>-0.55555555555555558</v>
      </c>
      <c r="J9" s="42">
        <f>IF(Calculation!K43=0,Calculation!L43,(Calculation!L43-Calculation!K43)/Calculation!K43)</f>
        <v>8.5</v>
      </c>
      <c r="K9" s="42">
        <f>IF(Calculation!L43=0,Calculation!M43,(Calculation!M43-Calculation!L43)/Calculation!L43)</f>
        <v>0.68421052631578949</v>
      </c>
      <c r="L9" s="42">
        <f>IF(Calculation!M43=0,Calculation!N43,(Calculation!N43-Calculation!M43)/Calculation!M43)</f>
        <v>-0.1875</v>
      </c>
      <c r="M9" s="42">
        <f>IF(Calculation!N43=0,Calculation!O43,(Calculation!O43-Calculation!N43)/Calculation!N43)</f>
        <v>2.2692307692307692</v>
      </c>
      <c r="N9" s="42">
        <f>IF(Calculation!O43=0,Calculation!P43,(Calculation!P43-Calculation!O43)/Calculation!O43)</f>
        <v>0.3235294117647059</v>
      </c>
      <c r="O9" s="42">
        <f>IF(Calculation!P43=0,Calculation!Q43,(Calculation!Q43-Calculation!P43)/Calculation!P43)</f>
        <v>1.08</v>
      </c>
      <c r="P9" s="42">
        <f>IF(Calculation!Q43=0,Calculation!R43,(Calculation!R43-Calculation!Q43)/Calculation!Q43)</f>
        <v>-0.45940170940170938</v>
      </c>
      <c r="Q9" s="42">
        <f>IF(Calculation!R43=0,Calculation!S43,(Calculation!S43-Calculation!R43)/Calculation!R43)</f>
        <v>-0.77865612648221338</v>
      </c>
      <c r="R9" s="42">
        <f>IF(Calculation!S43=0,Calculation!T43,(Calculation!T43-Calculation!S43)/Calculation!S43)</f>
        <v>8.9285714285714288E-2</v>
      </c>
      <c r="S9" s="42">
        <f>IF(Calculation!T43=0,Calculation!U43,(Calculation!U43-Calculation!T43)/Calculation!T43)</f>
        <v>1.0655737704918034</v>
      </c>
      <c r="T9" s="42">
        <f>IF(Calculation!U43=0,Calculation!V43,(Calculation!V43-Calculation!U43)/Calculation!U43)</f>
        <v>1.1111111111111112</v>
      </c>
      <c r="U9" s="42">
        <f>IF(Calculation!V43=0,Calculation!W43,(Calculation!W43-Calculation!V43)/Calculation!V43)</f>
        <v>-0.47368421052631576</v>
      </c>
      <c r="V9" s="42">
        <f>IF(Calculation!W43=0,Calculation!X43,(Calculation!X43-Calculation!W43)/Calculation!W43)</f>
        <v>0.20714285714285716</v>
      </c>
      <c r="W9" s="42">
        <f>IF(Calculation!X43=0,Calculation!Y43,(Calculation!Y43-Calculation!X43)/Calculation!X43)</f>
        <v>0.51479289940828399</v>
      </c>
      <c r="X9" s="42">
        <f>IF(Calculation!Y43=0,Calculation!Z43,(Calculation!Z43-Calculation!Y43)/Calculation!Y43)</f>
        <v>0.18359375</v>
      </c>
      <c r="Y9" s="42">
        <f>IF(Calculation!Z43=0,Calculation!AA43,(Calculation!AA43-Calculation!Z43)/Calculation!Z43)</f>
        <v>0</v>
      </c>
      <c r="Z9" s="42">
        <f>IF(Calculation!AA43=0,Calculation!AB43,(Calculation!AB43-Calculation!AA43)/Calculation!AA43)</f>
        <v>0.14521452145214522</v>
      </c>
      <c r="AA9" s="42">
        <f>IF(Calculation!AB43=0,Calculation!AC43,(Calculation!AC43-Calculation!AB43)/Calculation!AB43)</f>
        <v>-0.27665706051873201</v>
      </c>
      <c r="AB9" s="42">
        <f>IF(Calculation!AC43=0,Calculation!AD43,(Calculation!AD43-Calculation!AC43)/Calculation!AC43)</f>
        <v>-0.20318725099601595</v>
      </c>
      <c r="AC9" s="42">
        <f>IF(Calculation!AD43=0,Calculation!AE43,(Calculation!AE43-Calculation!AD43)/Calculation!AD43)</f>
        <v>0.36499999999999999</v>
      </c>
      <c r="AD9" s="42">
        <f>IF(Calculation!AE43=0,Calculation!AF43,(Calculation!AF43-Calculation!AE43)/Calculation!AE43)</f>
        <v>-0.21978021978021978</v>
      </c>
      <c r="AE9" s="42">
        <f>IF(Calculation!AF43=0,Calculation!AG43,(Calculation!AG43-Calculation!AF43)/Calculation!AF43)</f>
        <v>-0.35680751173708919</v>
      </c>
      <c r="AF9" s="42">
        <f>IF(Calculation!AG43=0,Calculation!AH43,(Calculation!AH43-Calculation!AG43)/Calculation!AG43)</f>
        <v>0.6058394160583942</v>
      </c>
      <c r="AG9" s="42">
        <f>IF(Calculation!AH43=0,Calculation!AI43,(Calculation!AI43-Calculation!AH43)/Calculation!AH43)</f>
        <v>5.4545454545454543E-2</v>
      </c>
      <c r="AH9" s="42">
        <f>IF(Calculation!AI43=0,Calculation!AJ43,(Calculation!AJ43-Calculation!AI43)/Calculation!AI43)</f>
        <v>7.3275862068965511E-2</v>
      </c>
      <c r="AI9" s="42">
        <f>IF(Calculation!AJ43=0,Calculation!AK43,(Calculation!AK43-Calculation!AJ43)/Calculation!AJ43)</f>
        <v>-0.10507869989273841</v>
      </c>
      <c r="AJ9" s="42">
        <f>IF(Calculation!AK43=0,Calculation!AL43,(Calculation!AL43-Calculation!AK43)/Calculation!AK43)</f>
        <v>0.60105712936895184</v>
      </c>
      <c r="AK9" s="42">
        <f>IF(Calculation!AL43=0,Calculation!AM43,(Calculation!AM43-Calculation!AL43)/Calculation!AL43)</f>
        <v>0.8898601499734895</v>
      </c>
      <c r="AL9" s="42">
        <f>IF(Calculation!AM43=0,Calculation!AN43,(Calculation!AN43-Calculation!AM43)/Calculation!AM43)</f>
        <v>-0.18359716299567622</v>
      </c>
      <c r="AM9" s="42">
        <f>IF(Calculation!AN43=0,Calculation!AO43,(Calculation!AO43-Calculation!AN43)/Calculation!AN43)</f>
        <v>1.3900485231007051</v>
      </c>
      <c r="AN9" s="42">
        <f>IF(Calculation!AO43=0,Calculation!AP43,(Calculation!AP43-Calculation!AO43)/Calculation!AO43)</f>
        <v>0.30308620967303623</v>
      </c>
      <c r="AO9" s="42">
        <f>IF(Calculation!AP43=0,Calculation!AQ43,(Calculation!AQ43-Calculation!AP43)/Calculation!AP43)</f>
        <v>-0.48082202677760538</v>
      </c>
      <c r="AP9" s="42">
        <f>IF(Calculation!AQ43=0,Calculation!AR43,(Calculation!AR43-Calculation!AQ43)/Calculation!AQ43)</f>
        <v>-0.22801021023522056</v>
      </c>
      <c r="AQ9" s="42">
        <f>IF(Calculation!AR43=0,Calculation!AS43,(Calculation!AS43-Calculation!AR43)/Calculation!AR43)</f>
        <v>0.87272768246535204</v>
      </c>
      <c r="AR9" s="42">
        <f>IF(Calculation!AS43=0,Calculation!AT43,(Calculation!AT43-Calculation!AS43)/Calculation!AS43)</f>
        <v>-0.19077310640775819</v>
      </c>
      <c r="AS9" s="42">
        <f>IF(Calculation!AT43=0,Calculation!AU43,(Calculation!AU43-Calculation!AT43)/Calculation!AT43)</f>
        <v>-2.3864722109491403E-2</v>
      </c>
      <c r="AT9" s="42">
        <f>IF(Calculation!AU43=0,Calculation!AV43,(Calculation!AV43-Calculation!AU43)/Calculation!AU43)</f>
        <v>-7.4950905965226522E-2</v>
      </c>
      <c r="AU9" s="42">
        <f>IF(Calculation!AV43=0,Calculation!AW43,(Calculation!AW43-Calculation!AV43)/Calculation!AV43)</f>
        <v>-0.13436330333668023</v>
      </c>
      <c r="AV9" s="42">
        <f>IF(Calculation!AW43=0,Calculation!AX43,(Calculation!AX43-Calculation!AW43)/Calculation!AW43)</f>
        <v>-6.1825957811459296E-2</v>
      </c>
      <c r="AW9" s="42">
        <f>IF(Calculation!AX43=0,Calculation!AY43,(Calculation!AY43-Calculation!AX43)/Calculation!AX43)</f>
        <v>-0.1952732851591058</v>
      </c>
      <c r="AX9" s="42">
        <f>IF(Calculation!AY43=0,Calculation!AZ43,(Calculation!AZ43-Calculation!AY43)/Calculation!AY43)</f>
        <v>-8.9337371186790596E-2</v>
      </c>
      <c r="AY9" s="42">
        <f>IF(Calculation!AZ43=0,Calculation!BA43,(Calculation!BA43-Calculation!AZ43)/Calculation!AZ43)</f>
        <v>-5.3614345785754587E-2</v>
      </c>
      <c r="AZ9" s="42">
        <f>IF(Calculation!BA43=0,Calculation!BB43,(Calculation!BB43-Calculation!BA43)/Calculation!BA43)</f>
        <v>-0.45979802005665793</v>
      </c>
      <c r="BA9" s="42">
        <f>IF(Calculation!BB43=0,Calculation!BC43,(Calculation!BC43-Calculation!BB43)/Calculation!BB43)</f>
        <v>2.105173634549681</v>
      </c>
      <c r="BB9" s="42">
        <f>IF(Calculation!BC43=0,Calculation!BD43,(Calculation!BD43-Calculation!BC43)/Calculation!BC43)</f>
        <v>-0.54950199805663169</v>
      </c>
      <c r="BC9" s="42">
        <f>IF(Calculation!BD43=0,Calculation!BE43,(Calculation!BE43-Calculation!BD43)/Calculation!BD43)</f>
        <v>0.11301463237598172</v>
      </c>
      <c r="BD9" s="42">
        <f>IF(Calculation!BE43=0,Calculation!BF43,(Calculation!BF43-Calculation!BE43)/Calculation!BE43)</f>
        <v>0.12107876235065101</v>
      </c>
      <c r="BE9" s="42">
        <f>IF(Calculation!BF43=0,Calculation!BG43,(Calculation!BG43-Calculation!BF43)/Calculation!BF43)</f>
        <v>-0.15516566685851932</v>
      </c>
      <c r="BF9" s="42">
        <f>IF(Calculation!BG43=0,Calculation!BH43,(Calculation!BH43-Calculation!BG43)/Calculation!BG43)</f>
        <v>-0.22461488202353816</v>
      </c>
      <c r="BG9" s="42">
        <f>IF(Calculation!BH43=0,Calculation!BI43,(Calculation!BI43-Calculation!BH43)/Calculation!BH43)</f>
        <v>0.63724148498412803</v>
      </c>
      <c r="BH9" s="42">
        <f>IF(Calculation!BI43=0,Calculation!BJ43,(Calculation!BJ43-Calculation!BI43)/Calculation!BI43)</f>
        <v>-0.33636419117345384</v>
      </c>
      <c r="BI9" s="42">
        <f>IF(Calculation!BJ43=0,Calculation!BK43,(Calculation!BK43-Calculation!BJ43)/Calculation!BJ43)</f>
        <v>-7.7163873692188759E-2</v>
      </c>
      <c r="BJ9" s="42">
        <f>IF(Calculation!BK43=0,Calculation!BL43,(Calculation!BL43-Calculation!BK43)/Calculation!BK43)</f>
        <v>0.46036585365853661</v>
      </c>
      <c r="BK9" s="42">
        <f>IF(Calculation!BL43=0,Calculation!BM43,(Calculation!BM43-Calculation!BL43)/Calculation!BL43)</f>
        <v>-0.50229492081590466</v>
      </c>
      <c r="BL9" s="42">
        <f>IF(Calculation!BM43=0,Calculation!BN43,(Calculation!BN43-Calculation!BM43)/Calculation!BM43)</f>
        <v>0.38777271654394635</v>
      </c>
      <c r="BM9" s="42">
        <f>IF(Calculation!BN43=0,Calculation!BO43,(Calculation!BO43-Calculation!BN43)/Calculation!BN43)</f>
        <v>-0.75591898856040141</v>
      </c>
      <c r="BN9" s="42">
        <f>IF(Calculation!BO43=0,Calculation!BP43,(Calculation!BP43-Calculation!BO43)/Calculation!BO43)</f>
        <v>2.8760057437162589</v>
      </c>
      <c r="BO9" s="42">
        <f>IF(Calculation!BP43=0,Calculation!BQ43,(Calculation!BQ43-Calculation!BP43)/Calculation!BP43)</f>
        <v>-0.12460063897763578</v>
      </c>
      <c r="BP9" s="42">
        <f>IF(Calculation!BQ43=0,Calculation!BR43,(Calculation!BR43-Calculation!BQ43)/Calculation!BQ43)</f>
        <v>-0.89908224700500627</v>
      </c>
      <c r="BQ9" s="42">
        <f>IF(Calculation!BR43=0,Calculation!BS43,(Calculation!BS43-Calculation!BR43)/Calculation!BR43)</f>
        <v>9.6449529133899965</v>
      </c>
    </row>
    <row r="10" spans="1:69" x14ac:dyDescent="0.3">
      <c r="A10" s="7" t="s">
        <v>24</v>
      </c>
      <c r="B10" s="16">
        <f>ProvinceTotal!G10</f>
        <v>947763</v>
      </c>
      <c r="C10" s="42">
        <f>Calculation!E44</f>
        <v>0</v>
      </c>
      <c r="D10" s="42">
        <f>IF(Calculation!E44=0,Calculation!F44,(Calculation!F44-Calculation!E44)/Calculation!E44)</f>
        <v>0</v>
      </c>
      <c r="E10" s="42">
        <f>IF(Calculation!F44=0,Calculation!G44,(Calculation!G44-Calculation!F44)/Calculation!F44)</f>
        <v>0</v>
      </c>
      <c r="F10" s="42">
        <f>IF(Calculation!G44=0,Calculation!H44,(Calculation!H44-Calculation!G44)/Calculation!G44)</f>
        <v>0</v>
      </c>
      <c r="G10" s="42">
        <f>IF(Calculation!H44=0,Calculation!I44,(Calculation!I44-Calculation!H44)/Calculation!H44)</f>
        <v>0</v>
      </c>
      <c r="H10" s="42">
        <f>IF(Calculation!I44=0,Calculation!J44,(Calculation!J44-Calculation!I44)/Calculation!I44)</f>
        <v>0</v>
      </c>
      <c r="I10" s="42">
        <f>IF(Calculation!J44=0,Calculation!K44,(Calculation!K44-Calculation!J44)/Calculation!J44)</f>
        <v>0</v>
      </c>
      <c r="J10" s="42">
        <f>IF(Calculation!K44=0,Calculation!L44,(Calculation!L44-Calculation!K44)/Calculation!K44)</f>
        <v>0</v>
      </c>
      <c r="K10" s="42">
        <f>IF(Calculation!L44=0,Calculation!M44,(Calculation!M44-Calculation!L44)/Calculation!L44)</f>
        <v>0</v>
      </c>
      <c r="L10" s="42">
        <f>IF(Calculation!M44=0,Calculation!N44,(Calculation!N44-Calculation!M44)/Calculation!M44)</f>
        <v>0</v>
      </c>
      <c r="M10" s="42">
        <f>IF(Calculation!N44=0,Calculation!O44,(Calculation!O44-Calculation!N44)/Calculation!N44)</f>
        <v>0</v>
      </c>
      <c r="N10" s="42">
        <f>IF(Calculation!O44=0,Calculation!P44,(Calculation!P44-Calculation!O44)/Calculation!O44)</f>
        <v>0</v>
      </c>
      <c r="O10" s="42">
        <f>IF(Calculation!P44=0,Calculation!Q44,(Calculation!Q44-Calculation!P44)/Calculation!P44)</f>
        <v>0</v>
      </c>
      <c r="P10" s="42">
        <f>IF(Calculation!Q44=0,Calculation!R44,(Calculation!R44-Calculation!Q44)/Calculation!Q44)</f>
        <v>1</v>
      </c>
      <c r="Q10" s="42">
        <f>IF(Calculation!R44=0,Calculation!S44,(Calculation!S44-Calculation!R44)/Calculation!R44)</f>
        <v>7</v>
      </c>
      <c r="R10" s="42">
        <f>IF(Calculation!S44=0,Calculation!T44,(Calculation!T44-Calculation!S44)/Calculation!S44)</f>
        <v>-0.375</v>
      </c>
      <c r="S10" s="42">
        <f>IF(Calculation!T44=0,Calculation!U44,(Calculation!U44-Calculation!T44)/Calculation!T44)</f>
        <v>-0.6</v>
      </c>
      <c r="T10" s="42">
        <f>IF(Calculation!U44=0,Calculation!V44,(Calculation!V44-Calculation!U44)/Calculation!U44)</f>
        <v>1.5</v>
      </c>
      <c r="U10" s="42">
        <f>IF(Calculation!V44=0,Calculation!W44,(Calculation!W44-Calculation!V44)/Calculation!V44)</f>
        <v>0</v>
      </c>
      <c r="V10" s="42">
        <f>IF(Calculation!W44=0,Calculation!X44,(Calculation!X44-Calculation!W44)/Calculation!W44)</f>
        <v>1.2</v>
      </c>
      <c r="W10" s="42">
        <f>IF(Calculation!X44=0,Calculation!Y44,(Calculation!Y44-Calculation!X44)/Calculation!X44)</f>
        <v>-0.90909090909090906</v>
      </c>
      <c r="X10" s="42">
        <f>IF(Calculation!Y44=0,Calculation!Z44,(Calculation!Z44-Calculation!Y44)/Calculation!Y44)</f>
        <v>10</v>
      </c>
      <c r="Y10" s="42">
        <f>IF(Calculation!Z44=0,Calculation!AA44,(Calculation!AA44-Calculation!Z44)/Calculation!Z44)</f>
        <v>-1</v>
      </c>
      <c r="Z10" s="42">
        <f>IF(Calculation!AA44=0,Calculation!AB44,(Calculation!AB44-Calculation!AA44)/Calculation!AA44)</f>
        <v>0</v>
      </c>
      <c r="AA10" s="42">
        <f>IF(Calculation!AB44=0,Calculation!AC44,(Calculation!AC44-Calculation!AB44)/Calculation!AB44)</f>
        <v>0</v>
      </c>
      <c r="AB10" s="42">
        <f>IF(Calculation!AC44=0,Calculation!AD44,(Calculation!AD44-Calculation!AC44)/Calculation!AC44)</f>
        <v>3</v>
      </c>
      <c r="AC10" s="42">
        <f>IF(Calculation!AD44=0,Calculation!AE44,(Calculation!AE44-Calculation!AD44)/Calculation!AD44)</f>
        <v>-0.33333333333333331</v>
      </c>
      <c r="AD10" s="42">
        <f>IF(Calculation!AE44=0,Calculation!AF44,(Calculation!AF44-Calculation!AE44)/Calculation!AE44)</f>
        <v>1</v>
      </c>
      <c r="AE10" s="42">
        <f>IF(Calculation!AF44=0,Calculation!AG44,(Calculation!AG44-Calculation!AF44)/Calculation!AF44)</f>
        <v>-0.25</v>
      </c>
      <c r="AF10" s="42">
        <f>IF(Calculation!AG44=0,Calculation!AH44,(Calculation!AH44-Calculation!AG44)/Calculation!AG44)</f>
        <v>0</v>
      </c>
      <c r="AG10" s="42">
        <f>IF(Calculation!AH44=0,Calculation!AI44,(Calculation!AI44-Calculation!AH44)/Calculation!AH44)</f>
        <v>-0.33333333333333331</v>
      </c>
      <c r="AH10" s="42">
        <f>IF(Calculation!AI44=0,Calculation!AJ44,(Calculation!AJ44-Calculation!AI44)/Calculation!AI44)</f>
        <v>0</v>
      </c>
      <c r="AI10" s="42">
        <f>IF(Calculation!AJ44=0,Calculation!AK44,(Calculation!AK44-Calculation!AJ44)/Calculation!AJ44)</f>
        <v>1.0389169254658412</v>
      </c>
      <c r="AJ10" s="42">
        <f>IF(Calculation!AK44=0,Calculation!AL44,(Calculation!AL44-Calculation!AK44)/Calculation!AK44)</f>
        <v>-0.28340235137322328</v>
      </c>
      <c r="AK10" s="42">
        <f>IF(Calculation!AL44=0,Calculation!AM44,(Calculation!AM44-Calculation!AL44)/Calculation!AL44)</f>
        <v>1.7376951179010347</v>
      </c>
      <c r="AL10" s="42">
        <f>IF(Calculation!AM44=0,Calculation!AN44,(Calculation!AN44-Calculation!AM44)/Calculation!AM44)</f>
        <v>-0.5</v>
      </c>
      <c r="AM10" s="42">
        <f>IF(Calculation!AN44=0,Calculation!AO44,(Calculation!AO44-Calculation!AN44)/Calculation!AN44)</f>
        <v>1</v>
      </c>
      <c r="AN10" s="42">
        <f>IF(Calculation!AO44=0,Calculation!AP44,(Calculation!AP44-Calculation!AO44)/Calculation!AO44)</f>
        <v>-0.25</v>
      </c>
      <c r="AO10" s="42">
        <f>IF(Calculation!AP44=0,Calculation!AQ44,(Calculation!AQ44-Calculation!AP44)/Calculation!AP44)</f>
        <v>0.16666666666666666</v>
      </c>
      <c r="AP10" s="42">
        <f>IF(Calculation!AQ44=0,Calculation!AR44,(Calculation!AR44-Calculation!AQ44)/Calculation!AQ44)</f>
        <v>-0.14285714285714285</v>
      </c>
      <c r="AQ10" s="42">
        <f>IF(Calculation!AR44=0,Calculation!AS44,(Calculation!AS44-Calculation!AR44)/Calculation!AR44)</f>
        <v>0.33333333333333331</v>
      </c>
      <c r="AR10" s="42">
        <f>IF(Calculation!AS44=0,Calculation!AT44,(Calculation!AT44-Calculation!AS44)/Calculation!AS44)</f>
        <v>-0.5</v>
      </c>
      <c r="AS10" s="42">
        <f>IF(Calculation!AT44=0,Calculation!AU44,(Calculation!AU44-Calculation!AT44)/Calculation!AT44)</f>
        <v>0.25</v>
      </c>
      <c r="AT10" s="42">
        <f>IF(Calculation!AU44=0,Calculation!AV44,(Calculation!AV44-Calculation!AU44)/Calculation!AU44)</f>
        <v>0</v>
      </c>
      <c r="AU10" s="42">
        <f>IF(Calculation!AV44=0,Calculation!AW44,(Calculation!AW44-Calculation!AV44)/Calculation!AV44)</f>
        <v>-0.6</v>
      </c>
      <c r="AV10" s="42">
        <f>IF(Calculation!AW44=0,Calculation!AX44,(Calculation!AX44-Calculation!AW44)/Calculation!AW44)</f>
        <v>4</v>
      </c>
      <c r="AW10" s="42">
        <f>IF(Calculation!AX44=0,Calculation!AY44,(Calculation!AY44-Calculation!AX44)/Calculation!AX44)</f>
        <v>-0.4</v>
      </c>
      <c r="AX10" s="42">
        <f>IF(Calculation!AY44=0,Calculation!AZ44,(Calculation!AZ44-Calculation!AY44)/Calculation!AY44)</f>
        <v>0.16666666666666666</v>
      </c>
      <c r="AY10" s="42">
        <f>IF(Calculation!AZ44=0,Calculation!BA44,(Calculation!BA44-Calculation!AZ44)/Calculation!AZ44)</f>
        <v>1.4285714285714286</v>
      </c>
      <c r="AZ10" s="42">
        <f>IF(Calculation!BA44=0,Calculation!BB44,(Calculation!BB44-Calculation!BA44)/Calculation!BA44)</f>
        <v>-0.35294117647058826</v>
      </c>
      <c r="BA10" s="42">
        <f>IF(Calculation!BB44=0,Calculation!BC44,(Calculation!BC44-Calculation!BB44)/Calculation!BB44)</f>
        <v>-0.36363636363636365</v>
      </c>
      <c r="BB10" s="42">
        <f>IF(Calculation!BC44=0,Calculation!BD44,(Calculation!BD44-Calculation!BC44)/Calculation!BC44)</f>
        <v>0.7142857142857143</v>
      </c>
      <c r="BC10" s="42">
        <f>IF(Calculation!BD44=0,Calculation!BE44,(Calculation!BE44-Calculation!BD44)/Calculation!BD44)</f>
        <v>-0.66666666666666663</v>
      </c>
      <c r="BD10" s="42">
        <f>IF(Calculation!BE44=0,Calculation!BF44,(Calculation!BF44-Calculation!BE44)/Calculation!BE44)</f>
        <v>1.25</v>
      </c>
      <c r="BE10" s="42">
        <f>IF(Calculation!BF44=0,Calculation!BG44,(Calculation!BG44-Calculation!BF44)/Calculation!BF44)</f>
        <v>-0.33333333333333331</v>
      </c>
      <c r="BF10" s="42">
        <f>IF(Calculation!BG44=0,Calculation!BH44,(Calculation!BH44-Calculation!BG44)/Calculation!BG44)</f>
        <v>2</v>
      </c>
      <c r="BG10" s="42">
        <f>IF(Calculation!BH44=0,Calculation!BI44,(Calculation!BI44-Calculation!BH44)/Calculation!BH44)</f>
        <v>-0.44444444444444442</v>
      </c>
      <c r="BH10" s="42">
        <f>IF(Calculation!BI44=0,Calculation!BJ44,(Calculation!BJ44-Calculation!BI44)/Calculation!BI44)</f>
        <v>0.3</v>
      </c>
      <c r="BI10" s="42">
        <f>IF(Calculation!BJ44=0,Calculation!BK44,(Calculation!BK44-Calculation!BJ44)/Calculation!BJ44)</f>
        <v>-7.6923076923076927E-2</v>
      </c>
      <c r="BJ10" s="42">
        <f>IF(Calculation!BK44=0,Calculation!BL44,(Calculation!BL44-Calculation!BK44)/Calculation!BK44)</f>
        <v>-0.16666666666666666</v>
      </c>
      <c r="BK10" s="42">
        <f>IF(Calculation!BL44=0,Calculation!BM44,(Calculation!BM44-Calculation!BL44)/Calculation!BL44)</f>
        <v>0</v>
      </c>
      <c r="BL10" s="42">
        <f>IF(Calculation!BM44=0,Calculation!BN44,(Calculation!BN44-Calculation!BM44)/Calculation!BM44)</f>
        <v>0.2</v>
      </c>
      <c r="BM10" s="42">
        <f>IF(Calculation!BN44=0,Calculation!BO44,(Calculation!BO44-Calculation!BN44)/Calculation!BN44)</f>
        <v>-0.16666666666666666</v>
      </c>
      <c r="BN10" s="42">
        <f>IF(Calculation!BO44=0,Calculation!BP44,(Calculation!BP44-Calculation!BO44)/Calculation!BO44)</f>
        <v>0</v>
      </c>
      <c r="BO10" s="42">
        <f>IF(Calculation!BP44=0,Calculation!BQ44,(Calculation!BQ44-Calculation!BP44)/Calculation!BP44)</f>
        <v>-0.3</v>
      </c>
      <c r="BP10" s="42">
        <f>IF(Calculation!BQ44=0,Calculation!BR44,(Calculation!BR44-Calculation!BQ44)/Calculation!BQ44)</f>
        <v>-0.42857142857142855</v>
      </c>
      <c r="BQ10" s="42">
        <f>IF(Calculation!BR44=0,Calculation!BS44,(Calculation!BS44-Calculation!BR44)/Calculation!BR44)</f>
        <v>-0.25</v>
      </c>
    </row>
    <row r="11" spans="1:69" x14ac:dyDescent="0.3">
      <c r="A11" s="7" t="s">
        <v>25</v>
      </c>
      <c r="B11" s="16">
        <f>ProvinceTotal!G11</f>
        <v>768898</v>
      </c>
      <c r="C11" s="42">
        <f>Calculation!E45</f>
        <v>0</v>
      </c>
      <c r="D11" s="42">
        <f>IF(Calculation!E45=0,Calculation!F45,(Calculation!F45-Calculation!E45)/Calculation!E45)</f>
        <v>0</v>
      </c>
      <c r="E11" s="42">
        <f>IF(Calculation!F45=0,Calculation!G45,(Calculation!G45-Calculation!F45)/Calculation!F45)</f>
        <v>0</v>
      </c>
      <c r="F11" s="42">
        <f>IF(Calculation!G45=0,Calculation!H45,(Calculation!H45-Calculation!G45)/Calculation!G45)</f>
        <v>0</v>
      </c>
      <c r="G11" s="42">
        <f>IF(Calculation!H45=0,Calculation!I45,(Calculation!I45-Calculation!H45)/Calculation!H45)</f>
        <v>0</v>
      </c>
      <c r="H11" s="42">
        <f>IF(Calculation!I45=0,Calculation!J45,(Calculation!J45-Calculation!I45)/Calculation!I45)</f>
        <v>0</v>
      </c>
      <c r="I11" s="42">
        <f>IF(Calculation!J45=0,Calculation!K45,(Calculation!K45-Calculation!J45)/Calculation!J45)</f>
        <v>0</v>
      </c>
      <c r="J11" s="42">
        <f>IF(Calculation!K45=0,Calculation!L45,(Calculation!L45-Calculation!K45)/Calculation!K45)</f>
        <v>0</v>
      </c>
      <c r="K11" s="42">
        <f>IF(Calculation!L45=0,Calculation!M45,(Calculation!M45-Calculation!L45)/Calculation!L45)</f>
        <v>0</v>
      </c>
      <c r="L11" s="42">
        <f>IF(Calculation!M45=0,Calculation!N45,(Calculation!N45-Calculation!M45)/Calculation!M45)</f>
        <v>1</v>
      </c>
      <c r="M11" s="42">
        <f>IF(Calculation!N45=0,Calculation!O45,(Calculation!O45-Calculation!N45)/Calculation!N45)</f>
        <v>1</v>
      </c>
      <c r="N11" s="42">
        <f>IF(Calculation!O45=0,Calculation!P45,(Calculation!P45-Calculation!O45)/Calculation!O45)</f>
        <v>0.5</v>
      </c>
      <c r="O11" s="42">
        <f>IF(Calculation!P45=0,Calculation!Q45,(Calculation!Q45-Calculation!P45)/Calculation!P45)</f>
        <v>-1</v>
      </c>
      <c r="P11" s="42">
        <f>IF(Calculation!Q45=0,Calculation!R45,(Calculation!R45-Calculation!Q45)/Calculation!Q45)</f>
        <v>0</v>
      </c>
      <c r="Q11" s="42">
        <f>IF(Calculation!R45=0,Calculation!S45,(Calculation!S45-Calculation!R45)/Calculation!R45)</f>
        <v>9</v>
      </c>
      <c r="R11" s="42">
        <f>IF(Calculation!S45=0,Calculation!T45,(Calculation!T45-Calculation!S45)/Calculation!S45)</f>
        <v>-0.66666666666666663</v>
      </c>
      <c r="S11" s="42">
        <f>IF(Calculation!T45=0,Calculation!U45,(Calculation!U45-Calculation!T45)/Calculation!T45)</f>
        <v>-1</v>
      </c>
      <c r="T11" s="42">
        <f>IF(Calculation!U45=0,Calculation!V45,(Calculation!V45-Calculation!U45)/Calculation!U45)</f>
        <v>19</v>
      </c>
      <c r="U11" s="42">
        <f>IF(Calculation!V45=0,Calculation!W45,(Calculation!W45-Calculation!V45)/Calculation!V45)</f>
        <v>-0.63157894736842102</v>
      </c>
      <c r="V11" s="42">
        <f>IF(Calculation!W45=0,Calculation!X45,(Calculation!X45-Calculation!W45)/Calculation!W45)</f>
        <v>0</v>
      </c>
      <c r="W11" s="42">
        <f>IF(Calculation!X45=0,Calculation!Y45,(Calculation!Y45-Calculation!X45)/Calculation!X45)</f>
        <v>1.1428571428571428</v>
      </c>
      <c r="X11" s="42">
        <f>IF(Calculation!Y45=0,Calculation!Z45,(Calculation!Z45-Calculation!Y45)/Calculation!Y45)</f>
        <v>-0.2</v>
      </c>
      <c r="Y11" s="42">
        <f>IF(Calculation!Z45=0,Calculation!AA45,(Calculation!AA45-Calculation!Z45)/Calculation!Z45)</f>
        <v>-1</v>
      </c>
      <c r="Z11" s="42">
        <f>IF(Calculation!AA45=0,Calculation!AB45,(Calculation!AB45-Calculation!AA45)/Calculation!AA45)</f>
        <v>4</v>
      </c>
      <c r="AA11" s="42">
        <f>IF(Calculation!AB45=0,Calculation!AC45,(Calculation!AC45-Calculation!AB45)/Calculation!AB45)</f>
        <v>3.5</v>
      </c>
      <c r="AB11" s="42">
        <f>IF(Calculation!AC45=0,Calculation!AD45,(Calculation!AD45-Calculation!AC45)/Calculation!AC45)</f>
        <v>-0.61111111111111116</v>
      </c>
      <c r="AC11" s="42">
        <f>IF(Calculation!AD45=0,Calculation!AE45,(Calculation!AE45-Calculation!AD45)/Calculation!AD45)</f>
        <v>0.7142857142857143</v>
      </c>
      <c r="AD11" s="42">
        <f>IF(Calculation!AE45=0,Calculation!AF45,(Calculation!AF45-Calculation!AE45)/Calculation!AE45)</f>
        <v>0.75</v>
      </c>
      <c r="AE11" s="42">
        <f>IF(Calculation!AF45=0,Calculation!AG45,(Calculation!AG45-Calculation!AF45)/Calculation!AF45)</f>
        <v>-0.76190476190476186</v>
      </c>
      <c r="AF11" s="42">
        <f>IF(Calculation!AG45=0,Calculation!AH45,(Calculation!AH45-Calculation!AG45)/Calculation!AG45)</f>
        <v>2.6</v>
      </c>
      <c r="AG11" s="42">
        <f>IF(Calculation!AH45=0,Calculation!AI45,(Calculation!AI45-Calculation!AH45)/Calculation!AH45)</f>
        <v>-1</v>
      </c>
      <c r="AH11" s="42">
        <f>IF(Calculation!AI45=0,Calculation!AJ45,(Calculation!AJ45-Calculation!AI45)/Calculation!AI45)</f>
        <v>15</v>
      </c>
      <c r="AI11" s="42">
        <f>IF(Calculation!AJ45=0,Calculation!AK45,(Calculation!AK45-Calculation!AJ45)/Calculation!AJ45)</f>
        <v>-0.14120082815734919</v>
      </c>
      <c r="AJ11" s="42">
        <f>IF(Calculation!AK45=0,Calculation!AL45,(Calculation!AL45-Calculation!AK45)/Calculation!AK45)</f>
        <v>1.0274831243972973</v>
      </c>
      <c r="AK11" s="42">
        <f>IF(Calculation!AL45=0,Calculation!AM45,(Calculation!AM45-Calculation!AL45)/Calculation!AL45)</f>
        <v>-0.69369797859690829</v>
      </c>
      <c r="AL11" s="42">
        <f>IF(Calculation!AM45=0,Calculation!AN45,(Calculation!AN45-Calculation!AM45)/Calculation!AM45)</f>
        <v>0.75</v>
      </c>
      <c r="AM11" s="42">
        <f>IF(Calculation!AN45=0,Calculation!AO45,(Calculation!AO45-Calculation!AN45)/Calculation!AN45)</f>
        <v>-7.1428571428571425E-2</v>
      </c>
      <c r="AN11" s="42">
        <f>IF(Calculation!AO45=0,Calculation!AP45,(Calculation!AP45-Calculation!AO45)/Calculation!AO45)</f>
        <v>7.6923076923076927E-2</v>
      </c>
      <c r="AO11" s="42">
        <f>IF(Calculation!AP45=0,Calculation!AQ45,(Calculation!AQ45-Calculation!AP45)/Calculation!AP45)</f>
        <v>0.14285714285714285</v>
      </c>
      <c r="AP11" s="42">
        <f>IF(Calculation!AQ45=0,Calculation!AR45,(Calculation!AR45-Calculation!AQ45)/Calculation!AQ45)</f>
        <v>-0.8125</v>
      </c>
      <c r="AQ11" s="42">
        <f>IF(Calculation!AR45=0,Calculation!AS45,(Calculation!AS45-Calculation!AR45)/Calculation!AR45)</f>
        <v>1.3333333333333333</v>
      </c>
      <c r="AR11" s="42">
        <f>IF(Calculation!AS45=0,Calculation!AT45,(Calculation!AT45-Calculation!AS45)/Calculation!AS45)</f>
        <v>-0.5714285714285714</v>
      </c>
      <c r="AS11" s="42">
        <f>IF(Calculation!AT45=0,Calculation!AU45,(Calculation!AU45-Calculation!AT45)/Calculation!AT45)</f>
        <v>2.3333333333333335</v>
      </c>
      <c r="AT11" s="42">
        <f>IF(Calculation!AU45=0,Calculation!AV45,(Calculation!AV45-Calculation!AU45)/Calculation!AU45)</f>
        <v>0.5</v>
      </c>
      <c r="AU11" s="42">
        <f>IF(Calculation!AV45=0,Calculation!AW45,(Calculation!AW45-Calculation!AV45)/Calculation!AV45)</f>
        <v>-0.33333333333333331</v>
      </c>
      <c r="AV11" s="42">
        <f>IF(Calculation!AW45=0,Calculation!AX45,(Calculation!AX45-Calculation!AW45)/Calculation!AW45)</f>
        <v>-0.1</v>
      </c>
      <c r="AW11" s="42">
        <f>IF(Calculation!AX45=0,Calculation!AY45,(Calculation!AY45-Calculation!AX45)/Calculation!AX45)</f>
        <v>0.33333333333333331</v>
      </c>
      <c r="AX11" s="42">
        <f>IF(Calculation!AY45=0,Calculation!AZ45,(Calculation!AZ45-Calculation!AY45)/Calculation!AY45)</f>
        <v>-0.5</v>
      </c>
      <c r="AY11" s="42">
        <f>IF(Calculation!AZ45=0,Calculation!BA45,(Calculation!BA45-Calculation!AZ45)/Calculation!AZ45)</f>
        <v>1.5</v>
      </c>
      <c r="AZ11" s="42">
        <f>IF(Calculation!BA45=0,Calculation!BB45,(Calculation!BB45-Calculation!BA45)/Calculation!BA45)</f>
        <v>0.66666666666666663</v>
      </c>
      <c r="BA11" s="42">
        <f>IF(Calculation!BB45=0,Calculation!BC45,(Calculation!BC45-Calculation!BB45)/Calculation!BB45)</f>
        <v>-0.56000000000000005</v>
      </c>
      <c r="BB11" s="42">
        <f>IF(Calculation!BC45=0,Calculation!BD45,(Calculation!BD45-Calculation!BC45)/Calculation!BC45)</f>
        <v>-0.36363636363636365</v>
      </c>
      <c r="BC11" s="42">
        <f>IF(Calculation!BD45=0,Calculation!BE45,(Calculation!BE45-Calculation!BD45)/Calculation!BD45)</f>
        <v>-0.5714285714285714</v>
      </c>
      <c r="BD11" s="42">
        <f>IF(Calculation!BE45=0,Calculation!BF45,(Calculation!BF45-Calculation!BE45)/Calculation!BE45)</f>
        <v>2</v>
      </c>
      <c r="BE11" s="42">
        <f>IF(Calculation!BF45=0,Calculation!BG45,(Calculation!BG45-Calculation!BF45)/Calculation!BF45)</f>
        <v>-0.44444444444444442</v>
      </c>
      <c r="BF11" s="42">
        <f>IF(Calculation!BG45=0,Calculation!BH45,(Calculation!BH45-Calculation!BG45)/Calculation!BG45)</f>
        <v>0.2</v>
      </c>
      <c r="BG11" s="42">
        <f>IF(Calculation!BH45=0,Calculation!BI45,(Calculation!BI45-Calculation!BH45)/Calculation!BH45)</f>
        <v>-0.66666666666666663</v>
      </c>
      <c r="BH11" s="42">
        <f>IF(Calculation!BI45=0,Calculation!BJ45,(Calculation!BJ45-Calculation!BI45)/Calculation!BI45)</f>
        <v>0</v>
      </c>
      <c r="BI11" s="42">
        <f>IF(Calculation!BJ45=0,Calculation!BK45,(Calculation!BK45-Calculation!BJ45)/Calculation!BJ45)</f>
        <v>0.5</v>
      </c>
      <c r="BJ11" s="42">
        <f>IF(Calculation!BK45=0,Calculation!BL45,(Calculation!BL45-Calculation!BK45)/Calculation!BK45)</f>
        <v>0.66666666666666663</v>
      </c>
      <c r="BK11" s="42">
        <f>IF(Calculation!BL45=0,Calculation!BM45,(Calculation!BM45-Calculation!BL45)/Calculation!BL45)</f>
        <v>-0.4</v>
      </c>
      <c r="BL11" s="42">
        <f>IF(Calculation!BM45=0,Calculation!BN45,(Calculation!BN45-Calculation!BM45)/Calculation!BM45)</f>
        <v>1.6666666666666667</v>
      </c>
      <c r="BM11" s="42">
        <f>IF(Calculation!BN45=0,Calculation!BO45,(Calculation!BO45-Calculation!BN45)/Calculation!BN45)</f>
        <v>-0.625</v>
      </c>
      <c r="BN11" s="42">
        <f>IF(Calculation!BO45=0,Calculation!BP45,(Calculation!BP45-Calculation!BO45)/Calculation!BO45)</f>
        <v>3.6666666666666665</v>
      </c>
      <c r="BO11" s="42">
        <f>IF(Calculation!BP45=0,Calculation!BQ45,(Calculation!BQ45-Calculation!BP45)/Calculation!BP45)</f>
        <v>-0.8571428571428571</v>
      </c>
      <c r="BP11" s="42">
        <f>IF(Calculation!BQ45=0,Calculation!BR45,(Calculation!BR45-Calculation!BQ45)/Calculation!BQ45)</f>
        <v>6.5</v>
      </c>
      <c r="BQ11" s="42">
        <f>IF(Calculation!BR45=0,Calculation!BS45,(Calculation!BS45-Calculation!BR45)/Calculation!BR45)</f>
        <v>0.26666666666666666</v>
      </c>
    </row>
    <row r="12" spans="1:69" x14ac:dyDescent="0.3">
      <c r="A12" s="7" t="s">
        <v>26</v>
      </c>
      <c r="B12" s="16">
        <f>ProvinceTotal!G12</f>
        <v>6434501</v>
      </c>
      <c r="C12" s="42">
        <f>Calculation!E46</f>
        <v>0</v>
      </c>
      <c r="D12" s="42">
        <f>IF(Calculation!E46=0,Calculation!F46,(Calculation!F46-Calculation!E46)/Calculation!E46)</f>
        <v>0</v>
      </c>
      <c r="E12" s="42">
        <f>IF(Calculation!F46=0,Calculation!G46,(Calculation!G46-Calculation!F46)/Calculation!F46)</f>
        <v>0</v>
      </c>
      <c r="F12" s="42">
        <f>IF(Calculation!G46=0,Calculation!H46,(Calculation!H46-Calculation!G46)/Calculation!G46)</f>
        <v>0</v>
      </c>
      <c r="G12" s="42">
        <f>IF(Calculation!H46=0,Calculation!I46,(Calculation!I46-Calculation!H46)/Calculation!H46)</f>
        <v>0</v>
      </c>
      <c r="H12" s="42">
        <f>IF(Calculation!I46=0,Calculation!J46,(Calculation!J46-Calculation!I46)/Calculation!I46)</f>
        <v>1</v>
      </c>
      <c r="I12" s="42">
        <f>IF(Calculation!J46=0,Calculation!K46,(Calculation!K46-Calculation!J46)/Calculation!J46)</f>
        <v>-1</v>
      </c>
      <c r="J12" s="42">
        <f>IF(Calculation!K46=0,Calculation!L46,(Calculation!L46-Calculation!K46)/Calculation!K46)</f>
        <v>1</v>
      </c>
      <c r="K12" s="42">
        <f>IF(Calculation!L46=0,Calculation!M46,(Calculation!M46-Calculation!L46)/Calculation!L46)</f>
        <v>-1</v>
      </c>
      <c r="L12" s="42">
        <f>IF(Calculation!M46=0,Calculation!N46,(Calculation!N46-Calculation!M46)/Calculation!M46)</f>
        <v>0</v>
      </c>
      <c r="M12" s="42">
        <f>IF(Calculation!N46=0,Calculation!O46,(Calculation!O46-Calculation!N46)/Calculation!N46)</f>
        <v>17</v>
      </c>
      <c r="N12" s="42">
        <f>IF(Calculation!O46=0,Calculation!P46,(Calculation!P46-Calculation!O46)/Calculation!O46)</f>
        <v>-0.6470588235294118</v>
      </c>
      <c r="O12" s="42">
        <f>IF(Calculation!P46=0,Calculation!Q46,(Calculation!Q46-Calculation!P46)/Calculation!P46)</f>
        <v>-0.5</v>
      </c>
      <c r="P12" s="42">
        <f>IF(Calculation!Q46=0,Calculation!R46,(Calculation!R46-Calculation!Q46)/Calculation!Q46)</f>
        <v>1.6666666666666667</v>
      </c>
      <c r="Q12" s="42">
        <f>IF(Calculation!R46=0,Calculation!S46,(Calculation!S46-Calculation!R46)/Calculation!R46)</f>
        <v>5.625</v>
      </c>
      <c r="R12" s="42">
        <f>IF(Calculation!S46=0,Calculation!T46,(Calculation!T46-Calculation!S46)/Calculation!S46)</f>
        <v>-1</v>
      </c>
      <c r="S12" s="42">
        <f>IF(Calculation!T46=0,Calculation!U46,(Calculation!U46-Calculation!T46)/Calculation!T46)</f>
        <v>46</v>
      </c>
      <c r="T12" s="42">
        <f>IF(Calculation!U46=0,Calculation!V46,(Calculation!V46-Calculation!U46)/Calculation!U46)</f>
        <v>-0.58695652173913049</v>
      </c>
      <c r="U12" s="42">
        <f>IF(Calculation!V46=0,Calculation!W46,(Calculation!W46-Calculation!V46)/Calculation!V46)</f>
        <v>0.52631578947368418</v>
      </c>
      <c r="V12" s="42">
        <f>IF(Calculation!W46=0,Calculation!X46,(Calculation!X46-Calculation!W46)/Calculation!W46)</f>
        <v>0.34482758620689657</v>
      </c>
      <c r="W12" s="42">
        <f>IF(Calculation!X46=0,Calculation!Y46,(Calculation!Y46-Calculation!X46)/Calculation!X46)</f>
        <v>-0.12820512820512819</v>
      </c>
      <c r="X12" s="42">
        <f>IF(Calculation!Y46=0,Calculation!Z46,(Calculation!Z46-Calculation!Y46)/Calculation!Y46)</f>
        <v>-0.14705882352941177</v>
      </c>
      <c r="Y12" s="42">
        <f>IF(Calculation!Z46=0,Calculation!AA46,(Calculation!AA46-Calculation!Z46)/Calculation!Z46)</f>
        <v>2.7931034482758621</v>
      </c>
      <c r="Z12" s="42">
        <f>IF(Calculation!AA46=0,Calculation!AB46,(Calculation!AB46-Calculation!AA46)/Calculation!AA46)</f>
        <v>-0.72727272727272729</v>
      </c>
      <c r="AA12" s="42">
        <f>IF(Calculation!AB46=0,Calculation!AC46,(Calculation!AC46-Calculation!AB46)/Calculation!AB46)</f>
        <v>3.7666666666666666</v>
      </c>
      <c r="AB12" s="42">
        <f>IF(Calculation!AC46=0,Calculation!AD46,(Calculation!AD46-Calculation!AC46)/Calculation!AC46)</f>
        <v>-1</v>
      </c>
      <c r="AC12" s="42">
        <f>IF(Calculation!AD46=0,Calculation!AE46,(Calculation!AE46-Calculation!AD46)/Calculation!AD46)</f>
        <v>63</v>
      </c>
      <c r="AD12" s="42">
        <f>IF(Calculation!AE46=0,Calculation!AF46,(Calculation!AF46-Calculation!AE46)/Calculation!AE46)</f>
        <v>-0.52380952380952384</v>
      </c>
      <c r="AE12" s="42">
        <f>IF(Calculation!AF46=0,Calculation!AG46,(Calculation!AG46-Calculation!AF46)/Calculation!AF46)</f>
        <v>0.66666666666666663</v>
      </c>
      <c r="AF12" s="42">
        <f>IF(Calculation!AG46=0,Calculation!AH46,(Calculation!AH46-Calculation!AG46)/Calculation!AG46)</f>
        <v>-0.04</v>
      </c>
      <c r="AG12" s="42">
        <f>IF(Calculation!AH46=0,Calculation!AI46,(Calculation!AI46-Calculation!AH46)/Calculation!AH46)</f>
        <v>0.1875</v>
      </c>
      <c r="AH12" s="42">
        <f>IF(Calculation!AI46=0,Calculation!AJ46,(Calculation!AJ46-Calculation!AI46)/Calculation!AI46)</f>
        <v>-0.26315789473684209</v>
      </c>
      <c r="AI12" s="42">
        <f>IF(Calculation!AJ46=0,Calculation!AK46,(Calculation!AK46-Calculation!AJ46)/Calculation!AJ46)</f>
        <v>1.3901582372079269</v>
      </c>
      <c r="AJ12" s="42">
        <f>IF(Calculation!AK46=0,Calculation!AL46,(Calculation!AL46-Calculation!AK46)/Calculation!AK46)</f>
        <v>-0.15675632582944235</v>
      </c>
      <c r="AK12" s="42">
        <f>IF(Calculation!AL46=0,Calculation!AM46,(Calculation!AM46-Calculation!AL46)/Calculation!AL46)</f>
        <v>0.65342329094587137</v>
      </c>
      <c r="AL12" s="42">
        <f>IF(Calculation!AM46=0,Calculation!AN46,(Calculation!AN46-Calculation!AM46)/Calculation!AM46)</f>
        <v>-0.2426567165985862</v>
      </c>
      <c r="AM12" s="42">
        <f>IF(Calculation!AN46=0,Calculation!AO46,(Calculation!AO46-Calculation!AN46)/Calculation!AN46)</f>
        <v>-0.58490566037735847</v>
      </c>
      <c r="AN12" s="42">
        <f>IF(Calculation!AO46=0,Calculation!AP46,(Calculation!AP46-Calculation!AO46)/Calculation!AO46)</f>
        <v>-0.36363636363636365</v>
      </c>
      <c r="AO12" s="42">
        <f>IF(Calculation!AP46=0,Calculation!AQ46,(Calculation!AQ46-Calculation!AP46)/Calculation!AP46)</f>
        <v>1.75</v>
      </c>
      <c r="AP12" s="42">
        <f>IF(Calculation!AQ46=0,Calculation!AR46,(Calculation!AR46-Calculation!AQ46)/Calculation!AQ46)</f>
        <v>-0.51948051948051943</v>
      </c>
      <c r="AQ12" s="42">
        <f>IF(Calculation!AR46=0,Calculation!AS46,(Calculation!AS46-Calculation!AR46)/Calculation!AR46)</f>
        <v>0.67567567567567566</v>
      </c>
      <c r="AR12" s="42">
        <f>IF(Calculation!AS46=0,Calculation!AT46,(Calculation!AT46-Calculation!AS46)/Calculation!AS46)</f>
        <v>-0.14516129032258066</v>
      </c>
      <c r="AS12" s="42">
        <f>IF(Calculation!AT46=0,Calculation!AU46,(Calculation!AU46-Calculation!AT46)/Calculation!AT46)</f>
        <v>-0.39622641509433965</v>
      </c>
      <c r="AT12" s="42">
        <f>IF(Calculation!AU46=0,Calculation!AV46,(Calculation!AV46-Calculation!AU46)/Calculation!AU46)</f>
        <v>-0.1344863616366041</v>
      </c>
      <c r="AU12" s="42">
        <f>IF(Calculation!AV46=0,Calculation!AW46,(Calculation!AW46-Calculation!AV46)/Calculation!AV46)</f>
        <v>2.2604759030403176</v>
      </c>
      <c r="AV12" s="42">
        <f>IF(Calculation!AW46=0,Calculation!AX46,(Calculation!AX46-Calculation!AW46)/Calculation!AW46)</f>
        <v>-0.44803815803897601</v>
      </c>
      <c r="AW12" s="42">
        <f>IF(Calculation!AX46=0,Calculation!AY46,(Calculation!AY46-Calculation!AX46)/Calculation!AX46)</f>
        <v>0.34731793807530154</v>
      </c>
      <c r="AX12" s="42">
        <f>IF(Calculation!AY46=0,Calculation!AZ46,(Calculation!AZ46-Calculation!AY46)/Calculation!AY46)</f>
        <v>0.38483780987735589</v>
      </c>
      <c r="AY12" s="42">
        <f>IF(Calculation!AZ46=0,Calculation!BA46,(Calculation!BA46-Calculation!AZ46)/Calculation!AZ46)</f>
        <v>-0.42685994220771079</v>
      </c>
      <c r="AZ12" s="42">
        <f>IF(Calculation!BA46=0,Calculation!BB46,(Calculation!BB46-Calculation!BA46)/Calculation!BA46)</f>
        <v>0.58901981735100217</v>
      </c>
      <c r="BA12" s="42">
        <f>IF(Calculation!BB46=0,Calculation!BC46,(Calculation!BC46-Calculation!BB46)/Calculation!BB46)</f>
        <v>-0.2232953260988976</v>
      </c>
      <c r="BB12" s="42">
        <f>IF(Calculation!BC46=0,Calculation!BD46,(Calculation!BD46-Calculation!BC46)/Calculation!BC46)</f>
        <v>0.15929705237395442</v>
      </c>
      <c r="BC12" s="42">
        <f>IF(Calculation!BD46=0,Calculation!BE46,(Calculation!BE46-Calculation!BD46)/Calculation!BD46)</f>
        <v>-0.67285045647579733</v>
      </c>
      <c r="BD12" s="42">
        <f>IF(Calculation!BE46=0,Calculation!BF46,(Calculation!BF46-Calculation!BE46)/Calculation!BE46)</f>
        <v>2.0857720474990682</v>
      </c>
      <c r="BE12" s="42">
        <f>IF(Calculation!BF46=0,Calculation!BG46,(Calculation!BG46-Calculation!BF46)/Calculation!BF46)</f>
        <v>-0.26427645162574703</v>
      </c>
      <c r="BF12" s="42">
        <f>IF(Calculation!BG46=0,Calculation!BH46,(Calculation!BH46-Calculation!BG46)/Calculation!BG46)</f>
        <v>-0.11884538855924558</v>
      </c>
      <c r="BG12" s="42">
        <f>IF(Calculation!BH46=0,Calculation!BI46,(Calculation!BI46-Calculation!BH46)/Calculation!BH46)</f>
        <v>0.16966915018290238</v>
      </c>
      <c r="BH12" s="42">
        <f>IF(Calculation!BI46=0,Calculation!BJ46,(Calculation!BJ46-Calculation!BI46)/Calculation!BI46)</f>
        <v>-9.8914765761598536E-2</v>
      </c>
      <c r="BI12" s="42">
        <f>IF(Calculation!BJ46=0,Calculation!BK46,(Calculation!BK46-Calculation!BJ46)/Calculation!BJ46)</f>
        <v>-0.12581132762459685</v>
      </c>
      <c r="BJ12" s="42">
        <f>IF(Calculation!BK46=0,Calculation!BL46,(Calculation!BL46-Calculation!BK46)/Calculation!BK46)</f>
        <v>-0.35205924036470526</v>
      </c>
      <c r="BK12" s="42">
        <f>IF(Calculation!BL46=0,Calculation!BM46,(Calculation!BM46-Calculation!BL46)/Calculation!BL46)</f>
        <v>0.43224669868007287</v>
      </c>
      <c r="BL12" s="42">
        <f>IF(Calculation!BM46=0,Calculation!BN46,(Calculation!BN46-Calculation!BM46)/Calculation!BM46)</f>
        <v>-0.10089769976604708</v>
      </c>
      <c r="BM12" s="42">
        <f>IF(Calculation!BN46=0,Calculation!BO46,(Calculation!BO46-Calculation!BN46)/Calculation!BN46)</f>
        <v>0.17667396678900385</v>
      </c>
      <c r="BN12" s="42">
        <f>IF(Calculation!BO46=0,Calculation!BP46,(Calculation!BP46-Calculation!BO46)/Calculation!BO46)</f>
        <v>-0.46195415871713236</v>
      </c>
      <c r="BO12" s="42">
        <f>IF(Calculation!BP46=0,Calculation!BQ46,(Calculation!BQ46-Calculation!BP46)/Calculation!BP46)</f>
        <v>7.8948620964891372E-2</v>
      </c>
      <c r="BP12" s="42">
        <f>IF(Calculation!BQ46=0,Calculation!BR46,(Calculation!BR46-Calculation!BQ46)/Calculation!BQ46)</f>
        <v>-2.1463244159183263E-2</v>
      </c>
      <c r="BQ12" s="42">
        <f>IF(Calculation!BR46=0,Calculation!BS46,(Calculation!BS46-Calculation!BR46)/Calculation!BR46)</f>
        <v>0.29175310153620609</v>
      </c>
    </row>
    <row r="13" spans="1:69" x14ac:dyDescent="0.3">
      <c r="A13" s="7" t="s">
        <v>27</v>
      </c>
      <c r="B13" s="16">
        <f>ProvinceTotal!G13</f>
        <v>863092</v>
      </c>
      <c r="C13" s="42">
        <f>Calculation!E47</f>
        <v>0</v>
      </c>
      <c r="D13" s="42">
        <f>IF(Calculation!E47=0,Calculation!F47,(Calculation!F47-Calculation!E47)/Calculation!E47)</f>
        <v>0</v>
      </c>
      <c r="E13" s="42">
        <f>IF(Calculation!F47=0,Calculation!G47,(Calculation!G47-Calculation!F47)/Calculation!F47)</f>
        <v>0</v>
      </c>
      <c r="F13" s="42">
        <f>IF(Calculation!G47=0,Calculation!H47,(Calculation!H47-Calculation!G47)/Calculation!G47)</f>
        <v>0</v>
      </c>
      <c r="G13" s="42">
        <f>IF(Calculation!H47=0,Calculation!I47,(Calculation!I47-Calculation!H47)/Calculation!H47)</f>
        <v>0</v>
      </c>
      <c r="H13" s="42">
        <f>IF(Calculation!I47=0,Calculation!J47,(Calculation!J47-Calculation!I47)/Calculation!I47)</f>
        <v>0</v>
      </c>
      <c r="I13" s="42">
        <f>IF(Calculation!J47=0,Calculation!K47,(Calculation!K47-Calculation!J47)/Calculation!J47)</f>
        <v>0</v>
      </c>
      <c r="J13" s="42">
        <f>IF(Calculation!K47=0,Calculation!L47,(Calculation!L47-Calculation!K47)/Calculation!K47)</f>
        <v>0</v>
      </c>
      <c r="K13" s="42">
        <f>IF(Calculation!L47=0,Calculation!M47,(Calculation!M47-Calculation!L47)/Calculation!L47)</f>
        <v>0</v>
      </c>
      <c r="L13" s="42">
        <f>IF(Calculation!M47=0,Calculation!N47,(Calculation!N47-Calculation!M47)/Calculation!M47)</f>
        <v>0</v>
      </c>
      <c r="M13" s="42">
        <f>IF(Calculation!N47=0,Calculation!O47,(Calculation!O47-Calculation!N47)/Calculation!N47)</f>
        <v>0</v>
      </c>
      <c r="N13" s="42">
        <f>IF(Calculation!O47=0,Calculation!P47,(Calculation!P47-Calculation!O47)/Calculation!O47)</f>
        <v>0</v>
      </c>
      <c r="O13" s="42">
        <f>IF(Calculation!P47=0,Calculation!Q47,(Calculation!Q47-Calculation!P47)/Calculation!P47)</f>
        <v>0</v>
      </c>
      <c r="P13" s="42">
        <f>IF(Calculation!Q47=0,Calculation!R47,(Calculation!R47-Calculation!Q47)/Calculation!Q47)</f>
        <v>1</v>
      </c>
      <c r="Q13" s="42">
        <f>IF(Calculation!R47=0,Calculation!S47,(Calculation!S47-Calculation!R47)/Calculation!R47)</f>
        <v>1</v>
      </c>
      <c r="R13" s="42">
        <f>IF(Calculation!S47=0,Calculation!T47,(Calculation!T47-Calculation!S47)/Calculation!S47)</f>
        <v>5</v>
      </c>
      <c r="S13" s="42">
        <f>IF(Calculation!T47=0,Calculation!U47,(Calculation!U47-Calculation!T47)/Calculation!T47)</f>
        <v>-0.33333333333333331</v>
      </c>
      <c r="T13" s="42">
        <f>IF(Calculation!U47=0,Calculation!V47,(Calculation!V47-Calculation!U47)/Calculation!U47)</f>
        <v>-0.875</v>
      </c>
      <c r="U13" s="42">
        <f>IF(Calculation!V47=0,Calculation!W47,(Calculation!W47-Calculation!V47)/Calculation!V47)</f>
        <v>9</v>
      </c>
      <c r="V13" s="42">
        <f>IF(Calculation!W47=0,Calculation!X47,(Calculation!X47-Calculation!W47)/Calculation!W47)</f>
        <v>-1</v>
      </c>
      <c r="W13" s="42">
        <f>IF(Calculation!X47=0,Calculation!Y47,(Calculation!Y47-Calculation!X47)/Calculation!X47)</f>
        <v>11</v>
      </c>
      <c r="X13" s="42">
        <f>IF(Calculation!Y47=0,Calculation!Z47,(Calculation!Z47-Calculation!Y47)/Calculation!Y47)</f>
        <v>-1</v>
      </c>
      <c r="Y13" s="42">
        <f>IF(Calculation!Z47=0,Calculation!AA47,(Calculation!AA47-Calculation!Z47)/Calculation!Z47)</f>
        <v>0</v>
      </c>
      <c r="Z13" s="42">
        <f>IF(Calculation!AA47=0,Calculation!AB47,(Calculation!AB47-Calculation!AA47)/Calculation!AA47)</f>
        <v>1</v>
      </c>
      <c r="AA13" s="42">
        <f>IF(Calculation!AB47=0,Calculation!AC47,(Calculation!AC47-Calculation!AB47)/Calculation!AB47)</f>
        <v>5</v>
      </c>
      <c r="AB13" s="42">
        <f>IF(Calculation!AC47=0,Calculation!AD47,(Calculation!AD47-Calculation!AC47)/Calculation!AC47)</f>
        <v>6.5</v>
      </c>
      <c r="AC13" s="42">
        <f>IF(Calculation!AD47=0,Calculation!AE47,(Calculation!AE47-Calculation!AD47)/Calculation!AD47)</f>
        <v>-0.93333333333333335</v>
      </c>
      <c r="AD13" s="42">
        <f>IF(Calculation!AE47=0,Calculation!AF47,(Calculation!AF47-Calculation!AE47)/Calculation!AE47)</f>
        <v>-1</v>
      </c>
      <c r="AE13" s="42">
        <f>IF(Calculation!AF47=0,Calculation!AG47,(Calculation!AG47-Calculation!AF47)/Calculation!AF47)</f>
        <v>21</v>
      </c>
      <c r="AF13" s="42">
        <f>IF(Calculation!AG47=0,Calculation!AH47,(Calculation!AH47-Calculation!AG47)/Calculation!AG47)</f>
        <v>-0.19047619047619047</v>
      </c>
      <c r="AG13" s="42">
        <f>IF(Calculation!AH47=0,Calculation!AI47,(Calculation!AI47-Calculation!AH47)/Calculation!AH47)</f>
        <v>-0.94117647058823528</v>
      </c>
      <c r="AH13" s="42">
        <f>IF(Calculation!AI47=0,Calculation!AJ47,(Calculation!AJ47-Calculation!AI47)/Calculation!AI47)</f>
        <v>25</v>
      </c>
      <c r="AI13" s="42">
        <f>IF(Calculation!AJ47=0,Calculation!AK47,(Calculation!AK47-Calculation!AJ47)/Calculation!AJ47)</f>
        <v>-0.50162744863831787</v>
      </c>
      <c r="AJ13" s="42">
        <f>IF(Calculation!AK47=0,Calculation!AL47,(Calculation!AL47-Calculation!AK47)/Calculation!AK47)</f>
        <v>0.93262230743880681</v>
      </c>
      <c r="AK13" s="42">
        <f>IF(Calculation!AL47=0,Calculation!AM47,(Calculation!AM47-Calculation!AL47)/Calculation!AL47)</f>
        <v>0.15803996341595788</v>
      </c>
      <c r="AL13" s="42">
        <f>IF(Calculation!AM47=0,Calculation!AN47,(Calculation!AN47-Calculation!AM47)/Calculation!AM47)</f>
        <v>-6.8965517241379309E-2</v>
      </c>
      <c r="AM13" s="42">
        <f>IF(Calculation!AN47=0,Calculation!AO47,(Calculation!AO47-Calculation!AN47)/Calculation!AN47)</f>
        <v>-0.22222222222222221</v>
      </c>
      <c r="AN13" s="42">
        <f>IF(Calculation!AO47=0,Calculation!AP47,(Calculation!AP47-Calculation!AO47)/Calculation!AO47)</f>
        <v>-0.38095238095238093</v>
      </c>
      <c r="AO13" s="42">
        <f>IF(Calculation!AP47=0,Calculation!AQ47,(Calculation!AQ47-Calculation!AP47)/Calculation!AP47)</f>
        <v>-0.38461538461538464</v>
      </c>
      <c r="AP13" s="42">
        <f>IF(Calculation!AQ47=0,Calculation!AR47,(Calculation!AR47-Calculation!AQ47)/Calculation!AQ47)</f>
        <v>3.5</v>
      </c>
      <c r="AQ13" s="42">
        <f>IF(Calculation!AR47=0,Calculation!AS47,(Calculation!AS47-Calculation!AR47)/Calculation!AR47)</f>
        <v>-0.16666666666666666</v>
      </c>
      <c r="AR13" s="42">
        <f>IF(Calculation!AS47=0,Calculation!AT47,(Calculation!AT47-Calculation!AS47)/Calculation!AS47)</f>
        <v>-0.1</v>
      </c>
      <c r="AS13" s="42">
        <f>IF(Calculation!AT47=0,Calculation!AU47,(Calculation!AU47-Calculation!AT47)/Calculation!AT47)</f>
        <v>-1</v>
      </c>
      <c r="AT13" s="42">
        <f>IF(Calculation!AU47=0,Calculation!AV47,(Calculation!AV47-Calculation!AU47)/Calculation!AU47)</f>
        <v>35</v>
      </c>
      <c r="AU13" s="42">
        <f>IF(Calculation!AV47=0,Calculation!AW47,(Calculation!AW47-Calculation!AV47)/Calculation!AV47)</f>
        <v>-0.65714285714285714</v>
      </c>
      <c r="AV13" s="42">
        <f>IF(Calculation!AW47=0,Calculation!AX47,(Calculation!AX47-Calculation!AW47)/Calculation!AW47)</f>
        <v>0.16666666666666666</v>
      </c>
      <c r="AW13" s="42">
        <f>IF(Calculation!AX47=0,Calculation!AY47,(Calculation!AY47-Calculation!AX47)/Calculation!AX47)</f>
        <v>0</v>
      </c>
      <c r="AX13" s="42">
        <f>IF(Calculation!AY47=0,Calculation!AZ47,(Calculation!AZ47-Calculation!AY47)/Calculation!AY47)</f>
        <v>-0.2857142857142857</v>
      </c>
      <c r="AY13" s="42">
        <f>IF(Calculation!AZ47=0,Calculation!BA47,(Calculation!BA47-Calculation!AZ47)/Calculation!AZ47)</f>
        <v>-0.3</v>
      </c>
      <c r="AZ13" s="42">
        <f>IF(Calculation!BA47=0,Calculation!BB47,(Calculation!BB47-Calculation!BA47)/Calculation!BA47)</f>
        <v>-0.5714285714285714</v>
      </c>
      <c r="BA13" s="42">
        <f>IF(Calculation!BB47=0,Calculation!BC47,(Calculation!BC47-Calculation!BB47)/Calculation!BB47)</f>
        <v>0</v>
      </c>
      <c r="BB13" s="42">
        <f>IF(Calculation!BC47=0,Calculation!BD47,(Calculation!BD47-Calculation!BC47)/Calculation!BC47)</f>
        <v>1.6666666666666667</v>
      </c>
      <c r="BC13" s="42">
        <f>IF(Calculation!BD47=0,Calculation!BE47,(Calculation!BE47-Calculation!BD47)/Calculation!BD47)</f>
        <v>1.25</v>
      </c>
      <c r="BD13" s="42">
        <f>IF(Calculation!BE47=0,Calculation!BF47,(Calculation!BF47-Calculation!BE47)/Calculation!BE47)</f>
        <v>-0.61111111111111116</v>
      </c>
      <c r="BE13" s="42">
        <f>IF(Calculation!BF47=0,Calculation!BG47,(Calculation!BG47-Calculation!BF47)/Calculation!BF47)</f>
        <v>0.14285714285714285</v>
      </c>
      <c r="BF13" s="42">
        <f>IF(Calculation!BG47=0,Calculation!BH47,(Calculation!BH47-Calculation!BG47)/Calculation!BG47)</f>
        <v>-0.625</v>
      </c>
      <c r="BG13" s="42">
        <f>IF(Calculation!BH47=0,Calculation!BI47,(Calculation!BI47-Calculation!BH47)/Calculation!BH47)</f>
        <v>0</v>
      </c>
      <c r="BH13" s="42">
        <f>IF(Calculation!BI47=0,Calculation!BJ47,(Calculation!BJ47-Calculation!BI47)/Calculation!BI47)</f>
        <v>1.6666666666666667</v>
      </c>
      <c r="BI13" s="42">
        <f>IF(Calculation!BJ47=0,Calculation!BK47,(Calculation!BK47-Calculation!BJ47)/Calculation!BJ47)</f>
        <v>1.75</v>
      </c>
      <c r="BJ13" s="42">
        <f>IF(Calculation!BK47=0,Calculation!BL47,(Calculation!BL47-Calculation!BK47)/Calculation!BK47)</f>
        <v>-0.68181818181818177</v>
      </c>
      <c r="BK13" s="42">
        <f>IF(Calculation!BL47=0,Calculation!BM47,(Calculation!BM47-Calculation!BL47)/Calculation!BL47)</f>
        <v>1</v>
      </c>
      <c r="BL13" s="42">
        <f>IF(Calculation!BM47=0,Calculation!BN47,(Calculation!BN47-Calculation!BM47)/Calculation!BM47)</f>
        <v>-0.7142857142857143</v>
      </c>
      <c r="BM13" s="42">
        <f>IF(Calculation!BN47=0,Calculation!BO47,(Calculation!BO47-Calculation!BN47)/Calculation!BN47)</f>
        <v>0.25</v>
      </c>
      <c r="BN13" s="42">
        <f>IF(Calculation!BO47=0,Calculation!BP47,(Calculation!BP47-Calculation!BO47)/Calculation!BO47)</f>
        <v>0.4</v>
      </c>
      <c r="BO13" s="42">
        <f>IF(Calculation!BP47=0,Calculation!BQ47,(Calculation!BQ47-Calculation!BP47)/Calculation!BP47)</f>
        <v>-0.5714285714285714</v>
      </c>
      <c r="BP13" s="42">
        <f>IF(Calculation!BQ47=0,Calculation!BR47,(Calculation!BR47-Calculation!BQ47)/Calculation!BQ47)</f>
        <v>-0.78337478714377085</v>
      </c>
      <c r="BQ13" s="42">
        <f>IF(Calculation!BR47=0,Calculation!BS47,(Calculation!BS47-Calculation!BR47)/Calculation!BR47)</f>
        <v>4.8988289788921584</v>
      </c>
    </row>
    <row r="14" spans="1:69" x14ac:dyDescent="0.3">
      <c r="A14" s="7" t="s">
        <v>28</v>
      </c>
      <c r="B14" s="16">
        <f>ProvinceTotal!G14</f>
        <v>4710509</v>
      </c>
      <c r="C14" s="42">
        <f>Calculation!E48</f>
        <v>0</v>
      </c>
      <c r="D14" s="42">
        <f>IF(Calculation!E48=0,Calculation!F48,(Calculation!F48-Calculation!E48)/Calculation!E48)</f>
        <v>0</v>
      </c>
      <c r="E14" s="42">
        <f>IF(Calculation!F48=0,Calculation!G48,(Calculation!G48-Calculation!F48)/Calculation!F48)</f>
        <v>0</v>
      </c>
      <c r="F14" s="42">
        <f>IF(Calculation!G48=0,Calculation!H48,(Calculation!H48-Calculation!G48)/Calculation!G48)</f>
        <v>0</v>
      </c>
      <c r="G14" s="42">
        <f>IF(Calculation!H48=0,Calculation!I48,(Calculation!I48-Calculation!H48)/Calculation!H48)</f>
        <v>0</v>
      </c>
      <c r="H14" s="42">
        <f>IF(Calculation!I48=0,Calculation!J48,(Calculation!J48-Calculation!I48)/Calculation!I48)</f>
        <v>0</v>
      </c>
      <c r="I14" s="42">
        <f>IF(Calculation!J48=0,Calculation!K48,(Calculation!K48-Calculation!J48)/Calculation!J48)</f>
        <v>3</v>
      </c>
      <c r="J14" s="42">
        <f>IF(Calculation!K48=0,Calculation!L48,(Calculation!L48-Calculation!K48)/Calculation!K48)</f>
        <v>-1</v>
      </c>
      <c r="K14" s="42">
        <f>IF(Calculation!L48=0,Calculation!M48,(Calculation!M48-Calculation!L48)/Calculation!L48)</f>
        <v>3</v>
      </c>
      <c r="L14" s="42">
        <f>IF(Calculation!M48=0,Calculation!N48,(Calculation!N48-Calculation!M48)/Calculation!M48)</f>
        <v>0.33333333333333331</v>
      </c>
      <c r="M14" s="42">
        <f>IF(Calculation!N48=0,Calculation!O48,(Calculation!O48-Calculation!N48)/Calculation!N48)</f>
        <v>1.25</v>
      </c>
      <c r="N14" s="42">
        <f>IF(Calculation!O48=0,Calculation!P48,(Calculation!P48-Calculation!O48)/Calculation!O48)</f>
        <v>0.33333333333333331</v>
      </c>
      <c r="O14" s="42">
        <f>IF(Calculation!P48=0,Calculation!Q48,(Calculation!Q48-Calculation!P48)/Calculation!P48)</f>
        <v>-0.66666666666666663</v>
      </c>
      <c r="P14" s="42">
        <f>IF(Calculation!Q48=0,Calculation!R48,(Calculation!R48-Calculation!Q48)/Calculation!Q48)</f>
        <v>5.75</v>
      </c>
      <c r="Q14" s="42">
        <f>IF(Calculation!R48=0,Calculation!S48,(Calculation!S48-Calculation!R48)/Calculation!R48)</f>
        <v>-0.96296296296296291</v>
      </c>
      <c r="R14" s="42">
        <f>IF(Calculation!S48=0,Calculation!T48,(Calculation!T48-Calculation!S48)/Calculation!S48)</f>
        <v>-1</v>
      </c>
      <c r="S14" s="42">
        <f>IF(Calculation!T48=0,Calculation!U48,(Calculation!U48-Calculation!T48)/Calculation!T48)</f>
        <v>1</v>
      </c>
      <c r="T14" s="42">
        <f>IF(Calculation!U48=0,Calculation!V48,(Calculation!V48-Calculation!U48)/Calculation!U48)</f>
        <v>4</v>
      </c>
      <c r="U14" s="42">
        <f>IF(Calculation!V48=0,Calculation!W48,(Calculation!W48-Calculation!V48)/Calculation!V48)</f>
        <v>-0.2</v>
      </c>
      <c r="V14" s="42">
        <f>IF(Calculation!W48=0,Calculation!X48,(Calculation!X48-Calculation!W48)/Calculation!W48)</f>
        <v>8.25</v>
      </c>
      <c r="W14" s="42">
        <f>IF(Calculation!X48=0,Calculation!Y48,(Calculation!Y48-Calculation!X48)/Calculation!X48)</f>
        <v>-0.54054054054054057</v>
      </c>
      <c r="X14" s="42">
        <f>IF(Calculation!Y48=0,Calculation!Z48,(Calculation!Z48-Calculation!Y48)/Calculation!Y48)</f>
        <v>0.82352941176470584</v>
      </c>
      <c r="Y14" s="42">
        <f>IF(Calculation!Z48=0,Calculation!AA48,(Calculation!AA48-Calculation!Z48)/Calculation!Z48)</f>
        <v>-0.5161290322580645</v>
      </c>
      <c r="Z14" s="42">
        <f>IF(Calculation!AA48=0,Calculation!AB48,(Calculation!AB48-Calculation!AA48)/Calculation!AA48)</f>
        <v>2.2000000000000002</v>
      </c>
      <c r="AA14" s="42">
        <f>IF(Calculation!AB48=0,Calculation!AC48,(Calculation!AC48-Calculation!AB48)/Calculation!AB48)</f>
        <v>-0.33333333333333331</v>
      </c>
      <c r="AB14" s="42">
        <f>IF(Calculation!AC48=0,Calculation!AD48,(Calculation!AD48-Calculation!AC48)/Calculation!AC48)</f>
        <v>0.65625</v>
      </c>
      <c r="AC14" s="42">
        <f>IF(Calculation!AD48=0,Calculation!AE48,(Calculation!AE48-Calculation!AD48)/Calculation!AD48)</f>
        <v>-0.52830188679245282</v>
      </c>
      <c r="AD14" s="42">
        <f>IF(Calculation!AE48=0,Calculation!AF48,(Calculation!AF48-Calculation!AE48)/Calculation!AE48)</f>
        <v>0.12</v>
      </c>
      <c r="AE14" s="42">
        <f>IF(Calculation!AF48=0,Calculation!AG48,(Calculation!AG48-Calculation!AF48)/Calculation!AF48)</f>
        <v>-0.21428571428571427</v>
      </c>
      <c r="AF14" s="42">
        <f>IF(Calculation!AG48=0,Calculation!AH48,(Calculation!AH48-Calculation!AG48)/Calculation!AG48)</f>
        <v>-0.54545454545454541</v>
      </c>
      <c r="AG14" s="42">
        <f>IF(Calculation!AH48=0,Calculation!AI48,(Calculation!AI48-Calculation!AH48)/Calculation!AH48)</f>
        <v>2.1</v>
      </c>
      <c r="AH14" s="42">
        <f>IF(Calculation!AI48=0,Calculation!AJ48,(Calculation!AJ48-Calculation!AI48)/Calculation!AI48)</f>
        <v>-0.29032258064516131</v>
      </c>
      <c r="AI14" s="42">
        <f>IF(Calculation!AJ48=0,Calculation!AK48,(Calculation!AK48-Calculation!AJ48)/Calculation!AJ48)</f>
        <v>0.19298771880293553</v>
      </c>
      <c r="AJ14" s="42">
        <f>IF(Calculation!AK48=0,Calculation!AL48,(Calculation!AL48-Calculation!AK48)/Calculation!AK48)</f>
        <v>0.39867323616051048</v>
      </c>
      <c r="AK14" s="42">
        <f>IF(Calculation!AL48=0,Calculation!AM48,(Calculation!AM48-Calculation!AL48)/Calculation!AL48)</f>
        <v>-0.53567306287487448</v>
      </c>
      <c r="AL14" s="42">
        <f>IF(Calculation!AM48=0,Calculation!AN48,(Calculation!AN48-Calculation!AM48)/Calculation!AM48)</f>
        <v>1.6987274973217206</v>
      </c>
      <c r="AM14" s="42">
        <f>IF(Calculation!AN48=0,Calculation!AO48,(Calculation!AO48-Calculation!AN48)/Calculation!AN48)</f>
        <v>-0.13043478260869565</v>
      </c>
      <c r="AN14" s="42">
        <f>IF(Calculation!AO48=0,Calculation!AP48,(Calculation!AP48-Calculation!AO48)/Calculation!AO48)</f>
        <v>-0.47499999999999998</v>
      </c>
      <c r="AO14" s="42">
        <f>IF(Calculation!AP48=0,Calculation!AQ48,(Calculation!AQ48-Calculation!AP48)/Calculation!AP48)</f>
        <v>0.90476190476190477</v>
      </c>
      <c r="AP14" s="42">
        <f>IF(Calculation!AQ48=0,Calculation!AR48,(Calculation!AR48-Calculation!AQ48)/Calculation!AQ48)</f>
        <v>-0.45</v>
      </c>
      <c r="AQ14" s="42">
        <f>IF(Calculation!AR48=0,Calculation!AS48,(Calculation!AS48-Calculation!AR48)/Calculation!AR48)</f>
        <v>0.13636363636363635</v>
      </c>
      <c r="AR14" s="42">
        <f>IF(Calculation!AS48=0,Calculation!AT48,(Calculation!AT48-Calculation!AS48)/Calculation!AS48)</f>
        <v>0.76</v>
      </c>
      <c r="AS14" s="42">
        <f>IF(Calculation!AT48=0,Calculation!AU48,(Calculation!AU48-Calculation!AT48)/Calculation!AT48)</f>
        <v>-0.54545454545454541</v>
      </c>
      <c r="AT14" s="42">
        <f>IF(Calculation!AU48=0,Calculation!AV48,(Calculation!AV48-Calculation!AU48)/Calculation!AU48)</f>
        <v>0.5</v>
      </c>
      <c r="AU14" s="42">
        <f>IF(Calculation!AV48=0,Calculation!AW48,(Calculation!AW48-Calculation!AV48)/Calculation!AV48)</f>
        <v>0.36666666666666664</v>
      </c>
      <c r="AV14" s="42">
        <f>IF(Calculation!AW48=0,Calculation!AX48,(Calculation!AX48-Calculation!AW48)/Calculation!AW48)</f>
        <v>-0.12195121951219512</v>
      </c>
      <c r="AW14" s="42">
        <f>IF(Calculation!AX48=0,Calculation!AY48,(Calculation!AY48-Calculation!AX48)/Calculation!AX48)</f>
        <v>8.3333333333333329E-2</v>
      </c>
      <c r="AX14" s="42">
        <f>IF(Calculation!AY48=0,Calculation!AZ48,(Calculation!AZ48-Calculation!AY48)/Calculation!AY48)</f>
        <v>-5.128205128205128E-2</v>
      </c>
      <c r="AY14" s="42">
        <f>IF(Calculation!AZ48=0,Calculation!BA48,(Calculation!BA48-Calculation!AZ48)/Calculation!AZ48)</f>
        <v>-5.4054054054054057E-2</v>
      </c>
      <c r="AZ14" s="42">
        <f>IF(Calculation!BA48=0,Calculation!BB48,(Calculation!BB48-Calculation!BA48)/Calculation!BA48)</f>
        <v>0.11428571428571428</v>
      </c>
      <c r="BA14" s="42">
        <f>IF(Calculation!BB48=0,Calculation!BC48,(Calculation!BC48-Calculation!BB48)/Calculation!BB48)</f>
        <v>0</v>
      </c>
      <c r="BB14" s="42">
        <f>IF(Calculation!BC48=0,Calculation!BD48,(Calculation!BD48-Calculation!BC48)/Calculation!BC48)</f>
        <v>-0.20512820512820512</v>
      </c>
      <c r="BC14" s="42">
        <f>IF(Calculation!BD48=0,Calculation!BE48,(Calculation!BE48-Calculation!BD48)/Calculation!BD48)</f>
        <v>0.19354838709677419</v>
      </c>
      <c r="BD14" s="42">
        <f>IF(Calculation!BE48=0,Calculation!BF48,(Calculation!BF48-Calculation!BE48)/Calculation!BE48)</f>
        <v>0.21621621621621623</v>
      </c>
      <c r="BE14" s="42">
        <f>IF(Calculation!BF48=0,Calculation!BG48,(Calculation!BG48-Calculation!BF48)/Calculation!BF48)</f>
        <v>0.71111111111111114</v>
      </c>
      <c r="BF14" s="42">
        <f>IF(Calculation!BG48=0,Calculation!BH48,(Calculation!BH48-Calculation!BG48)/Calculation!BG48)</f>
        <v>-0.15584415584415584</v>
      </c>
      <c r="BG14" s="42">
        <f>IF(Calculation!BH48=0,Calculation!BI48,(Calculation!BI48-Calculation!BH48)/Calculation!BH48)</f>
        <v>-3.0769230769230771E-2</v>
      </c>
      <c r="BH14" s="42">
        <f>IF(Calculation!BI48=0,Calculation!BJ48,(Calculation!BJ48-Calculation!BI48)/Calculation!BI48)</f>
        <v>1.5873015873015872E-2</v>
      </c>
      <c r="BI14" s="42">
        <f>IF(Calculation!BJ48=0,Calculation!BK48,(Calculation!BK48-Calculation!BJ48)/Calculation!BJ48)</f>
        <v>0.375</v>
      </c>
      <c r="BJ14" s="42">
        <f>IF(Calculation!BK48=0,Calculation!BL48,(Calculation!BL48-Calculation!BK48)/Calculation!BK48)</f>
        <v>-0.63636363636363635</v>
      </c>
      <c r="BK14" s="42">
        <f>IF(Calculation!BL48=0,Calculation!BM48,(Calculation!BM48-Calculation!BL48)/Calculation!BL48)</f>
        <v>2.46875</v>
      </c>
      <c r="BL14" s="42">
        <f>IF(Calculation!BM48=0,Calculation!BN48,(Calculation!BN48-Calculation!BM48)/Calculation!BM48)</f>
        <v>-0.35135135135135137</v>
      </c>
      <c r="BM14" s="42">
        <f>IF(Calculation!BN48=0,Calculation!BO48,(Calculation!BO48-Calculation!BN48)/Calculation!BN48)</f>
        <v>0</v>
      </c>
      <c r="BN14" s="42">
        <f>IF(Calculation!BO48=0,Calculation!BP48,(Calculation!BP48-Calculation!BO48)/Calculation!BO48)</f>
        <v>6.9444444444444448E-2</v>
      </c>
      <c r="BO14" s="42">
        <f>IF(Calculation!BP48=0,Calculation!BQ48,(Calculation!BQ48-Calculation!BP48)/Calculation!BP48)</f>
        <v>0.16883116883116883</v>
      </c>
      <c r="BP14" s="42">
        <f>IF(Calculation!BQ48=0,Calculation!BR48,(Calculation!BR48-Calculation!BQ48)/Calculation!BQ48)</f>
        <v>0.21111111111111111</v>
      </c>
      <c r="BQ14" s="42">
        <f>IF(Calculation!BR48=0,Calculation!BS48,(Calculation!BS48-Calculation!BR48)/Calculation!BR48)</f>
        <v>6.4220183486238536E-2</v>
      </c>
    </row>
    <row r="15" spans="1:69" x14ac:dyDescent="0.3">
      <c r="A15" s="7" t="s">
        <v>3</v>
      </c>
      <c r="B15" s="16">
        <f>ProvinceTotal!G15</f>
        <v>1057461</v>
      </c>
      <c r="C15" s="42">
        <f>Calculation!E49</f>
        <v>0</v>
      </c>
      <c r="D15" s="42">
        <f>IF(Calculation!E49=0,Calculation!F49,(Calculation!F49-Calculation!E49)/Calculation!E49)</f>
        <v>0</v>
      </c>
      <c r="E15" s="42">
        <f>IF(Calculation!F49=0,Calculation!G49,(Calculation!G49-Calculation!F49)/Calculation!F49)</f>
        <v>0</v>
      </c>
      <c r="F15" s="42">
        <f>IF(Calculation!G49=0,Calculation!H49,(Calculation!H49-Calculation!G49)/Calculation!G49)</f>
        <v>0</v>
      </c>
      <c r="G15" s="42">
        <f>IF(Calculation!H49=0,Calculation!I49,(Calculation!I49-Calculation!H49)/Calculation!H49)</f>
        <v>0</v>
      </c>
      <c r="H15" s="42">
        <f>IF(Calculation!I49=0,Calculation!J49,(Calculation!J49-Calculation!I49)/Calculation!I49)</f>
        <v>0</v>
      </c>
      <c r="I15" s="42">
        <f>IF(Calculation!J49=0,Calculation!K49,(Calculation!K49-Calculation!J49)/Calculation!J49)</f>
        <v>0</v>
      </c>
      <c r="J15" s="42">
        <f>IF(Calculation!K49=0,Calculation!L49,(Calculation!L49-Calculation!K49)/Calculation!K49)</f>
        <v>0</v>
      </c>
      <c r="K15" s="42">
        <f>IF(Calculation!L49=0,Calculation!M49,(Calculation!M49-Calculation!L49)/Calculation!L49)</f>
        <v>0</v>
      </c>
      <c r="L15" s="42">
        <f>IF(Calculation!M49=0,Calculation!N49,(Calculation!N49-Calculation!M49)/Calculation!M49)</f>
        <v>0</v>
      </c>
      <c r="M15" s="42">
        <f>IF(Calculation!N49=0,Calculation!O49,(Calculation!O49-Calculation!N49)/Calculation!N49)</f>
        <v>0</v>
      </c>
      <c r="N15" s="42">
        <f>IF(Calculation!O49=0,Calculation!P49,(Calculation!P49-Calculation!O49)/Calculation!O49)</f>
        <v>0</v>
      </c>
      <c r="O15" s="42">
        <f>IF(Calculation!P49=0,Calculation!Q49,(Calculation!Q49-Calculation!P49)/Calculation!P49)</f>
        <v>2</v>
      </c>
      <c r="P15" s="42">
        <f>IF(Calculation!Q49=0,Calculation!R49,(Calculation!R49-Calculation!Q49)/Calculation!Q49)</f>
        <v>2</v>
      </c>
      <c r="Q15" s="42">
        <f>IF(Calculation!R49=0,Calculation!S49,(Calculation!S49-Calculation!R49)/Calculation!R49)</f>
        <v>0.16666666666666666</v>
      </c>
      <c r="R15" s="42">
        <f>IF(Calculation!S49=0,Calculation!T49,(Calculation!T49-Calculation!S49)/Calculation!S49)</f>
        <v>4</v>
      </c>
      <c r="S15" s="42">
        <f>IF(Calculation!T49=0,Calculation!U49,(Calculation!U49-Calculation!T49)/Calculation!T49)</f>
        <v>-0.94285714285714284</v>
      </c>
      <c r="T15" s="42">
        <f>IF(Calculation!U49=0,Calculation!V49,(Calculation!V49-Calculation!U49)/Calculation!U49)</f>
        <v>-0.5</v>
      </c>
      <c r="U15" s="42">
        <f>IF(Calculation!V49=0,Calculation!W49,(Calculation!W49-Calculation!V49)/Calculation!V49)</f>
        <v>14</v>
      </c>
      <c r="V15" s="42">
        <f>IF(Calculation!W49=0,Calculation!X49,(Calculation!X49-Calculation!W49)/Calculation!W49)</f>
        <v>-0.26666666666666666</v>
      </c>
      <c r="W15" s="42">
        <f>IF(Calculation!X49=0,Calculation!Y49,(Calculation!Y49-Calculation!X49)/Calculation!X49)</f>
        <v>1</v>
      </c>
      <c r="X15" s="42">
        <f>IF(Calculation!Y49=0,Calculation!Z49,(Calculation!Z49-Calculation!Y49)/Calculation!Y49)</f>
        <v>-0.22727272727272727</v>
      </c>
      <c r="Y15" s="42">
        <f>IF(Calculation!Z49=0,Calculation!AA49,(Calculation!AA49-Calculation!Z49)/Calculation!Z49)</f>
        <v>0.17647058823529413</v>
      </c>
      <c r="Z15" s="42">
        <f>IF(Calculation!AA49=0,Calculation!AB49,(Calculation!AB49-Calculation!AA49)/Calculation!AA49)</f>
        <v>0.55000000000000004</v>
      </c>
      <c r="AA15" s="42">
        <f>IF(Calculation!AB49=0,Calculation!AC49,(Calculation!AC49-Calculation!AB49)/Calculation!AB49)</f>
        <v>3.2258064516129031E-2</v>
      </c>
      <c r="AB15" s="42">
        <f>IF(Calculation!AC49=0,Calculation!AD49,(Calculation!AD49-Calculation!AC49)/Calculation!AC49)</f>
        <v>-0.53125</v>
      </c>
      <c r="AC15" s="42">
        <f>IF(Calculation!AD49=0,Calculation!AE49,(Calculation!AE49-Calculation!AD49)/Calculation!AD49)</f>
        <v>0.66666666666666663</v>
      </c>
      <c r="AD15" s="42">
        <f>IF(Calculation!AE49=0,Calculation!AF49,(Calculation!AF49-Calculation!AE49)/Calculation!AE49)</f>
        <v>-0.2</v>
      </c>
      <c r="AE15" s="42">
        <f>IF(Calculation!AF49=0,Calculation!AG49,(Calculation!AG49-Calculation!AF49)/Calculation!AF49)</f>
        <v>0.3</v>
      </c>
      <c r="AF15" s="42">
        <f>IF(Calculation!AG49=0,Calculation!AH49,(Calculation!AH49-Calculation!AG49)/Calculation!AG49)</f>
        <v>0.69230769230769229</v>
      </c>
      <c r="AG15" s="42">
        <f>IF(Calculation!AH49=0,Calculation!AI49,(Calculation!AI49-Calculation!AH49)/Calculation!AH49)</f>
        <v>-0.20454545454545456</v>
      </c>
      <c r="AH15" s="42">
        <f>IF(Calculation!AI49=0,Calculation!AJ49,(Calculation!AJ49-Calculation!AI49)/Calculation!AI49)</f>
        <v>-0.2</v>
      </c>
      <c r="AI15" s="42">
        <f>IF(Calculation!AJ49=0,Calculation!AK49,(Calculation!AK49-Calculation!AJ49)/Calculation!AJ49)</f>
        <v>-1</v>
      </c>
      <c r="AJ15" s="42">
        <f>IF(Calculation!AK49=0,Calculation!AL49,(Calculation!AL49-Calculation!AK49)/Calculation!AK49)</f>
        <v>20</v>
      </c>
      <c r="AK15" s="42">
        <f>IF(Calculation!AL49=0,Calculation!AM49,(Calculation!AM49-Calculation!AL49)/Calculation!AL49)</f>
        <v>-0.1</v>
      </c>
      <c r="AL15" s="42">
        <f>IF(Calculation!AM49=0,Calculation!AN49,(Calculation!AN49-Calculation!AM49)/Calculation!AM49)</f>
        <v>0</v>
      </c>
      <c r="AM15" s="42">
        <f>IF(Calculation!AN49=0,Calculation!AO49,(Calculation!AO49-Calculation!AN49)/Calculation!AN49)</f>
        <v>0.1111111111111111</v>
      </c>
      <c r="AN15" s="42">
        <f>IF(Calculation!AO49=0,Calculation!AP49,(Calculation!AP49-Calculation!AO49)/Calculation!AO49)</f>
        <v>0.2</v>
      </c>
      <c r="AO15" s="42">
        <f>IF(Calculation!AP49=0,Calculation!AQ49,(Calculation!AQ49-Calculation!AP49)/Calculation!AP49)</f>
        <v>0</v>
      </c>
      <c r="AP15" s="42">
        <f>IF(Calculation!AQ49=0,Calculation!AR49,(Calculation!AR49-Calculation!AQ49)/Calculation!AQ49)</f>
        <v>-8.3333333333333329E-2</v>
      </c>
      <c r="AQ15" s="42">
        <f>IF(Calculation!AR49=0,Calculation!AS49,(Calculation!AS49-Calculation!AR49)/Calculation!AR49)</f>
        <v>0.90909090909090906</v>
      </c>
      <c r="AR15" s="42">
        <f>IF(Calculation!AS49=0,Calculation!AT49,(Calculation!AT49-Calculation!AS49)/Calculation!AS49)</f>
        <v>-0.54761904761904767</v>
      </c>
      <c r="AS15" s="42">
        <f>IF(Calculation!AT49=0,Calculation!AU49,(Calculation!AU49-Calculation!AT49)/Calculation!AT49)</f>
        <v>0</v>
      </c>
      <c r="AT15" s="42">
        <f>IF(Calculation!AU49=0,Calculation!AV49,(Calculation!AV49-Calculation!AU49)/Calculation!AU49)</f>
        <v>-0.10526315789473684</v>
      </c>
      <c r="AU15" s="42">
        <f>IF(Calculation!AV49=0,Calculation!AW49,(Calculation!AW49-Calculation!AV49)/Calculation!AV49)</f>
        <v>0</v>
      </c>
      <c r="AV15" s="42">
        <f>IF(Calculation!AW49=0,Calculation!AX49,(Calculation!AX49-Calculation!AW49)/Calculation!AW49)</f>
        <v>-5.8823529411764705E-2</v>
      </c>
      <c r="AW15" s="42">
        <f>IF(Calculation!AX49=0,Calculation!AY49,(Calculation!AY49-Calculation!AX49)/Calculation!AX49)</f>
        <v>0.125</v>
      </c>
      <c r="AX15" s="42">
        <f>IF(Calculation!AY49=0,Calculation!AZ49,(Calculation!AZ49-Calculation!AY49)/Calculation!AY49)</f>
        <v>0.1111111111111111</v>
      </c>
      <c r="AY15" s="42">
        <f>IF(Calculation!AZ49=0,Calculation!BA49,(Calculation!BA49-Calculation!AZ49)/Calculation!AZ49)</f>
        <v>0.15</v>
      </c>
      <c r="AZ15" s="42">
        <f>IF(Calculation!BA49=0,Calculation!BB49,(Calculation!BB49-Calculation!BA49)/Calculation!BA49)</f>
        <v>-4.3478260869565216E-2</v>
      </c>
      <c r="BA15" s="42">
        <f>IF(Calculation!BB49=0,Calculation!BC49,(Calculation!BC49-Calculation!BB49)/Calculation!BB49)</f>
        <v>-0.22727272727272727</v>
      </c>
      <c r="BB15" s="42">
        <f>IF(Calculation!BC49=0,Calculation!BD49,(Calculation!BD49-Calculation!BC49)/Calculation!BC49)</f>
        <v>0.11764705882352941</v>
      </c>
      <c r="BC15" s="42">
        <f>IF(Calculation!BD49=0,Calculation!BE49,(Calculation!BE49-Calculation!BD49)/Calculation!BD49)</f>
        <v>-0.15789473684210525</v>
      </c>
      <c r="BD15" s="42">
        <f>IF(Calculation!BE49=0,Calculation!BF49,(Calculation!BF49-Calculation!BE49)/Calculation!BE49)</f>
        <v>-6.25E-2</v>
      </c>
      <c r="BE15" s="42">
        <f>IF(Calculation!BF49=0,Calculation!BG49,(Calculation!BG49-Calculation!BF49)/Calculation!BF49)</f>
        <v>-0.13333333333333333</v>
      </c>
      <c r="BF15" s="42">
        <f>IF(Calculation!BG49=0,Calculation!BH49,(Calculation!BH49-Calculation!BG49)/Calculation!BG49)</f>
        <v>0</v>
      </c>
      <c r="BG15" s="42">
        <f>IF(Calculation!BH49=0,Calculation!BI49,(Calculation!BI49-Calculation!BH49)/Calculation!BH49)</f>
        <v>-0.23076923076923078</v>
      </c>
      <c r="BH15" s="42">
        <f>IF(Calculation!BI49=0,Calculation!BJ49,(Calculation!BJ49-Calculation!BI49)/Calculation!BI49)</f>
        <v>-0.1</v>
      </c>
      <c r="BI15" s="42">
        <f>IF(Calculation!BJ49=0,Calculation!BK49,(Calculation!BK49-Calculation!BJ49)/Calculation!BJ49)</f>
        <v>0.1111111111111111</v>
      </c>
      <c r="BJ15" s="42">
        <f>IF(Calculation!BK49=0,Calculation!BL49,(Calculation!BL49-Calculation!BK49)/Calculation!BK49)</f>
        <v>-0.2</v>
      </c>
      <c r="BK15" s="42">
        <f>IF(Calculation!BL49=0,Calculation!BM49,(Calculation!BM49-Calculation!BL49)/Calculation!BL49)</f>
        <v>0.25</v>
      </c>
      <c r="BL15" s="42">
        <f>IF(Calculation!BM49=0,Calculation!BN49,(Calculation!BN49-Calculation!BM49)/Calculation!BM49)</f>
        <v>0</v>
      </c>
      <c r="BM15" s="42">
        <f>IF(Calculation!BN49=0,Calculation!BO49,(Calculation!BO49-Calculation!BN49)/Calculation!BN49)</f>
        <v>0.1</v>
      </c>
      <c r="BN15" s="42">
        <f>IF(Calculation!BO49=0,Calculation!BP49,(Calculation!BP49-Calculation!BO49)/Calculation!BO49)</f>
        <v>9.0909090909090912E-2</v>
      </c>
      <c r="BO15" s="42">
        <f>IF(Calculation!BP49=0,Calculation!BQ49,(Calculation!BQ49-Calculation!BP49)/Calculation!BP49)</f>
        <v>-0.25</v>
      </c>
      <c r="BP15" s="42">
        <f>IF(Calculation!BQ49=0,Calculation!BR49,(Calculation!BR49-Calculation!BQ49)/Calculation!BQ49)</f>
        <v>0</v>
      </c>
      <c r="BQ15" s="42">
        <f>IF(Calculation!BR49=0,Calculation!BS49,(Calculation!BS49-Calculation!BR49)/Calculation!BR49)</f>
        <v>-0.1111111111111111</v>
      </c>
    </row>
    <row r="16" spans="1:69" x14ac:dyDescent="0.3">
      <c r="A16" s="7" t="s">
        <v>4</v>
      </c>
      <c r="B16" s="16">
        <f>ProvinceTotal!G16</f>
        <v>702360</v>
      </c>
      <c r="C16" s="42">
        <f>Calculation!E50</f>
        <v>0</v>
      </c>
      <c r="D16" s="42">
        <f>IF(Calculation!E50=0,Calculation!F50,(Calculation!F50-Calculation!E50)/Calculation!E50)</f>
        <v>0</v>
      </c>
      <c r="E16" s="42">
        <f>IF(Calculation!F50=0,Calculation!G50,(Calculation!G50-Calculation!F50)/Calculation!F50)</f>
        <v>0</v>
      </c>
      <c r="F16" s="42">
        <f>IF(Calculation!G50=0,Calculation!H50,(Calculation!H50-Calculation!G50)/Calculation!G50)</f>
        <v>0</v>
      </c>
      <c r="G16" s="42">
        <f>IF(Calculation!H50=0,Calculation!I50,(Calculation!I50-Calculation!H50)/Calculation!H50)</f>
        <v>0</v>
      </c>
      <c r="H16" s="42">
        <f>IF(Calculation!I50=0,Calculation!J50,(Calculation!J50-Calculation!I50)/Calculation!I50)</f>
        <v>1</v>
      </c>
      <c r="I16" s="42">
        <f>IF(Calculation!J50=0,Calculation!K50,(Calculation!K50-Calculation!J50)/Calculation!J50)</f>
        <v>0</v>
      </c>
      <c r="J16" s="42">
        <f>IF(Calculation!K50=0,Calculation!L50,(Calculation!L50-Calculation!K50)/Calculation!K50)</f>
        <v>1</v>
      </c>
      <c r="K16" s="42">
        <f>IF(Calculation!L50=0,Calculation!M50,(Calculation!M50-Calculation!L50)/Calculation!L50)</f>
        <v>0</v>
      </c>
      <c r="L16" s="42">
        <f>IF(Calculation!M50=0,Calculation!N50,(Calculation!N50-Calculation!M50)/Calculation!M50)</f>
        <v>1</v>
      </c>
      <c r="M16" s="42">
        <f>IF(Calculation!N50=0,Calculation!O50,(Calculation!O50-Calculation!N50)/Calculation!N50)</f>
        <v>-0.25</v>
      </c>
      <c r="N16" s="42">
        <f>IF(Calculation!O50=0,Calculation!P50,(Calculation!P50-Calculation!O50)/Calculation!O50)</f>
        <v>-1</v>
      </c>
      <c r="O16" s="42">
        <f>IF(Calculation!P50=0,Calculation!Q50,(Calculation!Q50-Calculation!P50)/Calculation!P50)</f>
        <v>17</v>
      </c>
      <c r="P16" s="42">
        <f>IF(Calculation!Q50=0,Calculation!R50,(Calculation!R50-Calculation!Q50)/Calculation!Q50)</f>
        <v>-0.52941176470588236</v>
      </c>
      <c r="Q16" s="42">
        <f>IF(Calculation!R50=0,Calculation!S50,(Calculation!S50-Calculation!R50)/Calculation!R50)</f>
        <v>1.75</v>
      </c>
      <c r="R16" s="42">
        <f>IF(Calculation!S50=0,Calculation!T50,(Calculation!T50-Calculation!S50)/Calculation!S50)</f>
        <v>1.4545454545454546</v>
      </c>
      <c r="S16" s="42">
        <f>IF(Calculation!T50=0,Calculation!U50,(Calculation!U50-Calculation!T50)/Calculation!T50)</f>
        <v>-0.55555555555555558</v>
      </c>
      <c r="T16" s="42">
        <f>IF(Calculation!U50=0,Calculation!V50,(Calculation!V50-Calculation!U50)/Calculation!U50)</f>
        <v>0.54166666666666663</v>
      </c>
      <c r="U16" s="42">
        <f>IF(Calculation!V50=0,Calculation!W50,(Calculation!W50-Calculation!V50)/Calculation!V50)</f>
        <v>0.21621621621621623</v>
      </c>
      <c r="V16" s="42">
        <f>IF(Calculation!W50=0,Calculation!X50,(Calculation!X50-Calculation!W50)/Calculation!W50)</f>
        <v>-0.97777777777777775</v>
      </c>
      <c r="W16" s="42">
        <f>IF(Calculation!X50=0,Calculation!Y50,(Calculation!Y50-Calculation!X50)/Calculation!X50)</f>
        <v>62</v>
      </c>
      <c r="X16" s="42">
        <f>IF(Calculation!Y50=0,Calculation!Z50,(Calculation!Z50-Calculation!Y50)/Calculation!Y50)</f>
        <v>-0.36507936507936506</v>
      </c>
      <c r="Y16" s="42">
        <f>IF(Calculation!Z50=0,Calculation!AA50,(Calculation!AA50-Calculation!Z50)/Calculation!Z50)</f>
        <v>-0.05</v>
      </c>
      <c r="Z16" s="42">
        <f>IF(Calculation!AA50=0,Calculation!AB50,(Calculation!AB50-Calculation!AA50)/Calculation!AA50)</f>
        <v>0.23684210526315788</v>
      </c>
      <c r="AA16" s="42">
        <f>IF(Calculation!AB50=0,Calculation!AC50,(Calculation!AC50-Calculation!AB50)/Calculation!AB50)</f>
        <v>-0.1276595744680851</v>
      </c>
      <c r="AB16" s="42">
        <f>IF(Calculation!AC50=0,Calculation!AD50,(Calculation!AD50-Calculation!AC50)/Calculation!AC50)</f>
        <v>-0.17073170731707318</v>
      </c>
      <c r="AC16" s="42">
        <f>IF(Calculation!AD50=0,Calculation!AE50,(Calculation!AE50-Calculation!AD50)/Calculation!AD50)</f>
        <v>-2.9411764705882353E-2</v>
      </c>
      <c r="AD16" s="42">
        <f>IF(Calculation!AE50=0,Calculation!AF50,(Calculation!AF50-Calculation!AE50)/Calculation!AE50)</f>
        <v>0.81818181818181823</v>
      </c>
      <c r="AE16" s="42">
        <f>IF(Calculation!AF50=0,Calculation!AG50,(Calculation!AG50-Calculation!AF50)/Calculation!AF50)</f>
        <v>-0.73333333333333328</v>
      </c>
      <c r="AF16" s="42">
        <f>IF(Calculation!AG50=0,Calculation!AH50,(Calculation!AH50-Calculation!AG50)/Calculation!AG50)</f>
        <v>2.25</v>
      </c>
      <c r="AG16" s="42">
        <f>IF(Calculation!AH50=0,Calculation!AI50,(Calculation!AI50-Calculation!AH50)/Calculation!AH50)</f>
        <v>-1</v>
      </c>
      <c r="AH16" s="42">
        <f>IF(Calculation!AI50=0,Calculation!AJ50,(Calculation!AJ50-Calculation!AI50)/Calculation!AI50)</f>
        <v>0</v>
      </c>
      <c r="AI16" s="42">
        <f>IF(Calculation!AJ50=0,Calculation!AK50,(Calculation!AK50-Calculation!AJ50)/Calculation!AJ50)</f>
        <v>37.502523291925513</v>
      </c>
      <c r="AJ16" s="42">
        <f>IF(Calculation!AK50=0,Calculation!AL50,(Calculation!AL50-Calculation!AK50)/Calculation!AK50)</f>
        <v>0.22216362226229658</v>
      </c>
      <c r="AK16" s="42">
        <f>IF(Calculation!AL50=0,Calculation!AM50,(Calculation!AM50-Calculation!AL50)/Calculation!AL50)</f>
        <v>-0.72371609950729887</v>
      </c>
      <c r="AL16" s="42">
        <f>IF(Calculation!AM50=0,Calculation!AN50,(Calculation!AN50-Calculation!AM50)/Calculation!AM50)</f>
        <v>3.0788497257314167</v>
      </c>
      <c r="AM16" s="42">
        <f>IF(Calculation!AN50=0,Calculation!AO50,(Calculation!AO50-Calculation!AN50)/Calculation!AN50)</f>
        <v>-0.41243788569425582</v>
      </c>
      <c r="AN16" s="42">
        <f>IF(Calculation!AO50=0,Calculation!AP50,(Calculation!AP50-Calculation!AO50)/Calculation!AO50)</f>
        <v>0.25212211351455466</v>
      </c>
      <c r="AO16" s="42">
        <f>IF(Calculation!AP50=0,Calculation!AQ50,(Calculation!AQ50-Calculation!AP50)/Calculation!AP50)</f>
        <v>-0.34210526315789475</v>
      </c>
      <c r="AP16" s="42">
        <f>IF(Calculation!AQ50=0,Calculation!AR50,(Calculation!AR50-Calculation!AQ50)/Calculation!AQ50)</f>
        <v>0.2</v>
      </c>
      <c r="AQ16" s="42">
        <f>IF(Calculation!AR50=0,Calculation!AS50,(Calculation!AS50-Calculation!AR50)/Calculation!AR50)</f>
        <v>0.1806347899390289</v>
      </c>
      <c r="AR16" s="42">
        <f>IF(Calculation!AS50=0,Calculation!AT50,(Calculation!AT50-Calculation!AS50)/Calculation!AS50)</f>
        <v>-0.32730495454724207</v>
      </c>
      <c r="AS16" s="42">
        <f>IF(Calculation!AT50=0,Calculation!AU50,(Calculation!AU50-Calculation!AT50)/Calculation!AT50)</f>
        <v>-0.92635250391650936</v>
      </c>
      <c r="AT16" s="42">
        <f>IF(Calculation!AU50=0,Calculation!AV50,(Calculation!AV50-Calculation!AU50)/Calculation!AU50)</f>
        <v>0.13976928551332812</v>
      </c>
      <c r="AU16" s="42">
        <f>IF(Calculation!AV50=0,Calculation!AW50,(Calculation!AW50-Calculation!AV50)/Calculation!AV50)</f>
        <v>0</v>
      </c>
      <c r="AV16" s="42">
        <f>IF(Calculation!AW50=0,Calculation!AX50,(Calculation!AX50-Calculation!AW50)/Calculation!AW50)</f>
        <v>0</v>
      </c>
      <c r="AW16" s="42">
        <f>IF(Calculation!AX50=0,Calculation!AY50,(Calculation!AY50-Calculation!AX50)/Calculation!AX50)</f>
        <v>0</v>
      </c>
      <c r="AX16" s="42">
        <f>IF(Calculation!AY50=0,Calculation!AZ50,(Calculation!AZ50-Calculation!AY50)/Calculation!AY50)</f>
        <v>0</v>
      </c>
      <c r="AY16" s="42">
        <f>IF(Calculation!AZ50=0,Calculation!BA50,(Calculation!BA50-Calculation!AZ50)/Calculation!AZ50)</f>
        <v>0.5</v>
      </c>
      <c r="AZ16" s="42">
        <f>IF(Calculation!BA50=0,Calculation!BB50,(Calculation!BB50-Calculation!BA50)/Calculation!BA50)</f>
        <v>-1</v>
      </c>
      <c r="BA16" s="42">
        <f>IF(Calculation!BB50=0,Calculation!BC50,(Calculation!BC50-Calculation!BB50)/Calculation!BB50)</f>
        <v>1</v>
      </c>
      <c r="BB16" s="42">
        <f>IF(Calculation!BC50=0,Calculation!BD50,(Calculation!BD50-Calculation!BC50)/Calculation!BC50)</f>
        <v>1</v>
      </c>
      <c r="BC16" s="42">
        <f>IF(Calculation!BD50=0,Calculation!BE50,(Calculation!BE50-Calculation!BD50)/Calculation!BD50)</f>
        <v>-0.5</v>
      </c>
      <c r="BD16" s="42">
        <f>IF(Calculation!BE50=0,Calculation!BF50,(Calculation!BF50-Calculation!BE50)/Calculation!BE50)</f>
        <v>1</v>
      </c>
      <c r="BE16" s="42">
        <f>IF(Calculation!BF50=0,Calculation!BG50,(Calculation!BG50-Calculation!BF50)/Calculation!BF50)</f>
        <v>0.5</v>
      </c>
      <c r="BF16" s="42">
        <f>IF(Calculation!BG50=0,Calculation!BH50,(Calculation!BH50-Calculation!BG50)/Calculation!BG50)</f>
        <v>-0.33333333333333331</v>
      </c>
      <c r="BG16" s="42">
        <f>IF(Calculation!BH50=0,Calculation!BI50,(Calculation!BI50-Calculation!BH50)/Calculation!BH50)</f>
        <v>0.5</v>
      </c>
      <c r="BH16" s="42">
        <f>IF(Calculation!BI50=0,Calculation!BJ50,(Calculation!BJ50-Calculation!BI50)/Calculation!BI50)</f>
        <v>-1</v>
      </c>
      <c r="BI16" s="42">
        <f>IF(Calculation!BJ50=0,Calculation!BK50,(Calculation!BK50-Calculation!BJ50)/Calculation!BJ50)</f>
        <v>1</v>
      </c>
      <c r="BJ16" s="42">
        <f>IF(Calculation!BK50=0,Calculation!BL50,(Calculation!BL50-Calculation!BK50)/Calculation!BK50)</f>
        <v>7</v>
      </c>
      <c r="BK16" s="42">
        <f>IF(Calculation!BL50=0,Calculation!BM50,(Calculation!BM50-Calculation!BL50)/Calculation!BL50)</f>
        <v>-1</v>
      </c>
      <c r="BL16" s="42">
        <f>IF(Calculation!BM50=0,Calculation!BN50,(Calculation!BN50-Calculation!BM50)/Calculation!BM50)</f>
        <v>3</v>
      </c>
      <c r="BM16" s="42">
        <f>IF(Calculation!BN50=0,Calculation!BO50,(Calculation!BO50-Calculation!BN50)/Calculation!BN50)</f>
        <v>1.3333333333333333</v>
      </c>
      <c r="BN16" s="42">
        <f>IF(Calculation!BO50=0,Calculation!BP50,(Calculation!BP50-Calculation!BO50)/Calculation!BO50)</f>
        <v>2.2857142857142856</v>
      </c>
      <c r="BO16" s="42">
        <f>IF(Calculation!BP50=0,Calculation!BQ50,(Calculation!BQ50-Calculation!BP50)/Calculation!BP50)</f>
        <v>-0.78260869565217395</v>
      </c>
      <c r="BP16" s="42">
        <f>IF(Calculation!BQ50=0,Calculation!BR50,(Calculation!BR50-Calculation!BQ50)/Calculation!BQ50)</f>
        <v>-0.6</v>
      </c>
      <c r="BQ16" s="42">
        <f>IF(Calculation!BR50=0,Calculation!BS50,(Calculation!BS50-Calculation!BR50)/Calculation!BR50)</f>
        <v>7</v>
      </c>
    </row>
    <row r="17" spans="1:69" x14ac:dyDescent="0.3">
      <c r="A17" s="7" t="s">
        <v>29</v>
      </c>
      <c r="B17" s="16">
        <f>ProvinceTotal!G17</f>
        <v>2775014</v>
      </c>
      <c r="C17" s="42">
        <f>Calculation!E51</f>
        <v>0</v>
      </c>
      <c r="D17" s="42">
        <f>IF(Calculation!E51=0,Calculation!F51,(Calculation!F51-Calculation!E51)/Calculation!E51)</f>
        <v>0</v>
      </c>
      <c r="E17" s="42">
        <f>IF(Calculation!F51=0,Calculation!G51,(Calculation!G51-Calculation!F51)/Calculation!F51)</f>
        <v>0</v>
      </c>
      <c r="F17" s="42">
        <f>IF(Calculation!G51=0,Calculation!H51,(Calculation!H51-Calculation!G51)/Calculation!G51)</f>
        <v>0</v>
      </c>
      <c r="G17" s="42">
        <f>IF(Calculation!H51=0,Calculation!I51,(Calculation!I51-Calculation!H51)/Calculation!H51)</f>
        <v>0</v>
      </c>
      <c r="H17" s="42">
        <f>IF(Calculation!I51=0,Calculation!J51,(Calculation!J51-Calculation!I51)/Calculation!I51)</f>
        <v>0</v>
      </c>
      <c r="I17" s="42">
        <f>IF(Calculation!J51=0,Calculation!K51,(Calculation!K51-Calculation!J51)/Calculation!J51)</f>
        <v>2</v>
      </c>
      <c r="J17" s="42">
        <f>IF(Calculation!K51=0,Calculation!L51,(Calculation!L51-Calculation!K51)/Calculation!K51)</f>
        <v>-1</v>
      </c>
      <c r="K17" s="42">
        <f>IF(Calculation!L51=0,Calculation!M51,(Calculation!M51-Calculation!L51)/Calculation!L51)</f>
        <v>0</v>
      </c>
      <c r="L17" s="42">
        <f>IF(Calculation!M51=0,Calculation!N51,(Calculation!N51-Calculation!M51)/Calculation!M51)</f>
        <v>1</v>
      </c>
      <c r="M17" s="42">
        <f>IF(Calculation!N51=0,Calculation!O51,(Calculation!O51-Calculation!N51)/Calculation!N51)</f>
        <v>0</v>
      </c>
      <c r="N17" s="42">
        <f>IF(Calculation!O51=0,Calculation!P51,(Calculation!P51-Calculation!O51)/Calculation!O51)</f>
        <v>0</v>
      </c>
      <c r="O17" s="42">
        <f>IF(Calculation!P51=0,Calculation!Q51,(Calculation!Q51-Calculation!P51)/Calculation!P51)</f>
        <v>0</v>
      </c>
      <c r="P17" s="42">
        <f>IF(Calculation!Q51=0,Calculation!R51,(Calculation!R51-Calculation!Q51)/Calculation!Q51)</f>
        <v>7</v>
      </c>
      <c r="Q17" s="42">
        <f>IF(Calculation!R51=0,Calculation!S51,(Calculation!S51-Calculation!R51)/Calculation!R51)</f>
        <v>-0.375</v>
      </c>
      <c r="R17" s="42">
        <f>IF(Calculation!S51=0,Calculation!T51,(Calculation!T51-Calculation!S51)/Calculation!S51)</f>
        <v>-0.6</v>
      </c>
      <c r="S17" s="42">
        <f>IF(Calculation!T51=0,Calculation!U51,(Calculation!U51-Calculation!T51)/Calculation!T51)</f>
        <v>5.5</v>
      </c>
      <c r="T17" s="42">
        <f>IF(Calculation!U51=0,Calculation!V51,(Calculation!V51-Calculation!U51)/Calculation!U51)</f>
        <v>-1</v>
      </c>
      <c r="U17" s="42">
        <f>IF(Calculation!V51=0,Calculation!W51,(Calculation!W51-Calculation!V51)/Calculation!V51)</f>
        <v>0</v>
      </c>
      <c r="V17" s="42">
        <f>IF(Calculation!W51=0,Calculation!X51,(Calculation!X51-Calculation!W51)/Calculation!W51)</f>
        <v>6</v>
      </c>
      <c r="W17" s="42">
        <f>IF(Calculation!X51=0,Calculation!Y51,(Calculation!Y51-Calculation!X51)/Calculation!X51)</f>
        <v>-0.33333333333333331</v>
      </c>
      <c r="X17" s="42">
        <f>IF(Calculation!Y51=0,Calculation!Z51,(Calculation!Z51-Calculation!Y51)/Calculation!Y51)</f>
        <v>0.5</v>
      </c>
      <c r="Y17" s="42">
        <f>IF(Calculation!Z51=0,Calculation!AA51,(Calculation!AA51-Calculation!Z51)/Calculation!Z51)</f>
        <v>-0.66666666666666663</v>
      </c>
      <c r="Z17" s="42">
        <f>IF(Calculation!AA51=0,Calculation!AB51,(Calculation!AB51-Calculation!AA51)/Calculation!AA51)</f>
        <v>0</v>
      </c>
      <c r="AA17" s="42">
        <f>IF(Calculation!AB51=0,Calculation!AC51,(Calculation!AC51-Calculation!AB51)/Calculation!AB51)</f>
        <v>2</v>
      </c>
      <c r="AB17" s="42">
        <f>IF(Calculation!AC51=0,Calculation!AD51,(Calculation!AD51-Calculation!AC51)/Calculation!AC51)</f>
        <v>0.83333333333333337</v>
      </c>
      <c r="AC17" s="42">
        <f>IF(Calculation!AD51=0,Calculation!AE51,(Calculation!AE51-Calculation!AD51)/Calculation!AD51)</f>
        <v>0</v>
      </c>
      <c r="AD17" s="42">
        <f>IF(Calculation!AE51=0,Calculation!AF51,(Calculation!AF51-Calculation!AE51)/Calculation!AE51)</f>
        <v>-0.45454545454545453</v>
      </c>
      <c r="AE17" s="42">
        <f>IF(Calculation!AF51=0,Calculation!AG51,(Calculation!AG51-Calculation!AF51)/Calculation!AF51)</f>
        <v>2</v>
      </c>
      <c r="AF17" s="42">
        <f>IF(Calculation!AG51=0,Calculation!AH51,(Calculation!AH51-Calculation!AG51)/Calculation!AG51)</f>
        <v>-0.55555555555555558</v>
      </c>
      <c r="AG17" s="42">
        <f>IF(Calculation!AH51=0,Calculation!AI51,(Calculation!AI51-Calculation!AH51)/Calculation!AH51)</f>
        <v>-0.375</v>
      </c>
      <c r="AH17" s="42">
        <f>IF(Calculation!AI51=0,Calculation!AJ51,(Calculation!AJ51-Calculation!AI51)/Calculation!AI51)</f>
        <v>2</v>
      </c>
      <c r="AI17" s="42">
        <f>IF(Calculation!AJ51=0,Calculation!AK51,(Calculation!AK51-Calculation!AJ51)/Calculation!AJ51)</f>
        <v>-0.25667701863353992</v>
      </c>
      <c r="AJ17" s="42">
        <f>IF(Calculation!AK51=0,Calculation!AL51,(Calculation!AL51-Calculation!AK51)/Calculation!AK51)</f>
        <v>-0.56500243715618781</v>
      </c>
      <c r="AK17" s="42">
        <f>IF(Calculation!AL51=0,Calculation!AM51,(Calculation!AM51-Calculation!AL51)/Calculation!AL51)</f>
        <v>1.6803265567472423</v>
      </c>
      <c r="AL17" s="42">
        <f>IF(Calculation!AM51=0,Calculation!AN51,(Calculation!AN51-Calculation!AM51)/Calculation!AM51)</f>
        <v>-0.61538461538461542</v>
      </c>
      <c r="AM17" s="42">
        <f>IF(Calculation!AN51=0,Calculation!AO51,(Calculation!AO51-Calculation!AN51)/Calculation!AN51)</f>
        <v>0</v>
      </c>
      <c r="AN17" s="42">
        <f>IF(Calculation!AO51=0,Calculation!AP51,(Calculation!AP51-Calculation!AO51)/Calculation!AO51)</f>
        <v>1.4</v>
      </c>
      <c r="AO17" s="42">
        <f>IF(Calculation!AP51=0,Calculation!AQ51,(Calculation!AQ51-Calculation!AP51)/Calculation!AP51)</f>
        <v>0</v>
      </c>
      <c r="AP17" s="42">
        <f>IF(Calculation!AQ51=0,Calculation!AR51,(Calculation!AR51-Calculation!AQ51)/Calculation!AQ51)</f>
        <v>0</v>
      </c>
      <c r="AQ17" s="42">
        <f>IF(Calculation!AR51=0,Calculation!AS51,(Calculation!AS51-Calculation!AR51)/Calculation!AR51)</f>
        <v>-0.16666666666666666</v>
      </c>
      <c r="AR17" s="42">
        <f>IF(Calculation!AS51=0,Calculation!AT51,(Calculation!AT51-Calculation!AS51)/Calculation!AS51)</f>
        <v>0.4</v>
      </c>
      <c r="AS17" s="42">
        <f>IF(Calculation!AT51=0,Calculation!AU51,(Calculation!AU51-Calculation!AT51)/Calculation!AT51)</f>
        <v>-7.1428571428571425E-2</v>
      </c>
      <c r="AT17" s="42">
        <f>IF(Calculation!AU51=0,Calculation!AV51,(Calculation!AV51-Calculation!AU51)/Calculation!AU51)</f>
        <v>-0.76923076923076927</v>
      </c>
      <c r="AU17" s="42">
        <f>IF(Calculation!AV51=0,Calculation!AW51,(Calculation!AW51-Calculation!AV51)/Calculation!AV51)</f>
        <v>6.333333333333333</v>
      </c>
      <c r="AV17" s="42">
        <f>IF(Calculation!AW51=0,Calculation!AX51,(Calculation!AX51-Calculation!AW51)/Calculation!AW51)</f>
        <v>-0.45454545454545453</v>
      </c>
      <c r="AW17" s="42">
        <f>IF(Calculation!AX51=0,Calculation!AY51,(Calculation!AY51-Calculation!AX51)/Calculation!AX51)</f>
        <v>-8.3333333333333329E-2</v>
      </c>
      <c r="AX17" s="42">
        <f>IF(Calculation!AY51=0,Calculation!AZ51,(Calculation!AZ51-Calculation!AY51)/Calculation!AY51)</f>
        <v>0.72727272727272729</v>
      </c>
      <c r="AY17" s="42">
        <f>IF(Calculation!AZ51=0,Calculation!BA51,(Calculation!BA51-Calculation!AZ51)/Calculation!AZ51)</f>
        <v>0.52631578947368418</v>
      </c>
      <c r="AZ17" s="42">
        <f>IF(Calculation!BA51=0,Calculation!BB51,(Calculation!BB51-Calculation!BA51)/Calculation!BA51)</f>
        <v>0</v>
      </c>
      <c r="BA17" s="42">
        <f>IF(Calculation!BB51=0,Calculation!BC51,(Calculation!BC51-Calculation!BB51)/Calculation!BB51)</f>
        <v>-0.82758620689655171</v>
      </c>
      <c r="BB17" s="42">
        <f>IF(Calculation!BC51=0,Calculation!BD51,(Calculation!BD51-Calculation!BC51)/Calculation!BC51)</f>
        <v>0.6</v>
      </c>
      <c r="BC17" s="42">
        <f>IF(Calculation!BD51=0,Calculation!BE51,(Calculation!BE51-Calculation!BD51)/Calculation!BD51)</f>
        <v>0.5</v>
      </c>
      <c r="BD17" s="42">
        <f>IF(Calculation!BE51=0,Calculation!BF51,(Calculation!BF51-Calculation!BE51)/Calculation!BE51)</f>
        <v>0.16666666666666666</v>
      </c>
      <c r="BE17" s="42">
        <f>IF(Calculation!BF51=0,Calculation!BG51,(Calculation!BG51-Calculation!BF51)/Calculation!BF51)</f>
        <v>0.2857142857142857</v>
      </c>
      <c r="BF17" s="42">
        <f>IF(Calculation!BG51=0,Calculation!BH51,(Calculation!BH51-Calculation!BG51)/Calculation!BG51)</f>
        <v>-0.44444444444444442</v>
      </c>
      <c r="BG17" s="42">
        <f>IF(Calculation!BH51=0,Calculation!BI51,(Calculation!BI51-Calculation!BH51)/Calculation!BH51)</f>
        <v>0.2</v>
      </c>
      <c r="BH17" s="42">
        <f>IF(Calculation!BI51=0,Calculation!BJ51,(Calculation!BJ51-Calculation!BI51)/Calculation!BI51)</f>
        <v>-0.41666666666666669</v>
      </c>
      <c r="BI17" s="42">
        <f>IF(Calculation!BJ51=0,Calculation!BK51,(Calculation!BK51-Calculation!BJ51)/Calculation!BJ51)</f>
        <v>1</v>
      </c>
      <c r="BJ17" s="42">
        <f>IF(Calculation!BK51=0,Calculation!BL51,(Calculation!BL51-Calculation!BK51)/Calculation!BK51)</f>
        <v>-0.5</v>
      </c>
      <c r="BK17" s="42">
        <f>IF(Calculation!BL51=0,Calculation!BM51,(Calculation!BM51-Calculation!BL51)/Calculation!BL51)</f>
        <v>2.1428571428571428</v>
      </c>
      <c r="BL17" s="42">
        <f>IF(Calculation!BM51=0,Calculation!BN51,(Calculation!BN51-Calculation!BM51)/Calculation!BM51)</f>
        <v>-0.77206110975091424</v>
      </c>
      <c r="BM17" s="42">
        <f>IF(Calculation!BN51=0,Calculation!BO51,(Calculation!BO51-Calculation!BN51)/Calculation!BN51)</f>
        <v>1.9883097969700476</v>
      </c>
      <c r="BN17" s="42">
        <f>IF(Calculation!BO51=0,Calculation!BP51,(Calculation!BP51-Calculation!BO51)/Calculation!BO51)</f>
        <v>-0.78469697479113776</v>
      </c>
      <c r="BO17" s="42">
        <f>IF(Calculation!BP51=0,Calculation!BQ51,(Calculation!BQ51-Calculation!BP51)/Calculation!BP51)</f>
        <v>2.6329890389161559</v>
      </c>
      <c r="BP17" s="42">
        <f>IF(Calculation!BQ51=0,Calculation!BR51,(Calculation!BR51-Calculation!BQ51)/Calculation!BQ51)</f>
        <v>3.0141972953019311</v>
      </c>
      <c r="BQ17" s="42">
        <f>IF(Calculation!BR51=0,Calculation!BS51,(Calculation!BS51-Calculation!BR51)/Calculation!BR51)</f>
        <v>-0.59619291151743359</v>
      </c>
    </row>
    <row r="18" spans="1:69" x14ac:dyDescent="0.3">
      <c r="A18" s="7" t="s">
        <v>5</v>
      </c>
      <c r="B18" s="16">
        <f>ProvinceTotal!G18</f>
        <v>4851274</v>
      </c>
      <c r="C18" s="42">
        <f>Calculation!E52</f>
        <v>0</v>
      </c>
      <c r="D18" s="42">
        <f>IF(Calculation!E52=0,Calculation!F52,(Calculation!F52-Calculation!E52)/Calculation!E52)</f>
        <v>0</v>
      </c>
      <c r="E18" s="42">
        <f>IF(Calculation!F52=0,Calculation!G52,(Calculation!G52-Calculation!F52)/Calculation!F52)</f>
        <v>0</v>
      </c>
      <c r="F18" s="42">
        <f>IF(Calculation!G52=0,Calculation!H52,(Calculation!H52-Calculation!G52)/Calculation!G52)</f>
        <v>0</v>
      </c>
      <c r="G18" s="42">
        <f>IF(Calculation!H52=0,Calculation!I52,(Calculation!I52-Calculation!H52)/Calculation!H52)</f>
        <v>0</v>
      </c>
      <c r="H18" s="42">
        <f>IF(Calculation!I52=0,Calculation!J52,(Calculation!J52-Calculation!I52)/Calculation!I52)</f>
        <v>1</v>
      </c>
      <c r="I18" s="42">
        <f>IF(Calculation!J52=0,Calculation!K52,(Calculation!K52-Calculation!J52)/Calculation!J52)</f>
        <v>1</v>
      </c>
      <c r="J18" s="42">
        <f>IF(Calculation!K52=0,Calculation!L52,(Calculation!L52-Calculation!K52)/Calculation!K52)</f>
        <v>-1</v>
      </c>
      <c r="K18" s="42">
        <f>IF(Calculation!L52=0,Calculation!M52,(Calculation!M52-Calculation!L52)/Calculation!L52)</f>
        <v>0</v>
      </c>
      <c r="L18" s="42">
        <f>IF(Calculation!M52=0,Calculation!N52,(Calculation!N52-Calculation!M52)/Calculation!M52)</f>
        <v>8</v>
      </c>
      <c r="M18" s="42">
        <f>IF(Calculation!N52=0,Calculation!O52,(Calculation!O52-Calculation!N52)/Calculation!N52)</f>
        <v>0</v>
      </c>
      <c r="N18" s="42">
        <f>IF(Calculation!O52=0,Calculation!P52,(Calculation!P52-Calculation!O52)/Calculation!O52)</f>
        <v>0</v>
      </c>
      <c r="O18" s="42">
        <f>IF(Calculation!P52=0,Calculation!Q52,(Calculation!Q52-Calculation!P52)/Calculation!P52)</f>
        <v>0</v>
      </c>
      <c r="P18" s="42">
        <f>IF(Calculation!Q52=0,Calculation!R52,(Calculation!R52-Calculation!Q52)/Calculation!Q52)</f>
        <v>0.75</v>
      </c>
      <c r="Q18" s="42">
        <f>IF(Calculation!R52=0,Calculation!S52,(Calculation!S52-Calculation!R52)/Calculation!R52)</f>
        <v>0.35714285714285715</v>
      </c>
      <c r="R18" s="42">
        <f>IF(Calculation!S52=0,Calculation!T52,(Calculation!T52-Calculation!S52)/Calculation!S52)</f>
        <v>-0.31578947368421051</v>
      </c>
      <c r="S18" s="42">
        <f>IF(Calculation!T52=0,Calculation!U52,(Calculation!U52-Calculation!T52)/Calculation!T52)</f>
        <v>7.6923076923076927E-2</v>
      </c>
      <c r="T18" s="42">
        <f>IF(Calculation!U52=0,Calculation!V52,(Calculation!V52-Calculation!U52)/Calculation!U52)</f>
        <v>-0.35714285714285715</v>
      </c>
      <c r="U18" s="42">
        <f>IF(Calculation!V52=0,Calculation!W52,(Calculation!W52-Calculation!V52)/Calculation!V52)</f>
        <v>2.2222222222222223</v>
      </c>
      <c r="V18" s="42">
        <f>IF(Calculation!W52=0,Calculation!X52,(Calculation!X52-Calculation!W52)/Calculation!W52)</f>
        <v>-0.37931034482758619</v>
      </c>
      <c r="W18" s="42">
        <f>IF(Calculation!X52=0,Calculation!Y52,(Calculation!Y52-Calculation!X52)/Calculation!X52)</f>
        <v>5.5555555555555552E-2</v>
      </c>
      <c r="X18" s="42">
        <f>IF(Calculation!Y52=0,Calculation!Z52,(Calculation!Z52-Calculation!Y52)/Calculation!Y52)</f>
        <v>0.52631578947368418</v>
      </c>
      <c r="Y18" s="42">
        <f>IF(Calculation!Z52=0,Calculation!AA52,(Calculation!AA52-Calculation!Z52)/Calculation!Z52)</f>
        <v>0.13793103448275862</v>
      </c>
      <c r="Z18" s="42">
        <f>IF(Calculation!AA52=0,Calculation!AB52,(Calculation!AB52-Calculation!AA52)/Calculation!AA52)</f>
        <v>-0.66666666666666663</v>
      </c>
      <c r="AA18" s="42">
        <f>IF(Calculation!AB52=0,Calculation!AC52,(Calculation!AC52-Calculation!AB52)/Calculation!AB52)</f>
        <v>-0.18181818181818182</v>
      </c>
      <c r="AB18" s="42">
        <f>IF(Calculation!AC52=0,Calculation!AD52,(Calculation!AD52-Calculation!AC52)/Calculation!AC52)</f>
        <v>3.7777777777777777</v>
      </c>
      <c r="AC18" s="42">
        <f>IF(Calculation!AD52=0,Calculation!AE52,(Calculation!AE52-Calculation!AD52)/Calculation!AD52)</f>
        <v>-0.27906976744186046</v>
      </c>
      <c r="AD18" s="42">
        <f>IF(Calculation!AE52=0,Calculation!AF52,(Calculation!AF52-Calculation!AE52)/Calculation!AE52)</f>
        <v>0.93548387096774188</v>
      </c>
      <c r="AE18" s="42">
        <f>IF(Calculation!AF52=0,Calculation!AG52,(Calculation!AG52-Calculation!AF52)/Calculation!AF52)</f>
        <v>-0.65</v>
      </c>
      <c r="AF18" s="42">
        <f>IF(Calculation!AG52=0,Calculation!AH52,(Calculation!AH52-Calculation!AG52)/Calculation!AG52)</f>
        <v>1.3809523809523809</v>
      </c>
      <c r="AG18" s="42">
        <f>IF(Calculation!AH52=0,Calculation!AI52,(Calculation!AI52-Calculation!AH52)/Calculation!AH52)</f>
        <v>-0.56000000000000005</v>
      </c>
      <c r="AH18" s="42">
        <f>IF(Calculation!AI52=0,Calculation!AJ52,(Calculation!AJ52-Calculation!AI52)/Calculation!AI52)</f>
        <v>0.18181818181818182</v>
      </c>
      <c r="AI18" s="42">
        <f>IF(Calculation!AJ52=0,Calculation!AK52,(Calculation!AK52-Calculation!AJ52)/Calculation!AJ52)</f>
        <v>0.45464046822742321</v>
      </c>
      <c r="AJ18" s="42">
        <f>IF(Calculation!AK52=0,Calculation!AL52,(Calculation!AL52-Calculation!AK52)/Calculation!AK52)</f>
        <v>-0.38712458686592732</v>
      </c>
      <c r="AK18" s="42">
        <f>IF(Calculation!AL52=0,Calculation!AM52,(Calculation!AM52-Calculation!AL52)/Calculation!AL52)</f>
        <v>-7.7373974208692188E-3</v>
      </c>
      <c r="AL18" s="42">
        <f>IF(Calculation!AM52=0,Calculation!AN52,(Calculation!AN52-Calculation!AM52)/Calculation!AM52)</f>
        <v>0.91304347826086951</v>
      </c>
      <c r="AM18" s="42">
        <f>IF(Calculation!AN52=0,Calculation!AO52,(Calculation!AO52-Calculation!AN52)/Calculation!AN52)</f>
        <v>-0.84090909090909094</v>
      </c>
      <c r="AN18" s="42">
        <f>IF(Calculation!AO52=0,Calculation!AP52,(Calculation!AP52-Calculation!AO52)/Calculation!AO52)</f>
        <v>3.1428571428571428</v>
      </c>
      <c r="AO18" s="42">
        <f>IF(Calculation!AP52=0,Calculation!AQ52,(Calculation!AQ52-Calculation!AP52)/Calculation!AP52)</f>
        <v>0.48275862068965519</v>
      </c>
      <c r="AP18" s="42">
        <f>IF(Calculation!AQ52=0,Calculation!AR52,(Calculation!AR52-Calculation!AQ52)/Calculation!AQ52)</f>
        <v>0.58139534883720934</v>
      </c>
      <c r="AQ18" s="42">
        <f>IF(Calculation!AR52=0,Calculation!AS52,(Calculation!AS52-Calculation!AR52)/Calculation!AR52)</f>
        <v>-0.61764705882352944</v>
      </c>
      <c r="AR18" s="42">
        <f>IF(Calculation!AS52=0,Calculation!AT52,(Calculation!AT52-Calculation!AS52)/Calculation!AS52)</f>
        <v>0.76923076923076927</v>
      </c>
      <c r="AS18" s="42">
        <f>IF(Calculation!AT52=0,Calculation!AU52,(Calculation!AU52-Calculation!AT52)/Calculation!AT52)</f>
        <v>0.41304347826086957</v>
      </c>
      <c r="AT18" s="42">
        <f>IF(Calculation!AU52=0,Calculation!AV52,(Calculation!AV52-Calculation!AU52)/Calculation!AU52)</f>
        <v>0.1076923076923077</v>
      </c>
      <c r="AU18" s="42">
        <f>IF(Calculation!AV52=0,Calculation!AW52,(Calculation!AW52-Calculation!AV52)/Calculation!AV52)</f>
        <v>0.54166666666666663</v>
      </c>
      <c r="AV18" s="42">
        <f>IF(Calculation!AW52=0,Calculation!AX52,(Calculation!AX52-Calculation!AW52)/Calculation!AW52)</f>
        <v>-4.5045045045045043E-2</v>
      </c>
      <c r="AW18" s="42">
        <f>IF(Calculation!AX52=0,Calculation!AY52,(Calculation!AY52-Calculation!AX52)/Calculation!AX52)</f>
        <v>-0.27358490566037735</v>
      </c>
      <c r="AX18" s="42">
        <f>IF(Calculation!AY52=0,Calculation!AZ52,(Calculation!AZ52-Calculation!AY52)/Calculation!AY52)</f>
        <v>0.62337662337662336</v>
      </c>
      <c r="AY18" s="42">
        <f>IF(Calculation!AZ52=0,Calculation!BA52,(Calculation!BA52-Calculation!AZ52)/Calculation!AZ52)</f>
        <v>-4.8000000000000001E-2</v>
      </c>
      <c r="AZ18" s="42">
        <f>IF(Calculation!BA52=0,Calculation!BB52,(Calculation!BB52-Calculation!BA52)/Calculation!BA52)</f>
        <v>8.4033613445378158E-2</v>
      </c>
      <c r="BA18" s="42">
        <f>IF(Calculation!BB52=0,Calculation!BC52,(Calculation!BC52-Calculation!BB52)/Calculation!BB52)</f>
        <v>-0.17829457364341086</v>
      </c>
      <c r="BB18" s="42">
        <f>IF(Calculation!BC52=0,Calculation!BD52,(Calculation!BD52-Calculation!BC52)/Calculation!BC52)</f>
        <v>-0.15094339622641509</v>
      </c>
      <c r="BC18" s="42">
        <f>IF(Calculation!BD52=0,Calculation!BE52,(Calculation!BE52-Calculation!BD52)/Calculation!BD52)</f>
        <v>0.15555555555555556</v>
      </c>
      <c r="BD18" s="42">
        <f>IF(Calculation!BE52=0,Calculation!BF52,(Calculation!BF52-Calculation!BE52)/Calculation!BE52)</f>
        <v>-0.47115384615384615</v>
      </c>
      <c r="BE18" s="42">
        <f>IF(Calculation!BF52=0,Calculation!BG52,(Calculation!BG52-Calculation!BF52)/Calculation!BF52)</f>
        <v>0.72727272727272729</v>
      </c>
      <c r="BF18" s="42">
        <f>IF(Calculation!BG52=0,Calculation!BH52,(Calculation!BH52-Calculation!BG52)/Calculation!BG52)</f>
        <v>0.26315789473684209</v>
      </c>
      <c r="BG18" s="42">
        <f>IF(Calculation!BH52=0,Calculation!BI52,(Calculation!BI52-Calculation!BH52)/Calculation!BH52)</f>
        <v>-0.15833333333333333</v>
      </c>
      <c r="BH18" s="42">
        <f>IF(Calculation!BI52=0,Calculation!BJ52,(Calculation!BJ52-Calculation!BI52)/Calculation!BI52)</f>
        <v>0.28712871287128711</v>
      </c>
      <c r="BI18" s="42">
        <f>IF(Calculation!BJ52=0,Calculation!BK52,(Calculation!BK52-Calculation!BJ52)/Calculation!BJ52)</f>
        <v>-0.56153846153846154</v>
      </c>
      <c r="BJ18" s="42">
        <f>IF(Calculation!BK52=0,Calculation!BL52,(Calculation!BL52-Calculation!BK52)/Calculation!BK52)</f>
        <v>1.1578947368421053</v>
      </c>
      <c r="BK18" s="42">
        <f>IF(Calculation!BL52=0,Calculation!BM52,(Calculation!BM52-Calculation!BL52)/Calculation!BL52)</f>
        <v>-0.25203252032520324</v>
      </c>
      <c r="BL18" s="42">
        <f>IF(Calculation!BM52=0,Calculation!BN52,(Calculation!BN52-Calculation!BM52)/Calculation!BM52)</f>
        <v>3.2608695652173912E-2</v>
      </c>
      <c r="BM18" s="42">
        <f>IF(Calculation!BN52=0,Calculation!BO52,(Calculation!BO52-Calculation!BN52)/Calculation!BN52)</f>
        <v>0.42105263157894735</v>
      </c>
      <c r="BN18" s="42">
        <f>IF(Calculation!BO52=0,Calculation!BP52,(Calculation!BP52-Calculation!BO52)/Calculation!BO52)</f>
        <v>-0.29629629629629628</v>
      </c>
      <c r="BO18" s="42">
        <f>IF(Calculation!BP52=0,Calculation!BQ52,(Calculation!BQ52-Calculation!BP52)/Calculation!BP52)</f>
        <v>0.28421052631578947</v>
      </c>
      <c r="BP18" s="42">
        <f>IF(Calculation!BQ52=0,Calculation!BR52,(Calculation!BR52-Calculation!BQ52)/Calculation!BQ52)</f>
        <v>-0.13934426229508196</v>
      </c>
      <c r="BQ18" s="42">
        <f>IF(Calculation!BR52=0,Calculation!BS52,(Calculation!BS52-Calculation!BR52)/Calculation!BR52)</f>
        <v>-0.23809523809523808</v>
      </c>
    </row>
    <row r="19" spans="1:69" x14ac:dyDescent="0.3">
      <c r="A19" s="7" t="s">
        <v>6</v>
      </c>
      <c r="B19" s="16">
        <f>ProvinceTotal!G19</f>
        <v>1273761</v>
      </c>
      <c r="C19" s="42">
        <f>Calculation!E53</f>
        <v>0</v>
      </c>
      <c r="D19" s="42">
        <f>IF(Calculation!E53=0,Calculation!F53,(Calculation!F53-Calculation!E53)/Calculation!E53)</f>
        <v>0</v>
      </c>
      <c r="E19" s="42">
        <f>IF(Calculation!F53=0,Calculation!G53,(Calculation!G53-Calculation!F53)/Calculation!F53)</f>
        <v>0</v>
      </c>
      <c r="F19" s="42">
        <f>IF(Calculation!G53=0,Calculation!H53,(Calculation!H53-Calculation!G53)/Calculation!G53)</f>
        <v>0</v>
      </c>
      <c r="G19" s="42">
        <f>IF(Calculation!H53=0,Calculation!I53,(Calculation!I53-Calculation!H53)/Calculation!H53)</f>
        <v>0</v>
      </c>
      <c r="H19" s="42">
        <f>IF(Calculation!I53=0,Calculation!J53,(Calculation!J53-Calculation!I53)/Calculation!I53)</f>
        <v>0</v>
      </c>
      <c r="I19" s="42">
        <f>IF(Calculation!J53=0,Calculation!K53,(Calculation!K53-Calculation!J53)/Calculation!J53)</f>
        <v>0</v>
      </c>
      <c r="J19" s="42">
        <f>IF(Calculation!K53=0,Calculation!L53,(Calculation!L53-Calculation!K53)/Calculation!K53)</f>
        <v>0</v>
      </c>
      <c r="K19" s="42">
        <f>IF(Calculation!L53=0,Calculation!M53,(Calculation!M53-Calculation!L53)/Calculation!L53)</f>
        <v>2</v>
      </c>
      <c r="L19" s="42">
        <f>IF(Calculation!M53=0,Calculation!N53,(Calculation!N53-Calculation!M53)/Calculation!M53)</f>
        <v>2</v>
      </c>
      <c r="M19" s="42">
        <f>IF(Calculation!N53=0,Calculation!O53,(Calculation!O53-Calculation!N53)/Calculation!N53)</f>
        <v>-1</v>
      </c>
      <c r="N19" s="42">
        <f>IF(Calculation!O53=0,Calculation!P53,(Calculation!P53-Calculation!O53)/Calculation!O53)</f>
        <v>18</v>
      </c>
      <c r="O19" s="42">
        <f>IF(Calculation!P53=0,Calculation!Q53,(Calculation!Q53-Calculation!P53)/Calculation!P53)</f>
        <v>0.61111111111111116</v>
      </c>
      <c r="P19" s="42">
        <f>IF(Calculation!Q53=0,Calculation!R53,(Calculation!R53-Calculation!Q53)/Calculation!Q53)</f>
        <v>-0.13793103448275862</v>
      </c>
      <c r="Q19" s="42">
        <f>IF(Calculation!R53=0,Calculation!S53,(Calculation!S53-Calculation!R53)/Calculation!R53)</f>
        <v>0.24</v>
      </c>
      <c r="R19" s="42">
        <f>IF(Calculation!S53=0,Calculation!T53,(Calculation!T53-Calculation!S53)/Calculation!S53)</f>
        <v>1.096774193548387</v>
      </c>
      <c r="S19" s="42">
        <f>IF(Calculation!T53=0,Calculation!U53,(Calculation!U53-Calculation!T53)/Calculation!T53)</f>
        <v>-0.96923076923076923</v>
      </c>
      <c r="T19" s="42">
        <f>IF(Calculation!U53=0,Calculation!V53,(Calculation!V53-Calculation!U53)/Calculation!U53)</f>
        <v>13.5</v>
      </c>
      <c r="U19" s="42">
        <f>IF(Calculation!V53=0,Calculation!W53,(Calculation!W53-Calculation!V53)/Calculation!V53)</f>
        <v>0.37931034482758619</v>
      </c>
      <c r="V19" s="42">
        <f>IF(Calculation!W53=0,Calculation!X53,(Calculation!X53-Calculation!W53)/Calculation!W53)</f>
        <v>-0.75</v>
      </c>
      <c r="W19" s="42">
        <f>IF(Calculation!X53=0,Calculation!Y53,(Calculation!Y53-Calculation!X53)/Calculation!X53)</f>
        <v>1.7</v>
      </c>
      <c r="X19" s="42">
        <f>IF(Calculation!Y53=0,Calculation!Z53,(Calculation!Z53-Calculation!Y53)/Calculation!Y53)</f>
        <v>0.55555555555555558</v>
      </c>
      <c r="Y19" s="42">
        <f>IF(Calculation!Z53=0,Calculation!AA53,(Calculation!AA53-Calculation!Z53)/Calculation!Z53)</f>
        <v>-0.7142857142857143</v>
      </c>
      <c r="Z19" s="42">
        <f>IF(Calculation!AA53=0,Calculation!AB53,(Calculation!AB53-Calculation!AA53)/Calculation!AA53)</f>
        <v>2.9166666666666665</v>
      </c>
      <c r="AA19" s="42">
        <f>IF(Calculation!AB53=0,Calculation!AC53,(Calculation!AC53-Calculation!AB53)/Calculation!AB53)</f>
        <v>-0.53191489361702127</v>
      </c>
      <c r="AB19" s="42">
        <f>IF(Calculation!AC53=0,Calculation!AD53,(Calculation!AD53-Calculation!AC53)/Calculation!AC53)</f>
        <v>0.81818181818181823</v>
      </c>
      <c r="AC19" s="42">
        <f>IF(Calculation!AD53=0,Calculation!AE53,(Calculation!AE53-Calculation!AD53)/Calculation!AD53)</f>
        <v>-0.35</v>
      </c>
      <c r="AD19" s="42">
        <f>IF(Calculation!AE53=0,Calculation!AF53,(Calculation!AF53-Calculation!AE53)/Calculation!AE53)</f>
        <v>1.0384615384615385</v>
      </c>
      <c r="AE19" s="42">
        <f>IF(Calculation!AF53=0,Calculation!AG53,(Calculation!AG53-Calculation!AF53)/Calculation!AF53)</f>
        <v>-0.11320754716981132</v>
      </c>
      <c r="AF19" s="42">
        <f>IF(Calculation!AG53=0,Calculation!AH53,(Calculation!AH53-Calculation!AG53)/Calculation!AG53)</f>
        <v>-0.82978723404255317</v>
      </c>
      <c r="AG19" s="42">
        <f>IF(Calculation!AH53=0,Calculation!AI53,(Calculation!AI53-Calculation!AH53)/Calculation!AH53)</f>
        <v>6.375</v>
      </c>
      <c r="AH19" s="42">
        <f>IF(Calculation!AI53=0,Calculation!AJ53,(Calculation!AJ53-Calculation!AI53)/Calculation!AI53)</f>
        <v>-0.50847457627118642</v>
      </c>
      <c r="AI19" s="42">
        <f>IF(Calculation!AJ53=0,Calculation!AK53,(Calculation!AK53-Calculation!AJ53)/Calculation!AJ53)</f>
        <v>0.47692225315913594</v>
      </c>
      <c r="AJ19" s="42">
        <f>IF(Calculation!AK53=0,Calculation!AL53,(Calculation!AL53-Calculation!AK53)/Calculation!AK53)</f>
        <v>0.2413805604901551</v>
      </c>
      <c r="AK19" s="42">
        <f>IF(Calculation!AL53=0,Calculation!AM53,(Calculation!AM53-Calculation!AL53)/Calculation!AL53)</f>
        <v>-1</v>
      </c>
      <c r="AL19" s="42">
        <f>IF(Calculation!AM53=0,Calculation!AN53,(Calculation!AN53-Calculation!AM53)/Calculation!AM53)</f>
        <v>29</v>
      </c>
      <c r="AM19" s="42">
        <f>IF(Calculation!AN53=0,Calculation!AO53,(Calculation!AO53-Calculation!AN53)/Calculation!AN53)</f>
        <v>-0.44827586206896552</v>
      </c>
      <c r="AN19" s="42">
        <f>IF(Calculation!AO53=0,Calculation!AP53,(Calculation!AP53-Calculation!AO53)/Calculation!AO53)</f>
        <v>2.9375</v>
      </c>
      <c r="AO19" s="42">
        <f>IF(Calculation!AP53=0,Calculation!AQ53,(Calculation!AQ53-Calculation!AP53)/Calculation!AP53)</f>
        <v>-0.63492063492063489</v>
      </c>
      <c r="AP19" s="42">
        <f>IF(Calculation!AQ53=0,Calculation!AR53,(Calculation!AR53-Calculation!AQ53)/Calculation!AQ53)</f>
        <v>0.60869565217391308</v>
      </c>
      <c r="AQ19" s="42">
        <f>IF(Calculation!AR53=0,Calculation!AS53,(Calculation!AS53-Calculation!AR53)/Calculation!AR53)</f>
        <v>-0.35135135135135137</v>
      </c>
      <c r="AR19" s="42">
        <f>IF(Calculation!AS53=0,Calculation!AT53,(Calculation!AT53-Calculation!AS53)/Calculation!AS53)</f>
        <v>0.25</v>
      </c>
      <c r="AS19" s="42">
        <f>IF(Calculation!AT53=0,Calculation!AU53,(Calculation!AU53-Calculation!AT53)/Calculation!AT53)</f>
        <v>3.3333333333333333E-2</v>
      </c>
      <c r="AT19" s="42">
        <f>IF(Calculation!AU53=0,Calculation!AV53,(Calculation!AV53-Calculation!AU53)/Calculation!AU53)</f>
        <v>-0.32258064516129031</v>
      </c>
      <c r="AU19" s="42">
        <f>IF(Calculation!AV53=0,Calculation!AW53,(Calculation!AW53-Calculation!AV53)/Calculation!AV53)</f>
        <v>-0.14285714285714285</v>
      </c>
      <c r="AV19" s="42">
        <f>IF(Calculation!AW53=0,Calculation!AX53,(Calculation!AX53-Calculation!AW53)/Calculation!AW53)</f>
        <v>0</v>
      </c>
      <c r="AW19" s="42">
        <f>IF(Calculation!AX53=0,Calculation!AY53,(Calculation!AY53-Calculation!AX53)/Calculation!AX53)</f>
        <v>0.66666666666666663</v>
      </c>
      <c r="AX19" s="42">
        <f>IF(Calculation!AY53=0,Calculation!AZ53,(Calculation!AZ53-Calculation!AY53)/Calculation!AY53)</f>
        <v>-0.33333333333333331</v>
      </c>
      <c r="AY19" s="42">
        <f>IF(Calculation!AZ53=0,Calculation!BA53,(Calculation!BA53-Calculation!AZ53)/Calculation!AZ53)</f>
        <v>-0.61831124568594764</v>
      </c>
      <c r="AZ19" s="42">
        <f>IF(Calculation!BA53=0,Calculation!BB53,(Calculation!BB53-Calculation!BA53)/Calculation!BA53)</f>
        <v>-0.33148933520704765</v>
      </c>
      <c r="BA19" s="42">
        <f>IF(Calculation!BB53=0,Calculation!BC53,(Calculation!BC53-Calculation!BB53)/Calculation!BB53)</f>
        <v>4.5196795251577973</v>
      </c>
      <c r="BB19" s="42">
        <f>IF(Calculation!BC53=0,Calculation!BD53,(Calculation!BD53-Calculation!BC53)/Calculation!BC53)</f>
        <v>-0.58843865891722424</v>
      </c>
      <c r="BC19" s="42">
        <f>IF(Calculation!BD53=0,Calculation!BE53,(Calculation!BE53-Calculation!BD53)/Calculation!BD53)</f>
        <v>-8.1242242671234435E-2</v>
      </c>
      <c r="BD19" s="42">
        <f>IF(Calculation!BE53=0,Calculation!BF53,(Calculation!BF53-Calculation!BE53)/Calculation!BE53)</f>
        <v>-0.13649221723154581</v>
      </c>
      <c r="BE19" s="42">
        <f>IF(Calculation!BF53=0,Calculation!BG53,(Calculation!BG53-Calculation!BF53)/Calculation!BF53)</f>
        <v>0.13321015470239458</v>
      </c>
      <c r="BF19" s="42">
        <f>IF(Calculation!BG53=0,Calculation!BH53,(Calculation!BH53-Calculation!BG53)/Calculation!BG53)</f>
        <v>-0.32590958471862552</v>
      </c>
      <c r="BG19" s="42">
        <f>IF(Calculation!BH53=0,Calculation!BI53,(Calculation!BI53-Calculation!BH53)/Calculation!BH53)</f>
        <v>-0.1932435507176691</v>
      </c>
      <c r="BH19" s="42">
        <f>IF(Calculation!BI53=0,Calculation!BJ53,(Calculation!BJ53-Calculation!BI53)/Calculation!BI53)</f>
        <v>0.64875590144130735</v>
      </c>
      <c r="BI19" s="42">
        <f>IF(Calculation!BJ53=0,Calculation!BK53,(Calculation!BK53-Calculation!BJ53)/Calculation!BJ53)</f>
        <v>-0.82992819962822573</v>
      </c>
      <c r="BJ19" s="42">
        <f>IF(Calculation!BK53=0,Calculation!BL53,(Calculation!BL53-Calculation!BK53)/Calculation!BK53)</f>
        <v>-0.62116396182992384</v>
      </c>
      <c r="BK19" s="42">
        <f>IF(Calculation!BL53=0,Calculation!BM53,(Calculation!BM53-Calculation!BL53)/Calculation!BL53)</f>
        <v>0.76530321378594246</v>
      </c>
      <c r="BL19" s="42">
        <f>IF(Calculation!BM53=0,Calculation!BN53,(Calculation!BN53-Calculation!BM53)/Calculation!BM53)</f>
        <v>-0.91602831832873211</v>
      </c>
      <c r="BM19" s="42">
        <f>IF(Calculation!BN53=0,Calculation!BO53,(Calculation!BO53-Calculation!BN53)/Calculation!BN53)</f>
        <v>38.511674462866019</v>
      </c>
      <c r="BN19" s="42">
        <f>IF(Calculation!BO53=0,Calculation!BP53,(Calculation!BP53-Calculation!BO53)/Calculation!BO53)</f>
        <v>-0.62533612464020327</v>
      </c>
      <c r="BO19" s="42">
        <f>IF(Calculation!BP53=0,Calculation!BQ53,(Calculation!BQ53-Calculation!BP53)/Calculation!BP53)</f>
        <v>-0.24315637814472107</v>
      </c>
      <c r="BP19" s="42">
        <f>IF(Calculation!BQ53=0,Calculation!BR53,(Calculation!BR53-Calculation!BQ53)/Calculation!BQ53)</f>
        <v>-1</v>
      </c>
      <c r="BQ19" s="42">
        <f>IF(Calculation!BR53=0,Calculation!BS53,(Calculation!BS53-Calculation!BR53)/Calculation!BR53)</f>
        <v>1</v>
      </c>
    </row>
    <row r="20" spans="1:69" x14ac:dyDescent="0.3">
      <c r="A20" s="7" t="s">
        <v>7</v>
      </c>
      <c r="B20" s="16">
        <f>ProvinceTotal!G20</f>
        <v>1292283</v>
      </c>
      <c r="C20" s="42">
        <f>Calculation!E54</f>
        <v>4</v>
      </c>
      <c r="D20" s="42">
        <f>IF(Calculation!E54=0,Calculation!F54,(Calculation!F54-Calculation!E54)/Calculation!E54)</f>
        <v>0.75</v>
      </c>
      <c r="E20" s="42">
        <f>IF(Calculation!F54=0,Calculation!G54,(Calculation!G54-Calculation!F54)/Calculation!F54)</f>
        <v>0.14285714285714285</v>
      </c>
      <c r="F20" s="42">
        <f>IF(Calculation!G54=0,Calculation!H54,(Calculation!H54-Calculation!G54)/Calculation!G54)</f>
        <v>-0.125</v>
      </c>
      <c r="G20" s="42">
        <f>IF(Calculation!H54=0,Calculation!I54,(Calculation!I54-Calculation!H54)/Calculation!H54)</f>
        <v>0.14285714285714285</v>
      </c>
      <c r="H20" s="42">
        <f>IF(Calculation!I54=0,Calculation!J54,(Calculation!J54-Calculation!I54)/Calculation!I54)</f>
        <v>0.75</v>
      </c>
      <c r="I20" s="42">
        <f>IF(Calculation!J54=0,Calculation!K54,(Calculation!K54-Calculation!J54)/Calculation!J54)</f>
        <v>7.1428571428571425E-2</v>
      </c>
      <c r="J20" s="42">
        <f>IF(Calculation!K54=0,Calculation!L54,(Calculation!L54-Calculation!K54)/Calculation!K54)</f>
        <v>-0.4</v>
      </c>
      <c r="K20" s="42">
        <f>IF(Calculation!L54=0,Calculation!M54,(Calculation!M54-Calculation!L54)/Calculation!L54)</f>
        <v>0.77777777777777779</v>
      </c>
      <c r="L20" s="42">
        <f>IF(Calculation!M54=0,Calculation!N54,(Calculation!N54-Calculation!M54)/Calculation!M54)</f>
        <v>0.3125</v>
      </c>
      <c r="M20" s="42">
        <f>IF(Calculation!N54=0,Calculation!O54,(Calculation!O54-Calculation!N54)/Calculation!N54)</f>
        <v>0.42857142857142855</v>
      </c>
      <c r="N20" s="42">
        <f>IF(Calculation!O54=0,Calculation!P54,(Calculation!P54-Calculation!O54)/Calculation!O54)</f>
        <v>1.0666666666666667</v>
      </c>
      <c r="O20" s="42">
        <f>IF(Calculation!P54=0,Calculation!Q54,(Calculation!Q54-Calculation!P54)/Calculation!P54)</f>
        <v>-0.16129032258064516</v>
      </c>
      <c r="P20" s="42">
        <f>IF(Calculation!Q54=0,Calculation!R54,(Calculation!R54-Calculation!Q54)/Calculation!Q54)</f>
        <v>0.94230769230769229</v>
      </c>
      <c r="Q20" s="42">
        <f>IF(Calculation!R54=0,Calculation!S54,(Calculation!S54-Calculation!R54)/Calculation!R54)</f>
        <v>-0.68316831683168322</v>
      </c>
      <c r="R20" s="42">
        <f>IF(Calculation!S54=0,Calculation!T54,(Calculation!T54-Calculation!S54)/Calculation!S54)</f>
        <v>3.28125</v>
      </c>
      <c r="S20" s="42">
        <f>IF(Calculation!T54=0,Calculation!U54,(Calculation!U54-Calculation!T54)/Calculation!T54)</f>
        <v>5.8394160583941604E-2</v>
      </c>
      <c r="T20" s="42">
        <f>IF(Calculation!U54=0,Calculation!V54,(Calculation!V54-Calculation!U54)/Calculation!U54)</f>
        <v>-0.88275862068965516</v>
      </c>
      <c r="U20" s="42">
        <f>IF(Calculation!V54=0,Calculation!W54,(Calculation!W54-Calculation!V54)/Calculation!V54)</f>
        <v>0.58823529411764708</v>
      </c>
      <c r="V20" s="42">
        <f>IF(Calculation!W54=0,Calculation!X54,(Calculation!X54-Calculation!W54)/Calculation!W54)</f>
        <v>0.44444444444444442</v>
      </c>
      <c r="W20" s="42">
        <f>IF(Calculation!X54=0,Calculation!Y54,(Calculation!Y54-Calculation!X54)/Calculation!X54)</f>
        <v>0.35897435897435898</v>
      </c>
      <c r="X20" s="42">
        <f>IF(Calculation!Y54=0,Calculation!Z54,(Calculation!Z54-Calculation!Y54)/Calculation!Y54)</f>
        <v>-0.20754716981132076</v>
      </c>
      <c r="Y20" s="42">
        <f>IF(Calculation!Z54=0,Calculation!AA54,(Calculation!AA54-Calculation!Z54)/Calculation!Z54)</f>
        <v>0</v>
      </c>
      <c r="Z20" s="42">
        <f>IF(Calculation!AA54=0,Calculation!AB54,(Calculation!AB54-Calculation!AA54)/Calculation!AA54)</f>
        <v>-0.23809523809523808</v>
      </c>
      <c r="AA20" s="42">
        <f>IF(Calculation!AB54=0,Calculation!AC54,(Calculation!AC54-Calculation!AB54)/Calculation!AB54)</f>
        <v>1.625</v>
      </c>
      <c r="AB20" s="42">
        <f>IF(Calculation!AC54=0,Calculation!AD54,(Calculation!AD54-Calculation!AC54)/Calculation!AC54)</f>
        <v>-0.77380952380952384</v>
      </c>
      <c r="AC20" s="42">
        <f>IF(Calculation!AD54=0,Calculation!AE54,(Calculation!AE54-Calculation!AD54)/Calculation!AD54)</f>
        <v>0.52631578947368418</v>
      </c>
      <c r="AD20" s="42">
        <f>IF(Calculation!AE54=0,Calculation!AF54,(Calculation!AF54-Calculation!AE54)/Calculation!AE54)</f>
        <v>-0.2413793103448276</v>
      </c>
      <c r="AE20" s="42">
        <f>IF(Calculation!AF54=0,Calculation!AG54,(Calculation!AG54-Calculation!AF54)/Calculation!AF54)</f>
        <v>0.40909090909090912</v>
      </c>
      <c r="AF20" s="42">
        <f>IF(Calculation!AG54=0,Calculation!AH54,(Calculation!AH54-Calculation!AG54)/Calculation!AG54)</f>
        <v>0.16129032258064516</v>
      </c>
      <c r="AG20" s="42">
        <f>IF(Calculation!AH54=0,Calculation!AI54,(Calculation!AI54-Calculation!AH54)/Calculation!AH54)</f>
        <v>-0.44444444444444442</v>
      </c>
      <c r="AH20" s="42">
        <f>IF(Calculation!AI54=0,Calculation!AJ54,(Calculation!AJ54-Calculation!AI54)/Calculation!AI54)</f>
        <v>-0.15</v>
      </c>
      <c r="AI20" s="42">
        <f>IF(Calculation!AJ54=0,Calculation!AK54,(Calculation!AK54-Calculation!AJ54)/Calculation!AJ54)</f>
        <v>1.1989061929119436</v>
      </c>
      <c r="AJ20" s="42">
        <f>IF(Calculation!AK54=0,Calculation!AL54,(Calculation!AL54-Calculation!AK54)/Calculation!AK54)</f>
        <v>0.92845220218399394</v>
      </c>
      <c r="AK20" s="42">
        <f>IF(Calculation!AL54=0,Calculation!AM54,(Calculation!AM54-Calculation!AL54)/Calculation!AL54)</f>
        <v>1.015060709862452</v>
      </c>
      <c r="AL20" s="42">
        <f>IF(Calculation!AM54=0,Calculation!AN54,(Calculation!AN54-Calculation!AM54)/Calculation!AM54)</f>
        <v>-0.57088170171817587</v>
      </c>
      <c r="AM20" s="42">
        <f>IF(Calculation!AN54=0,Calculation!AO54,(Calculation!AO54-Calculation!AN54)/Calculation!AN54)</f>
        <v>3.7209402357386496</v>
      </c>
      <c r="AN20" s="42">
        <f>IF(Calculation!AO54=0,Calculation!AP54,(Calculation!AP54-Calculation!AO54)/Calculation!AO54)</f>
        <v>-0.34735537330690425</v>
      </c>
      <c r="AO20" s="42">
        <f>IF(Calculation!AP54=0,Calculation!AQ54,(Calculation!AQ54-Calculation!AP54)/Calculation!AP54)</f>
        <v>0.15792546752412751</v>
      </c>
      <c r="AP20" s="42">
        <f>IF(Calculation!AQ54=0,Calculation!AR54,(Calculation!AR54-Calculation!AQ54)/Calculation!AQ54)</f>
        <v>-0.22521813527878753</v>
      </c>
      <c r="AQ20" s="42">
        <f>IF(Calculation!AR54=0,Calculation!AS54,(Calculation!AS54-Calculation!AR54)/Calculation!AR54)</f>
        <v>0.1891811210803945</v>
      </c>
      <c r="AR20" s="42">
        <f>IF(Calculation!AS54=0,Calculation!AT54,(Calculation!AT54-Calculation!AS54)/Calculation!AS54)</f>
        <v>-5.201464586141015E-2</v>
      </c>
      <c r="AS20" s="42">
        <f>IF(Calculation!AT54=0,Calculation!AU54,(Calculation!AU54-Calculation!AT54)/Calculation!AT54)</f>
        <v>-2.8780119375519234E-2</v>
      </c>
      <c r="AT20" s="42">
        <f>IF(Calculation!AU54=0,Calculation!AV54,(Calculation!AV54-Calculation!AU54)/Calculation!AU54)</f>
        <v>-7.830215839976383E-2</v>
      </c>
      <c r="AU20" s="42">
        <f>IF(Calculation!AV54=0,Calculation!AW54,(Calculation!AW54-Calculation!AV54)/Calculation!AV54)</f>
        <v>-0.13992018065454426</v>
      </c>
      <c r="AV20" s="42">
        <f>IF(Calculation!AW54=0,Calculation!AX54,(Calculation!AX54-Calculation!AW54)/Calculation!AW54)</f>
        <v>-6.5168085773105566E-2</v>
      </c>
      <c r="AW20" s="42">
        <f>IF(Calculation!AX54=0,Calculation!AY54,(Calculation!AY54-Calculation!AX54)/Calculation!AX54)</f>
        <v>-7.1730951860631317E-2</v>
      </c>
      <c r="AX20" s="42">
        <f>IF(Calculation!AY54=0,Calculation!AZ54,(Calculation!AZ54-Calculation!AY54)/Calculation!AY54)</f>
        <v>-5.9793098244885733E-2</v>
      </c>
      <c r="AY20" s="42">
        <f>IF(Calculation!AZ54=0,Calculation!BA54,(Calculation!BA54-Calculation!AZ54)/Calculation!AZ54)</f>
        <v>-0.27816459873065036</v>
      </c>
      <c r="AZ20" s="42">
        <f>IF(Calculation!BA54=0,Calculation!BB54,(Calculation!BB54-Calculation!BA54)/Calculation!BA54)</f>
        <v>-0.42453083122140717</v>
      </c>
      <c r="BA20" s="42">
        <f>IF(Calculation!BB54=0,Calculation!BC54,(Calculation!BC54-Calculation!BB54)/Calculation!BB54)</f>
        <v>1.1056139784532826</v>
      </c>
      <c r="BB20" s="42">
        <f>IF(Calculation!BC54=0,Calculation!BD54,(Calculation!BD54-Calculation!BC54)/Calculation!BC54)</f>
        <v>-0.11097799101267716</v>
      </c>
      <c r="BC20" s="42">
        <f>IF(Calculation!BD54=0,Calculation!BE54,(Calculation!BE54-Calculation!BD54)/Calculation!BD54)</f>
        <v>-0.27839967082868761</v>
      </c>
      <c r="BD20" s="42">
        <f>IF(Calculation!BE54=0,Calculation!BF54,(Calculation!BF54-Calculation!BE54)/Calculation!BE54)</f>
        <v>-5.5833609524852251E-2</v>
      </c>
      <c r="BE20" s="42">
        <f>IF(Calculation!BF54=0,Calculation!BG54,(Calculation!BG54-Calculation!BF54)/Calculation!BF54)</f>
        <v>4.919506293708973E-2</v>
      </c>
      <c r="BF20" s="42">
        <f>IF(Calculation!BG54=0,Calculation!BH54,(Calculation!BH54-Calculation!BG54)/Calculation!BG54)</f>
        <v>-0.1898516257855529</v>
      </c>
      <c r="BG20" s="42">
        <f>IF(Calculation!BH54=0,Calculation!BI54,(Calculation!BI54-Calculation!BH54)/Calculation!BH54)</f>
        <v>0.43569387213872429</v>
      </c>
      <c r="BH20" s="42">
        <f>IF(Calculation!BI54=0,Calculation!BJ54,(Calculation!BJ54-Calculation!BI54)/Calculation!BI54)</f>
        <v>3.8843522918678861E-2</v>
      </c>
      <c r="BI20" s="42">
        <f>IF(Calculation!BJ54=0,Calculation!BK54,(Calculation!BK54-Calculation!BJ54)/Calculation!BJ54)</f>
        <v>-0.135960388208374</v>
      </c>
      <c r="BJ20" s="42">
        <f>IF(Calculation!BK54=0,Calculation!BL54,(Calculation!BL54-Calculation!BK54)/Calculation!BK54)</f>
        <v>-0.67697166119885488</v>
      </c>
      <c r="BK20" s="42">
        <f>IF(Calculation!BL54=0,Calculation!BM54,(Calculation!BM54-Calculation!BL54)/Calculation!BL54)</f>
        <v>1.5143831365008564</v>
      </c>
      <c r="BL20" s="42">
        <f>IF(Calculation!BM54=0,Calculation!BN54,(Calculation!BN54-Calculation!BM54)/Calculation!BM54)</f>
        <v>-0.13793499431676895</v>
      </c>
      <c r="BM20" s="42">
        <f>IF(Calculation!BN54=0,Calculation!BO54,(Calculation!BO54-Calculation!BN54)/Calculation!BN54)</f>
        <v>0.24664410293565289</v>
      </c>
      <c r="BN20" s="42">
        <f>IF(Calculation!BO54=0,Calculation!BP54,(Calculation!BP54-Calculation!BO54)/Calculation!BO54)</f>
        <v>-0.95974238490269104</v>
      </c>
      <c r="BO20" s="42">
        <f>IF(Calculation!BP54=0,Calculation!BQ54,(Calculation!BQ54-Calculation!BP54)/Calculation!BP54)</f>
        <v>13.430506008212339</v>
      </c>
      <c r="BP20" s="42">
        <f>IF(Calculation!BQ54=0,Calculation!BR54,(Calculation!BR54-Calculation!BQ54)/Calculation!BQ54)</f>
        <v>-0.13588325846382976</v>
      </c>
      <c r="BQ20" s="42">
        <f>IF(Calculation!BR54=0,Calculation!BS54,(Calculation!BS54-Calculation!BR54)/Calculation!BR54)</f>
        <v>-0.47013076734740655</v>
      </c>
    </row>
    <row r="21" spans="1:69" x14ac:dyDescent="0.3">
      <c r="A21" s="7" t="s">
        <v>30</v>
      </c>
      <c r="B21" s="16">
        <f>ProvinceTotal!G21</f>
        <v>1603011</v>
      </c>
      <c r="C21" s="42">
        <f>Calculation!E55</f>
        <v>0</v>
      </c>
      <c r="D21" s="42">
        <f>IF(Calculation!E55=0,Calculation!F55,(Calculation!F55-Calculation!E55)/Calculation!E55)</f>
        <v>0</v>
      </c>
      <c r="E21" s="42">
        <f>IF(Calculation!F55=0,Calculation!G55,(Calculation!G55-Calculation!F55)/Calculation!F55)</f>
        <v>0</v>
      </c>
      <c r="F21" s="42">
        <f>IF(Calculation!G55=0,Calculation!H55,(Calculation!H55-Calculation!G55)/Calculation!G55)</f>
        <v>0</v>
      </c>
      <c r="G21" s="42">
        <f>IF(Calculation!H55=0,Calculation!I55,(Calculation!I55-Calculation!H55)/Calculation!H55)</f>
        <v>0</v>
      </c>
      <c r="H21" s="42">
        <f>IF(Calculation!I55=0,Calculation!J55,(Calculation!J55-Calculation!I55)/Calculation!I55)</f>
        <v>0</v>
      </c>
      <c r="I21" s="42">
        <f>IF(Calculation!J55=0,Calculation!K55,(Calculation!K55-Calculation!J55)/Calculation!J55)</f>
        <v>0</v>
      </c>
      <c r="J21" s="42">
        <f>IF(Calculation!K55=0,Calculation!L55,(Calculation!L55-Calculation!K55)/Calculation!K55)</f>
        <v>1</v>
      </c>
      <c r="K21" s="42">
        <f>IF(Calculation!L55=0,Calculation!M55,(Calculation!M55-Calculation!L55)/Calculation!L55)</f>
        <v>1</v>
      </c>
      <c r="L21" s="42">
        <f>IF(Calculation!M55=0,Calculation!N55,(Calculation!N55-Calculation!M55)/Calculation!M55)</f>
        <v>1.5</v>
      </c>
      <c r="M21" s="42">
        <f>IF(Calculation!N55=0,Calculation!O55,(Calculation!O55-Calculation!N55)/Calculation!N55)</f>
        <v>-1</v>
      </c>
      <c r="N21" s="42">
        <f>IF(Calculation!O55=0,Calculation!P55,(Calculation!P55-Calculation!O55)/Calculation!O55)</f>
        <v>0</v>
      </c>
      <c r="O21" s="42">
        <f>IF(Calculation!P55=0,Calculation!Q55,(Calculation!Q55-Calculation!P55)/Calculation!P55)</f>
        <v>0</v>
      </c>
      <c r="P21" s="42">
        <f>IF(Calculation!Q55=0,Calculation!R55,(Calculation!R55-Calculation!Q55)/Calculation!Q55)</f>
        <v>4</v>
      </c>
      <c r="Q21" s="42">
        <f>IF(Calculation!R55=0,Calculation!S55,(Calculation!S55-Calculation!R55)/Calculation!R55)</f>
        <v>0.5</v>
      </c>
      <c r="R21" s="42">
        <f>IF(Calculation!S55=0,Calculation!T55,(Calculation!T55-Calculation!S55)/Calculation!S55)</f>
        <v>3</v>
      </c>
      <c r="S21" s="42">
        <f>IF(Calculation!T55=0,Calculation!U55,(Calculation!U55-Calculation!T55)/Calculation!T55)</f>
        <v>-0.91666666666666663</v>
      </c>
      <c r="T21" s="42">
        <f>IF(Calculation!U55=0,Calculation!V55,(Calculation!V55-Calculation!U55)/Calculation!U55)</f>
        <v>8.5</v>
      </c>
      <c r="U21" s="42">
        <f>IF(Calculation!V55=0,Calculation!W55,(Calculation!W55-Calculation!V55)/Calculation!V55)</f>
        <v>-0.84210526315789469</v>
      </c>
      <c r="V21" s="42">
        <f>IF(Calculation!W55=0,Calculation!X55,(Calculation!X55-Calculation!W55)/Calculation!W55)</f>
        <v>3</v>
      </c>
      <c r="W21" s="42">
        <f>IF(Calculation!X55=0,Calculation!Y55,(Calculation!Y55-Calculation!X55)/Calculation!X55)</f>
        <v>-0.5</v>
      </c>
      <c r="X21" s="42">
        <f>IF(Calculation!Y55=0,Calculation!Z55,(Calculation!Z55-Calculation!Y55)/Calculation!Y55)</f>
        <v>0.5</v>
      </c>
      <c r="Y21" s="42">
        <f>IF(Calculation!Z55=0,Calculation!AA55,(Calculation!AA55-Calculation!Z55)/Calculation!Z55)</f>
        <v>0</v>
      </c>
      <c r="Z21" s="42">
        <f>IF(Calculation!AA55=0,Calculation!AB55,(Calculation!AB55-Calculation!AA55)/Calculation!AA55)</f>
        <v>-0.44444444444444442</v>
      </c>
      <c r="AA21" s="42">
        <f>IF(Calculation!AB55=0,Calculation!AC55,(Calculation!AC55-Calculation!AB55)/Calculation!AB55)</f>
        <v>4.4000000000000004</v>
      </c>
      <c r="AB21" s="42">
        <f>IF(Calculation!AC55=0,Calculation!AD55,(Calculation!AD55-Calculation!AC55)/Calculation!AC55)</f>
        <v>0.14814814814814814</v>
      </c>
      <c r="AC21" s="42">
        <f>IF(Calculation!AD55=0,Calculation!AE55,(Calculation!AE55-Calculation!AD55)/Calculation!AD55)</f>
        <v>-0.93548387096774188</v>
      </c>
      <c r="AD21" s="42">
        <f>IF(Calculation!AE55=0,Calculation!AF55,(Calculation!AF55-Calculation!AE55)/Calculation!AE55)</f>
        <v>10</v>
      </c>
      <c r="AE21" s="42">
        <f>IF(Calculation!AF55=0,Calculation!AG55,(Calculation!AG55-Calculation!AF55)/Calculation!AF55)</f>
        <v>-0.5</v>
      </c>
      <c r="AF21" s="42">
        <f>IF(Calculation!AG55=0,Calculation!AH55,(Calculation!AH55-Calculation!AG55)/Calculation!AG55)</f>
        <v>0.36363636363636365</v>
      </c>
      <c r="AG21" s="42">
        <f>IF(Calculation!AH55=0,Calculation!AI55,(Calculation!AI55-Calculation!AH55)/Calculation!AH55)</f>
        <v>-0.53333333333333333</v>
      </c>
      <c r="AH21" s="42">
        <f>IF(Calculation!AI55=0,Calculation!AJ55,(Calculation!AJ55-Calculation!AI55)/Calculation!AI55)</f>
        <v>1.2857142857142858</v>
      </c>
      <c r="AI21" s="42">
        <f>IF(Calculation!AJ55=0,Calculation!AK55,(Calculation!AK55-Calculation!AJ55)/Calculation!AJ55)</f>
        <v>0.37358064829192372</v>
      </c>
      <c r="AJ21" s="42">
        <f>IF(Calculation!AK55=0,Calculation!AL55,(Calculation!AL55-Calculation!AK55)/Calculation!AK55)</f>
        <v>-0.17993941374406933</v>
      </c>
      <c r="AK21" s="42">
        <f>IF(Calculation!AL55=0,Calculation!AM55,(Calculation!AM55-Calculation!AL55)/Calculation!AL55)</f>
        <v>5.4225496214444856E-2</v>
      </c>
      <c r="AL21" s="42">
        <f>IF(Calculation!AM55=0,Calculation!AN55,(Calculation!AN55-Calculation!AM55)/Calculation!AM55)</f>
        <v>0.10526315789473684</v>
      </c>
      <c r="AM21" s="42">
        <f>IF(Calculation!AN55=0,Calculation!AO55,(Calculation!AO55-Calculation!AN55)/Calculation!AN55)</f>
        <v>0.42857142857142855</v>
      </c>
      <c r="AN21" s="42">
        <f>IF(Calculation!AO55=0,Calculation!AP55,(Calculation!AP55-Calculation!AO55)/Calculation!AO55)</f>
        <v>-0.5</v>
      </c>
      <c r="AO21" s="42">
        <f>IF(Calculation!AP55=0,Calculation!AQ55,(Calculation!AQ55-Calculation!AP55)/Calculation!AP55)</f>
        <v>1.7333333333333334</v>
      </c>
      <c r="AP21" s="42">
        <f>IF(Calculation!AQ55=0,Calculation!AR55,(Calculation!AR55-Calculation!AQ55)/Calculation!AQ55)</f>
        <v>-0.48780487804878048</v>
      </c>
      <c r="AQ21" s="42">
        <f>IF(Calculation!AR55=0,Calculation!AS55,(Calculation!AS55-Calculation!AR55)/Calculation!AR55)</f>
        <v>1.1428571428571428</v>
      </c>
      <c r="AR21" s="42">
        <f>IF(Calculation!AS55=0,Calculation!AT55,(Calculation!AT55-Calculation!AS55)/Calculation!AS55)</f>
        <v>-8.8888888888888892E-2</v>
      </c>
      <c r="AS21" s="42">
        <f>IF(Calculation!AT55=0,Calculation!AU55,(Calculation!AU55-Calculation!AT55)/Calculation!AT55)</f>
        <v>0.14634146341463414</v>
      </c>
      <c r="AT21" s="42">
        <f>IF(Calculation!AU55=0,Calculation!AV55,(Calculation!AV55-Calculation!AU55)/Calculation!AU55)</f>
        <v>-0.38297872340425532</v>
      </c>
      <c r="AU21" s="42">
        <f>IF(Calculation!AV55=0,Calculation!AW55,(Calculation!AW55-Calculation!AV55)/Calculation!AV55)</f>
        <v>-0.17241379310344829</v>
      </c>
      <c r="AV21" s="42">
        <f>IF(Calculation!AW55=0,Calculation!AX55,(Calculation!AX55-Calculation!AW55)/Calculation!AW55)</f>
        <v>-0.20833333333333334</v>
      </c>
      <c r="AW21" s="42">
        <f>IF(Calculation!AX55=0,Calculation!AY55,(Calculation!AY55-Calculation!AX55)/Calculation!AX55)</f>
        <v>-0.10526315789473684</v>
      </c>
      <c r="AX21" s="42">
        <f>IF(Calculation!AY55=0,Calculation!AZ55,(Calculation!AZ55-Calculation!AY55)/Calculation!AY55)</f>
        <v>-0.29411764705882354</v>
      </c>
      <c r="AY21" s="42">
        <f>IF(Calculation!AZ55=0,Calculation!BA55,(Calculation!BA55-Calculation!AZ55)/Calculation!AZ55)</f>
        <v>0.91666666666666663</v>
      </c>
      <c r="AZ21" s="42">
        <f>IF(Calculation!BA55=0,Calculation!BB55,(Calculation!BB55-Calculation!BA55)/Calculation!BA55)</f>
        <v>-0.78573169774884011</v>
      </c>
      <c r="BA21" s="42">
        <f>IF(Calculation!BB55=0,Calculation!BC55,(Calculation!BC55-Calculation!BB55)/Calculation!BB55)</f>
        <v>4.0874511646525891</v>
      </c>
      <c r="BB21" s="42">
        <f>IF(Calculation!BC55=0,Calculation!BD55,(Calculation!BD55-Calculation!BC55)/Calculation!BC55)</f>
        <v>1.433009569532091</v>
      </c>
      <c r="BC21" s="42">
        <f>IF(Calculation!BD55=0,Calculation!BE55,(Calculation!BE55-Calculation!BD55)/Calculation!BD55)</f>
        <v>-0.4098360655737705</v>
      </c>
      <c r="BD21" s="42">
        <f>IF(Calculation!BE55=0,Calculation!BF55,(Calculation!BF55-Calculation!BE55)/Calculation!BE55)</f>
        <v>-0.25</v>
      </c>
      <c r="BE21" s="42">
        <f>IF(Calculation!BF55=0,Calculation!BG55,(Calculation!BG55-Calculation!BF55)/Calculation!BF55)</f>
        <v>-0.25925925925925924</v>
      </c>
      <c r="BF21" s="42">
        <f>IF(Calculation!BG55=0,Calculation!BH55,(Calculation!BH55-Calculation!BG55)/Calculation!BG55)</f>
        <v>0.65</v>
      </c>
      <c r="BG21" s="42">
        <f>IF(Calculation!BH55=0,Calculation!BI55,(Calculation!BI55-Calculation!BH55)/Calculation!BH55)</f>
        <v>-0.48484848484848486</v>
      </c>
      <c r="BH21" s="42">
        <f>IF(Calculation!BI55=0,Calculation!BJ55,(Calculation!BJ55-Calculation!BI55)/Calculation!BI55)</f>
        <v>0.47058823529411764</v>
      </c>
      <c r="BI21" s="42">
        <f>IF(Calculation!BJ55=0,Calculation!BK55,(Calculation!BK55-Calculation!BJ55)/Calculation!BJ55)</f>
        <v>-0.12</v>
      </c>
      <c r="BJ21" s="42">
        <f>IF(Calculation!BK55=0,Calculation!BL55,(Calculation!BL55-Calculation!BK55)/Calculation!BK55)</f>
        <v>-0.86363636363636365</v>
      </c>
      <c r="BK21" s="42">
        <f>IF(Calculation!BL55=0,Calculation!BM55,(Calculation!BM55-Calculation!BL55)/Calculation!BL55)</f>
        <v>5.666666666666667</v>
      </c>
      <c r="BL21" s="42">
        <f>IF(Calculation!BM55=0,Calculation!BN55,(Calculation!BN55-Calculation!BM55)/Calculation!BM55)</f>
        <v>0.95</v>
      </c>
      <c r="BM21" s="42">
        <f>IF(Calculation!BN55=0,Calculation!BO55,(Calculation!BO55-Calculation!BN55)/Calculation!BN55)</f>
        <v>-0.53846153846153844</v>
      </c>
      <c r="BN21" s="42">
        <f>IF(Calculation!BO55=0,Calculation!BP55,(Calculation!BP55-Calculation!BO55)/Calculation!BO55)</f>
        <v>0.16666666666666666</v>
      </c>
      <c r="BO21" s="42">
        <f>IF(Calculation!BP55=0,Calculation!BQ55,(Calculation!BQ55-Calculation!BP55)/Calculation!BP55)</f>
        <v>0.38095238095238093</v>
      </c>
      <c r="BP21" s="42">
        <f>IF(Calculation!BQ55=0,Calculation!BR55,(Calculation!BR55-Calculation!BQ55)/Calculation!BQ55)</f>
        <v>-0.65517241379310343</v>
      </c>
      <c r="BQ21" s="42">
        <f>IF(Calculation!BR55=0,Calculation!BS55,(Calculation!BS55-Calculation!BR55)/Calculation!BR55)</f>
        <v>1</v>
      </c>
    </row>
    <row r="22" spans="1:69" x14ac:dyDescent="0.3">
      <c r="A22" s="7" t="s">
        <v>8</v>
      </c>
      <c r="B22" s="16">
        <f>ProvinceTotal!G22</f>
        <v>3164718</v>
      </c>
      <c r="C22" s="42">
        <f>Calculation!E56</f>
        <v>0</v>
      </c>
      <c r="D22" s="42">
        <f>IF(Calculation!E56=0,Calculation!F56,(Calculation!F56-Calculation!E56)/Calculation!E56)</f>
        <v>0</v>
      </c>
      <c r="E22" s="42">
        <f>IF(Calculation!F56=0,Calculation!G56,(Calculation!G56-Calculation!F56)/Calculation!F56)</f>
        <v>0</v>
      </c>
      <c r="F22" s="42">
        <f>IF(Calculation!G56=0,Calculation!H56,(Calculation!H56-Calculation!G56)/Calculation!G56)</f>
        <v>0</v>
      </c>
      <c r="G22" s="42">
        <f>IF(Calculation!H56=0,Calculation!I56,(Calculation!I56-Calculation!H56)/Calculation!H56)</f>
        <v>0</v>
      </c>
      <c r="H22" s="42">
        <f>IF(Calculation!I56=0,Calculation!J56,(Calculation!J56-Calculation!I56)/Calculation!I56)</f>
        <v>0</v>
      </c>
      <c r="I22" s="42">
        <f>IF(Calculation!J56=0,Calculation!K56,(Calculation!K56-Calculation!J56)/Calculation!J56)</f>
        <v>0</v>
      </c>
      <c r="J22" s="42">
        <f>IF(Calculation!K56=0,Calculation!L56,(Calculation!L56-Calculation!K56)/Calculation!K56)</f>
        <v>0</v>
      </c>
      <c r="K22" s="42">
        <f>IF(Calculation!L56=0,Calculation!M56,(Calculation!M56-Calculation!L56)/Calculation!L56)</f>
        <v>0</v>
      </c>
      <c r="L22" s="42">
        <f>IF(Calculation!M56=0,Calculation!N56,(Calculation!N56-Calculation!M56)/Calculation!M56)</f>
        <v>0</v>
      </c>
      <c r="M22" s="42">
        <f>IF(Calculation!N56=0,Calculation!O56,(Calculation!O56-Calculation!N56)/Calculation!N56)</f>
        <v>2</v>
      </c>
      <c r="N22" s="42">
        <f>IF(Calculation!O56=0,Calculation!P56,(Calculation!P56-Calculation!O56)/Calculation!O56)</f>
        <v>0</v>
      </c>
      <c r="O22" s="42">
        <f>IF(Calculation!P56=0,Calculation!Q56,(Calculation!Q56-Calculation!P56)/Calculation!P56)</f>
        <v>-1</v>
      </c>
      <c r="P22" s="42">
        <f>IF(Calculation!Q56=0,Calculation!R56,(Calculation!R56-Calculation!Q56)/Calculation!Q56)</f>
        <v>14</v>
      </c>
      <c r="Q22" s="42">
        <f>IF(Calculation!R56=0,Calculation!S56,(Calculation!S56-Calculation!R56)/Calculation!R56)</f>
        <v>-1</v>
      </c>
      <c r="R22" s="42">
        <f>IF(Calculation!S56=0,Calculation!T56,(Calculation!T56-Calculation!S56)/Calculation!S56)</f>
        <v>7</v>
      </c>
      <c r="S22" s="42">
        <f>IF(Calculation!T56=0,Calculation!U56,(Calculation!U56-Calculation!T56)/Calculation!T56)</f>
        <v>1.1428571428571428</v>
      </c>
      <c r="T22" s="42">
        <f>IF(Calculation!U56=0,Calculation!V56,(Calculation!V56-Calculation!U56)/Calculation!U56)</f>
        <v>-0.93333333333333335</v>
      </c>
      <c r="U22" s="42">
        <f>IF(Calculation!V56=0,Calculation!W56,(Calculation!W56-Calculation!V56)/Calculation!V56)</f>
        <v>4</v>
      </c>
      <c r="V22" s="42">
        <f>IF(Calculation!W56=0,Calculation!X56,(Calculation!X56-Calculation!W56)/Calculation!W56)</f>
        <v>-0.2</v>
      </c>
      <c r="W22" s="42">
        <f>IF(Calculation!X56=0,Calculation!Y56,(Calculation!Y56-Calculation!X56)/Calculation!X56)</f>
        <v>1</v>
      </c>
      <c r="X22" s="42">
        <f>IF(Calculation!Y56=0,Calculation!Z56,(Calculation!Z56-Calculation!Y56)/Calculation!Y56)</f>
        <v>-0.125</v>
      </c>
      <c r="Y22" s="42">
        <f>IF(Calculation!Z56=0,Calculation!AA56,(Calculation!AA56-Calculation!Z56)/Calculation!Z56)</f>
        <v>0.7142857142857143</v>
      </c>
      <c r="Z22" s="42">
        <f>IF(Calculation!AA56=0,Calculation!AB56,(Calculation!AB56-Calculation!AA56)/Calculation!AA56)</f>
        <v>-1</v>
      </c>
      <c r="AA22" s="42">
        <f>IF(Calculation!AB56=0,Calculation!AC56,(Calculation!AC56-Calculation!AB56)/Calculation!AB56)</f>
        <v>7</v>
      </c>
      <c r="AB22" s="42">
        <f>IF(Calculation!AC56=0,Calculation!AD56,(Calculation!AD56-Calculation!AC56)/Calculation!AC56)</f>
        <v>0.8571428571428571</v>
      </c>
      <c r="AC22" s="42">
        <f>IF(Calculation!AD56=0,Calculation!AE56,(Calculation!AE56-Calculation!AD56)/Calculation!AD56)</f>
        <v>0.46153846153846156</v>
      </c>
      <c r="AD22" s="42">
        <f>IF(Calculation!AE56=0,Calculation!AF56,(Calculation!AF56-Calculation!AE56)/Calculation!AE56)</f>
        <v>-0.42105263157894735</v>
      </c>
      <c r="AE22" s="42">
        <f>IF(Calculation!AF56=0,Calculation!AG56,(Calculation!AG56-Calculation!AF56)/Calculation!AF56)</f>
        <v>0.27272727272727271</v>
      </c>
      <c r="AF22" s="42">
        <f>IF(Calculation!AG56=0,Calculation!AH56,(Calculation!AH56-Calculation!AG56)/Calculation!AG56)</f>
        <v>-0.14285714285714285</v>
      </c>
      <c r="AG22" s="42">
        <f>IF(Calculation!AH56=0,Calculation!AI56,(Calculation!AI56-Calculation!AH56)/Calculation!AH56)</f>
        <v>-0.33333333333333331</v>
      </c>
      <c r="AH22" s="42">
        <f>IF(Calculation!AI56=0,Calculation!AJ56,(Calculation!AJ56-Calculation!AI56)/Calculation!AI56)</f>
        <v>0</v>
      </c>
      <c r="AI22" s="42">
        <f>IF(Calculation!AJ56=0,Calculation!AK56,(Calculation!AK56-Calculation!AJ56)/Calculation!AJ56)</f>
        <v>0.25</v>
      </c>
      <c r="AJ22" s="42">
        <f>IF(Calculation!AK56=0,Calculation!AL56,(Calculation!AL56-Calculation!AK56)/Calculation!AK56)</f>
        <v>-1</v>
      </c>
      <c r="AK22" s="42">
        <f>IF(Calculation!AL56=0,Calculation!AM56,(Calculation!AM56-Calculation!AL56)/Calculation!AL56)</f>
        <v>13</v>
      </c>
      <c r="AL22" s="42">
        <f>IF(Calculation!AM56=0,Calculation!AN56,(Calculation!AN56-Calculation!AM56)/Calculation!AM56)</f>
        <v>-0.23076923076923078</v>
      </c>
      <c r="AM22" s="42">
        <f>IF(Calculation!AN56=0,Calculation!AO56,(Calculation!AO56-Calculation!AN56)/Calculation!AN56)</f>
        <v>0</v>
      </c>
      <c r="AN22" s="42">
        <f>IF(Calculation!AO56=0,Calculation!AP56,(Calculation!AP56-Calculation!AO56)/Calculation!AO56)</f>
        <v>0.6</v>
      </c>
      <c r="AO22" s="42">
        <f>IF(Calculation!AP56=0,Calculation!AQ56,(Calculation!AQ56-Calculation!AP56)/Calculation!AP56)</f>
        <v>-0.625</v>
      </c>
      <c r="AP22" s="42">
        <f>IF(Calculation!AQ56=0,Calculation!AR56,(Calculation!AR56-Calculation!AQ56)/Calculation!AQ56)</f>
        <v>1.8333333333333333</v>
      </c>
      <c r="AQ22" s="42">
        <f>IF(Calculation!AR56=0,Calculation!AS56,(Calculation!AS56-Calculation!AR56)/Calculation!AR56)</f>
        <v>-0.47058823529411764</v>
      </c>
      <c r="AR22" s="42">
        <f>IF(Calculation!AS56=0,Calculation!AT56,(Calculation!AT56-Calculation!AS56)/Calculation!AS56)</f>
        <v>1.4444444444444444</v>
      </c>
      <c r="AS22" s="42">
        <f>IF(Calculation!AT56=0,Calculation!AU56,(Calculation!AU56-Calculation!AT56)/Calculation!AT56)</f>
        <v>-0.86363636363636365</v>
      </c>
      <c r="AT22" s="42">
        <f>IF(Calculation!AU56=0,Calculation!AV56,(Calculation!AV56-Calculation!AU56)/Calculation!AU56)</f>
        <v>3.3333333333333335</v>
      </c>
      <c r="AU22" s="42">
        <f>IF(Calculation!AV56=0,Calculation!AW56,(Calculation!AW56-Calculation!AV56)/Calculation!AV56)</f>
        <v>0</v>
      </c>
      <c r="AV22" s="42">
        <f>IF(Calculation!AW56=0,Calculation!AX56,(Calculation!AX56-Calculation!AW56)/Calculation!AW56)</f>
        <v>0.23076923076923078</v>
      </c>
      <c r="AW22" s="42">
        <f>IF(Calculation!AX56=0,Calculation!AY56,(Calculation!AY56-Calculation!AX56)/Calculation!AX56)</f>
        <v>1.4375</v>
      </c>
      <c r="AX22" s="42">
        <f>IF(Calculation!AY56=0,Calculation!AZ56,(Calculation!AZ56-Calculation!AY56)/Calculation!AY56)</f>
        <v>-0.66666666666666663</v>
      </c>
      <c r="AY22" s="42">
        <f>IF(Calculation!AZ56=0,Calculation!BA56,(Calculation!BA56-Calculation!AZ56)/Calculation!AZ56)</f>
        <v>0.15384615384615385</v>
      </c>
      <c r="AZ22" s="42">
        <f>IF(Calculation!BA56=0,Calculation!BB56,(Calculation!BB56-Calculation!BA56)/Calculation!BA56)</f>
        <v>0.2</v>
      </c>
      <c r="BA22" s="42">
        <f>IF(Calculation!BB56=0,Calculation!BC56,(Calculation!BC56-Calculation!BB56)/Calculation!BB56)</f>
        <v>-0.16666666666666666</v>
      </c>
      <c r="BB22" s="42">
        <f>IF(Calculation!BC56=0,Calculation!BD56,(Calculation!BD56-Calculation!BC56)/Calculation!BC56)</f>
        <v>0</v>
      </c>
      <c r="BC22" s="42">
        <f>IF(Calculation!BD56=0,Calculation!BE56,(Calculation!BE56-Calculation!BD56)/Calculation!BD56)</f>
        <v>6.6666666666666666E-2</v>
      </c>
      <c r="BD22" s="42">
        <f>IF(Calculation!BE56=0,Calculation!BF56,(Calculation!BF56-Calculation!BE56)/Calculation!BE56)</f>
        <v>0.3125</v>
      </c>
      <c r="BE22" s="42">
        <f>IF(Calculation!BF56=0,Calculation!BG56,(Calculation!BG56-Calculation!BF56)/Calculation!BF56)</f>
        <v>4.7619047619047616E-2</v>
      </c>
      <c r="BF22" s="42">
        <f>IF(Calculation!BG56=0,Calculation!BH56,(Calculation!BH56-Calculation!BG56)/Calculation!BG56)</f>
        <v>-0.54545454545454541</v>
      </c>
      <c r="BG22" s="42">
        <f>IF(Calculation!BH56=0,Calculation!BI56,(Calculation!BI56-Calculation!BH56)/Calculation!BH56)</f>
        <v>0.5</v>
      </c>
      <c r="BH22" s="42">
        <f>IF(Calculation!BI56=0,Calculation!BJ56,(Calculation!BJ56-Calculation!BI56)/Calculation!BI56)</f>
        <v>0</v>
      </c>
      <c r="BI22" s="42">
        <f>IF(Calculation!BJ56=0,Calculation!BK56,(Calculation!BK56-Calculation!BJ56)/Calculation!BJ56)</f>
        <v>-0.26666666666666666</v>
      </c>
      <c r="BJ22" s="42">
        <f>IF(Calculation!BK56=0,Calculation!BL56,(Calculation!BL56-Calculation!BK56)/Calculation!BK56)</f>
        <v>-0.36363636363636365</v>
      </c>
      <c r="BK22" s="42">
        <f>IF(Calculation!BL56=0,Calculation!BM56,(Calculation!BM56-Calculation!BL56)/Calculation!BL56)</f>
        <v>0.82617158674154978</v>
      </c>
      <c r="BL22" s="42">
        <f>IF(Calculation!BM56=0,Calculation!BN56,(Calculation!BN56-Calculation!BM56)/Calculation!BM56)</f>
        <v>-0.90481266135094485</v>
      </c>
      <c r="BM22" s="42">
        <f>IF(Calculation!BN56=0,Calculation!BO56,(Calculation!BO56-Calculation!BN56)/Calculation!BN56)</f>
        <v>15.436569854059599</v>
      </c>
      <c r="BN22" s="42">
        <f>IF(Calculation!BO56=0,Calculation!BP56,(Calculation!BP56-Calculation!BO56)/Calculation!BO56)</f>
        <v>-0.55000000000000004</v>
      </c>
      <c r="BO22" s="42">
        <f>IF(Calculation!BP56=0,Calculation!BQ56,(Calculation!BQ56-Calculation!BP56)/Calculation!BP56)</f>
        <v>-0.22222222222222221</v>
      </c>
      <c r="BP22" s="42">
        <f>IF(Calculation!BQ56=0,Calculation!BR56,(Calculation!BR56-Calculation!BQ56)/Calculation!BQ56)</f>
        <v>1.1428571428571428</v>
      </c>
      <c r="BQ22" s="42">
        <f>IF(Calculation!BR56=0,Calculation!BS56,(Calculation!BS56-Calculation!BR56)/Calculation!BR56)</f>
        <v>-0.53333333333333333</v>
      </c>
    </row>
    <row r="23" spans="1:69" x14ac:dyDescent="0.3">
      <c r="A23" s="7" t="s">
        <v>9</v>
      </c>
      <c r="B23" s="16">
        <f>ProvinceTotal!G23</f>
        <v>1952434</v>
      </c>
      <c r="C23" s="42">
        <f>Calculation!E57</f>
        <v>0</v>
      </c>
      <c r="D23" s="42">
        <f>IF(Calculation!E57=0,Calculation!F57,(Calculation!F57-Calculation!E57)/Calculation!E57)</f>
        <v>0</v>
      </c>
      <c r="E23" s="42">
        <f>IF(Calculation!F57=0,Calculation!G57,(Calculation!G57-Calculation!F57)/Calculation!F57)</f>
        <v>0</v>
      </c>
      <c r="F23" s="42">
        <f>IF(Calculation!G57=0,Calculation!H57,(Calculation!H57-Calculation!G57)/Calculation!G57)</f>
        <v>0</v>
      </c>
      <c r="G23" s="42">
        <f>IF(Calculation!H57=0,Calculation!I57,(Calculation!I57-Calculation!H57)/Calculation!H57)</f>
        <v>0</v>
      </c>
      <c r="H23" s="42">
        <f>IF(Calculation!I57=0,Calculation!J57,(Calculation!J57-Calculation!I57)/Calculation!I57)</f>
        <v>1</v>
      </c>
      <c r="I23" s="42">
        <f>IF(Calculation!J57=0,Calculation!K57,(Calculation!K57-Calculation!J57)/Calculation!J57)</f>
        <v>0</v>
      </c>
      <c r="J23" s="42">
        <f>IF(Calculation!K57=0,Calculation!L57,(Calculation!L57-Calculation!K57)/Calculation!K57)</f>
        <v>0</v>
      </c>
      <c r="K23" s="42">
        <f>IF(Calculation!L57=0,Calculation!M57,(Calculation!M57-Calculation!L57)/Calculation!L57)</f>
        <v>-1</v>
      </c>
      <c r="L23" s="42">
        <f>IF(Calculation!M57=0,Calculation!N57,(Calculation!N57-Calculation!M57)/Calculation!M57)</f>
        <v>0</v>
      </c>
      <c r="M23" s="42">
        <f>IF(Calculation!N57=0,Calculation!O57,(Calculation!O57-Calculation!N57)/Calculation!N57)</f>
        <v>2</v>
      </c>
      <c r="N23" s="42">
        <f>IF(Calculation!O57=0,Calculation!P57,(Calculation!P57-Calculation!O57)/Calculation!O57)</f>
        <v>-0.5</v>
      </c>
      <c r="O23" s="42">
        <f>IF(Calculation!P57=0,Calculation!Q57,(Calculation!Q57-Calculation!P57)/Calculation!P57)</f>
        <v>0</v>
      </c>
      <c r="P23" s="42">
        <f>IF(Calculation!Q57=0,Calculation!R57,(Calculation!R57-Calculation!Q57)/Calculation!Q57)</f>
        <v>14</v>
      </c>
      <c r="Q23" s="42">
        <f>IF(Calculation!R57=0,Calculation!S57,(Calculation!S57-Calculation!R57)/Calculation!R57)</f>
        <v>-1</v>
      </c>
      <c r="R23" s="42">
        <f>IF(Calculation!S57=0,Calculation!T57,(Calculation!T57-Calculation!S57)/Calculation!S57)</f>
        <v>5</v>
      </c>
      <c r="S23" s="42">
        <f>IF(Calculation!T57=0,Calculation!U57,(Calculation!U57-Calculation!T57)/Calculation!T57)</f>
        <v>-0.2</v>
      </c>
      <c r="T23" s="42">
        <f>IF(Calculation!U57=0,Calculation!V57,(Calculation!V57-Calculation!U57)/Calculation!U57)</f>
        <v>-0.5</v>
      </c>
      <c r="U23" s="42">
        <f>IF(Calculation!V57=0,Calculation!W57,(Calculation!W57-Calculation!V57)/Calculation!V57)</f>
        <v>4.5</v>
      </c>
      <c r="V23" s="42">
        <f>IF(Calculation!W57=0,Calculation!X57,(Calculation!X57-Calculation!W57)/Calculation!W57)</f>
        <v>-0.36363636363636365</v>
      </c>
      <c r="W23" s="42">
        <f>IF(Calculation!X57=0,Calculation!Y57,(Calculation!Y57-Calculation!X57)/Calculation!X57)</f>
        <v>0.14285714285714285</v>
      </c>
      <c r="X23" s="42">
        <f>IF(Calculation!Y57=0,Calculation!Z57,(Calculation!Z57-Calculation!Y57)/Calculation!Y57)</f>
        <v>1.5</v>
      </c>
      <c r="Y23" s="42">
        <f>IF(Calculation!Z57=0,Calculation!AA57,(Calculation!AA57-Calculation!Z57)/Calculation!Z57)</f>
        <v>-0.25</v>
      </c>
      <c r="Z23" s="42">
        <f>IF(Calculation!AA57=0,Calculation!AB57,(Calculation!AB57-Calculation!AA57)/Calculation!AA57)</f>
        <v>-0.46666666666666667</v>
      </c>
      <c r="AA23" s="42">
        <f>IF(Calculation!AB57=0,Calculation!AC57,(Calculation!AC57-Calculation!AB57)/Calculation!AB57)</f>
        <v>0.625</v>
      </c>
      <c r="AB23" s="42">
        <f>IF(Calculation!AC57=0,Calculation!AD57,(Calculation!AD57-Calculation!AC57)/Calculation!AC57)</f>
        <v>0.61538461538461542</v>
      </c>
      <c r="AC23" s="42">
        <f>IF(Calculation!AD57=0,Calculation!AE57,(Calculation!AE57-Calculation!AD57)/Calculation!AD57)</f>
        <v>-0.5714285714285714</v>
      </c>
      <c r="AD23" s="42">
        <f>IF(Calculation!AE57=0,Calculation!AF57,(Calculation!AF57-Calculation!AE57)/Calculation!AE57)</f>
        <v>-0.22222222222222221</v>
      </c>
      <c r="AE23" s="42">
        <f>IF(Calculation!AF57=0,Calculation!AG57,(Calculation!AG57-Calculation!AF57)/Calculation!AF57)</f>
        <v>-0.14285714285714285</v>
      </c>
      <c r="AF23" s="42">
        <f>IF(Calculation!AG57=0,Calculation!AH57,(Calculation!AH57-Calculation!AG57)/Calculation!AG57)</f>
        <v>-0.16666666666666666</v>
      </c>
      <c r="AG23" s="42">
        <f>IF(Calculation!AH57=0,Calculation!AI57,(Calculation!AI57-Calculation!AH57)/Calculation!AH57)</f>
        <v>0</v>
      </c>
      <c r="AH23" s="42">
        <f>IF(Calculation!AI57=0,Calculation!AJ57,(Calculation!AJ57-Calculation!AI57)/Calculation!AI57)</f>
        <v>0.4</v>
      </c>
      <c r="AI23" s="42">
        <f>IF(Calculation!AJ57=0,Calculation!AK57,(Calculation!AK57-Calculation!AJ57)/Calculation!AJ57)</f>
        <v>0.13265306122448806</v>
      </c>
      <c r="AJ23" s="42">
        <f>IF(Calculation!AK57=0,Calculation!AL57,(Calculation!AL57-Calculation!AK57)/Calculation!AK57)</f>
        <v>0.14414414414414745</v>
      </c>
      <c r="AK23" s="42">
        <f>IF(Calculation!AL57=0,Calculation!AM57,(Calculation!AM57-Calculation!AL57)/Calculation!AL57)</f>
        <v>-1</v>
      </c>
      <c r="AL23" s="42">
        <f>IF(Calculation!AM57=0,Calculation!AN57,(Calculation!AN57-Calculation!AM57)/Calculation!AM57)</f>
        <v>2</v>
      </c>
      <c r="AM23" s="42">
        <f>IF(Calculation!AN57=0,Calculation!AO57,(Calculation!AO57-Calculation!AN57)/Calculation!AN57)</f>
        <v>1.5</v>
      </c>
      <c r="AN23" s="42">
        <f>IF(Calculation!AO57=0,Calculation!AP57,(Calculation!AP57-Calculation!AO57)/Calculation!AO57)</f>
        <v>0.6</v>
      </c>
      <c r="AO23" s="42">
        <f>IF(Calculation!AP57=0,Calculation!AQ57,(Calculation!AQ57-Calculation!AP57)/Calculation!AP57)</f>
        <v>-0.25</v>
      </c>
      <c r="AP23" s="42">
        <f>IF(Calculation!AQ57=0,Calculation!AR57,(Calculation!AR57-Calculation!AQ57)/Calculation!AQ57)</f>
        <v>0.16666666666666666</v>
      </c>
      <c r="AQ23" s="42">
        <f>IF(Calculation!AR57=0,Calculation!AS57,(Calculation!AS57-Calculation!AR57)/Calculation!AR57)</f>
        <v>0.2857142857142857</v>
      </c>
      <c r="AR23" s="42">
        <f>IF(Calculation!AS57=0,Calculation!AT57,(Calculation!AT57-Calculation!AS57)/Calculation!AS57)</f>
        <v>-0.1111111111111111</v>
      </c>
      <c r="AS23" s="42">
        <f>IF(Calculation!AT57=0,Calculation!AU57,(Calculation!AU57-Calculation!AT57)/Calculation!AT57)</f>
        <v>0</v>
      </c>
      <c r="AT23" s="42">
        <f>IF(Calculation!AU57=0,Calculation!AV57,(Calculation!AV57-Calculation!AU57)/Calculation!AU57)</f>
        <v>1.875</v>
      </c>
      <c r="AU23" s="42">
        <f>IF(Calculation!AV57=0,Calculation!AW57,(Calculation!AW57-Calculation!AV57)/Calculation!AV57)</f>
        <v>-0.43478260869565216</v>
      </c>
      <c r="AV23" s="42">
        <f>IF(Calculation!AW57=0,Calculation!AX57,(Calculation!AX57-Calculation!AW57)/Calculation!AW57)</f>
        <v>1.5384615384615385</v>
      </c>
      <c r="AW23" s="42">
        <f>IF(Calculation!AX57=0,Calculation!AY57,(Calculation!AY57-Calculation!AX57)/Calculation!AX57)</f>
        <v>-0.87878787878787878</v>
      </c>
      <c r="AX23" s="42">
        <f>IF(Calculation!AY57=0,Calculation!AZ57,(Calculation!AZ57-Calculation!AY57)/Calculation!AY57)</f>
        <v>0.5</v>
      </c>
      <c r="AY23" s="42">
        <f>IF(Calculation!AZ57=0,Calculation!BA57,(Calculation!BA57-Calculation!AZ57)/Calculation!AZ57)</f>
        <v>7</v>
      </c>
      <c r="AZ23" s="42">
        <f>IF(Calculation!BA57=0,Calculation!BB57,(Calculation!BB57-Calculation!BA57)/Calculation!BA57)</f>
        <v>-0.33333333333333331</v>
      </c>
      <c r="BA23" s="42">
        <f>IF(Calculation!BB57=0,Calculation!BC57,(Calculation!BC57-Calculation!BB57)/Calculation!BB57)</f>
        <v>-0.1875</v>
      </c>
      <c r="BB23" s="42">
        <f>IF(Calculation!BC57=0,Calculation!BD57,(Calculation!BD57-Calculation!BC57)/Calculation!BC57)</f>
        <v>1.2692307692307692</v>
      </c>
      <c r="BC23" s="42">
        <f>IF(Calculation!BD57=0,Calculation!BE57,(Calculation!BE57-Calculation!BD57)/Calculation!BD57)</f>
        <v>-0.11864406779661017</v>
      </c>
      <c r="BD23" s="42">
        <f>IF(Calculation!BE57=0,Calculation!BF57,(Calculation!BF57-Calculation!BE57)/Calculation!BE57)</f>
        <v>-0.44230769230769229</v>
      </c>
      <c r="BE23" s="42">
        <f>IF(Calculation!BF57=0,Calculation!BG57,(Calculation!BG57-Calculation!BF57)/Calculation!BF57)</f>
        <v>1.3103448275862069</v>
      </c>
      <c r="BF23" s="42">
        <f>IF(Calculation!BG57=0,Calculation!BH57,(Calculation!BH57-Calculation!BG57)/Calculation!BG57)</f>
        <v>1.4925373134328358E-2</v>
      </c>
      <c r="BG23" s="42">
        <f>IF(Calculation!BH57=0,Calculation!BI57,(Calculation!BI57-Calculation!BH57)/Calculation!BH57)</f>
        <v>-0.38235294117647056</v>
      </c>
      <c r="BH23" s="42">
        <f>IF(Calculation!BI57=0,Calculation!BJ57,(Calculation!BJ57-Calculation!BI57)/Calculation!BI57)</f>
        <v>-0.30952380952380953</v>
      </c>
      <c r="BI23" s="42">
        <f>IF(Calculation!BJ57=0,Calculation!BK57,(Calculation!BK57-Calculation!BJ57)/Calculation!BJ57)</f>
        <v>6.8965517241379309E-2</v>
      </c>
      <c r="BJ23" s="42">
        <f>IF(Calculation!BK57=0,Calculation!BL57,(Calculation!BL57-Calculation!BK57)/Calculation!BK57)</f>
        <v>-0.32258064516129031</v>
      </c>
      <c r="BK23" s="42">
        <f>IF(Calculation!BL57=0,Calculation!BM57,(Calculation!BM57-Calculation!BL57)/Calculation!BL57)</f>
        <v>9.5238095238095233E-2</v>
      </c>
      <c r="BL23" s="42">
        <f>IF(Calculation!BM57=0,Calculation!BN57,(Calculation!BN57-Calculation!BM57)/Calculation!BM57)</f>
        <v>0.69565217391304346</v>
      </c>
      <c r="BM23" s="42">
        <f>IF(Calculation!BN57=0,Calculation!BO57,(Calculation!BO57-Calculation!BN57)/Calculation!BN57)</f>
        <v>2.564102564102564E-2</v>
      </c>
      <c r="BN23" s="42">
        <f>IF(Calculation!BO57=0,Calculation!BP57,(Calculation!BP57-Calculation!BO57)/Calculation!BO57)</f>
        <v>7.4999999999999997E-2</v>
      </c>
      <c r="BO23" s="42">
        <f>IF(Calculation!BP57=0,Calculation!BQ57,(Calculation!BQ57-Calculation!BP57)/Calculation!BP57)</f>
        <v>0.39534883720930231</v>
      </c>
      <c r="BP23" s="42">
        <f>IF(Calculation!BQ57=0,Calculation!BR57,(Calculation!BR57-Calculation!BQ57)/Calculation!BQ57)</f>
        <v>-0.6333333333333333</v>
      </c>
      <c r="BQ23" s="42">
        <f>IF(Calculation!BR57=0,Calculation!BS57,(Calculation!BS57-Calculation!BR57)/Calculation!BR57)</f>
        <v>1.3636363636363635</v>
      </c>
    </row>
    <row r="24" spans="1:69" x14ac:dyDescent="0.3">
      <c r="A24" s="7" t="s">
        <v>31</v>
      </c>
      <c r="B24" s="16">
        <f>ProvinceTotal!G24</f>
        <v>713052</v>
      </c>
      <c r="C24" s="42">
        <f>Calculation!E58</f>
        <v>0</v>
      </c>
      <c r="D24" s="42">
        <f>IF(Calculation!E58=0,Calculation!F58,(Calculation!F58-Calculation!E58)/Calculation!E58)</f>
        <v>0</v>
      </c>
      <c r="E24" s="42">
        <f>IF(Calculation!F58=0,Calculation!G58,(Calculation!G58-Calculation!F58)/Calculation!F58)</f>
        <v>0</v>
      </c>
      <c r="F24" s="42">
        <f>IF(Calculation!G58=0,Calculation!H58,(Calculation!H58-Calculation!G58)/Calculation!G58)</f>
        <v>0</v>
      </c>
      <c r="G24" s="42">
        <f>IF(Calculation!H58=0,Calculation!I58,(Calculation!I58-Calculation!H58)/Calculation!H58)</f>
        <v>0</v>
      </c>
      <c r="H24" s="42">
        <f>IF(Calculation!I58=0,Calculation!J58,(Calculation!J58-Calculation!I58)/Calculation!I58)</f>
        <v>0</v>
      </c>
      <c r="I24" s="42">
        <f>IF(Calculation!J58=0,Calculation!K58,(Calculation!K58-Calculation!J58)/Calculation!J58)</f>
        <v>1</v>
      </c>
      <c r="J24" s="42">
        <f>IF(Calculation!K58=0,Calculation!L58,(Calculation!L58-Calculation!K58)/Calculation!K58)</f>
        <v>0</v>
      </c>
      <c r="K24" s="42">
        <f>IF(Calculation!L58=0,Calculation!M58,(Calculation!M58-Calculation!L58)/Calculation!L58)</f>
        <v>-1</v>
      </c>
      <c r="L24" s="42">
        <f>IF(Calculation!M58=0,Calculation!N58,(Calculation!N58-Calculation!M58)/Calculation!M58)</f>
        <v>0</v>
      </c>
      <c r="M24" s="42">
        <f>IF(Calculation!N58=0,Calculation!O58,(Calculation!O58-Calculation!N58)/Calculation!N58)</f>
        <v>0</v>
      </c>
      <c r="N24" s="42">
        <f>IF(Calculation!O58=0,Calculation!P58,(Calculation!P58-Calculation!O58)/Calculation!O58)</f>
        <v>0</v>
      </c>
      <c r="O24" s="42">
        <f>IF(Calculation!P58=0,Calculation!Q58,(Calculation!Q58-Calculation!P58)/Calculation!P58)</f>
        <v>0</v>
      </c>
      <c r="P24" s="42">
        <f>IF(Calculation!Q58=0,Calculation!R58,(Calculation!R58-Calculation!Q58)/Calculation!Q58)</f>
        <v>0</v>
      </c>
      <c r="Q24" s="42">
        <f>IF(Calculation!R58=0,Calculation!S58,(Calculation!S58-Calculation!R58)/Calculation!R58)</f>
        <v>0</v>
      </c>
      <c r="R24" s="42">
        <f>IF(Calculation!S58=0,Calculation!T58,(Calculation!T58-Calculation!S58)/Calculation!S58)</f>
        <v>4</v>
      </c>
      <c r="S24" s="42">
        <f>IF(Calculation!T58=0,Calculation!U58,(Calculation!U58-Calculation!T58)/Calculation!T58)</f>
        <v>-1</v>
      </c>
      <c r="T24" s="42">
        <f>IF(Calculation!U58=0,Calculation!V58,(Calculation!V58-Calculation!U58)/Calculation!U58)</f>
        <v>3</v>
      </c>
      <c r="U24" s="42">
        <f>IF(Calculation!V58=0,Calculation!W58,(Calculation!W58-Calculation!V58)/Calculation!V58)</f>
        <v>-1</v>
      </c>
      <c r="V24" s="42">
        <f>IF(Calculation!W58=0,Calculation!X58,(Calculation!X58-Calculation!W58)/Calculation!W58)</f>
        <v>2</v>
      </c>
      <c r="W24" s="42">
        <f>IF(Calculation!X58=0,Calculation!Y58,(Calculation!Y58-Calculation!X58)/Calculation!X58)</f>
        <v>-1</v>
      </c>
      <c r="X24" s="42">
        <f>IF(Calculation!Y58=0,Calculation!Z58,(Calculation!Z58-Calculation!Y58)/Calculation!Y58)</f>
        <v>15</v>
      </c>
      <c r="Y24" s="42">
        <f>IF(Calculation!Z58=0,Calculation!AA58,(Calculation!AA58-Calculation!Z58)/Calculation!Z58)</f>
        <v>-1</v>
      </c>
      <c r="Z24" s="42">
        <f>IF(Calculation!AA58=0,Calculation!AB58,(Calculation!AB58-Calculation!AA58)/Calculation!AA58)</f>
        <v>0</v>
      </c>
      <c r="AA24" s="42">
        <f>IF(Calculation!AB58=0,Calculation!AC58,(Calculation!AC58-Calculation!AB58)/Calculation!AB58)</f>
        <v>1</v>
      </c>
      <c r="AB24" s="42">
        <f>IF(Calculation!AC58=0,Calculation!AD58,(Calculation!AD58-Calculation!AC58)/Calculation!AC58)</f>
        <v>4</v>
      </c>
      <c r="AC24" s="42">
        <f>IF(Calculation!AD58=0,Calculation!AE58,(Calculation!AE58-Calculation!AD58)/Calculation!AD58)</f>
        <v>-1</v>
      </c>
      <c r="AD24" s="42">
        <f>IF(Calculation!AE58=0,Calculation!AF58,(Calculation!AF58-Calculation!AE58)/Calculation!AE58)</f>
        <v>13</v>
      </c>
      <c r="AE24" s="42">
        <f>IF(Calculation!AF58=0,Calculation!AG58,(Calculation!AG58-Calculation!AF58)/Calculation!AF58)</f>
        <v>0.15384615384615385</v>
      </c>
      <c r="AF24" s="42">
        <f>IF(Calculation!AG58=0,Calculation!AH58,(Calculation!AH58-Calculation!AG58)/Calculation!AG58)</f>
        <v>-0.93333333333333335</v>
      </c>
      <c r="AG24" s="42">
        <f>IF(Calculation!AH58=0,Calculation!AI58,(Calculation!AI58-Calculation!AH58)/Calculation!AH58)</f>
        <v>11</v>
      </c>
      <c r="AH24" s="42">
        <f>IF(Calculation!AI58=0,Calculation!AJ58,(Calculation!AJ58-Calculation!AI58)/Calculation!AI58)</f>
        <v>-1</v>
      </c>
      <c r="AI24" s="42">
        <f>IF(Calculation!AJ58=0,Calculation!AK58,(Calculation!AK58-Calculation!AJ58)/Calculation!AJ58)</f>
        <v>5.5399844720496958</v>
      </c>
      <c r="AJ24" s="42">
        <f>IF(Calculation!AK58=0,Calculation!AL58,(Calculation!AL58-Calculation!AK58)/Calculation!AK58)</f>
        <v>2.1516361852708243</v>
      </c>
      <c r="AK24" s="42">
        <f>IF(Calculation!AL58=0,Calculation!AM58,(Calculation!AM58-Calculation!AL58)/Calculation!AL58)</f>
        <v>-1</v>
      </c>
      <c r="AL24" s="42">
        <f>IF(Calculation!AM58=0,Calculation!AN58,(Calculation!AN58-Calculation!AM58)/Calculation!AM58)</f>
        <v>4</v>
      </c>
      <c r="AM24" s="42">
        <f>IF(Calculation!AN58=0,Calculation!AO58,(Calculation!AO58-Calculation!AN58)/Calculation!AN58)</f>
        <v>2.25</v>
      </c>
      <c r="AN24" s="42">
        <f>IF(Calculation!AO58=0,Calculation!AP58,(Calculation!AP58-Calculation!AO58)/Calculation!AO58)</f>
        <v>-0.53846153846153844</v>
      </c>
      <c r="AO24" s="42">
        <f>IF(Calculation!AP58=0,Calculation!AQ58,(Calculation!AQ58-Calculation!AP58)/Calculation!AP58)</f>
        <v>-0.16666666666666666</v>
      </c>
      <c r="AP24" s="42">
        <f>IF(Calculation!AQ58=0,Calculation!AR58,(Calculation!AR58-Calculation!AQ58)/Calculation!AQ58)</f>
        <v>2.2000000000000002</v>
      </c>
      <c r="AQ24" s="42">
        <f>IF(Calculation!AR58=0,Calculation!AS58,(Calculation!AS58-Calculation!AR58)/Calculation!AR58)</f>
        <v>-0.5625</v>
      </c>
      <c r="AR24" s="42">
        <f>IF(Calculation!AS58=0,Calculation!AT58,(Calculation!AT58-Calculation!AS58)/Calculation!AS58)</f>
        <v>-0.2857142857142857</v>
      </c>
      <c r="AS24" s="42">
        <f>IF(Calculation!AT58=0,Calculation!AU58,(Calculation!AU58-Calculation!AT58)/Calculation!AT58)</f>
        <v>2.4</v>
      </c>
      <c r="AT24" s="42">
        <f>IF(Calculation!AU58=0,Calculation!AV58,(Calculation!AV58-Calculation!AU58)/Calculation!AU58)</f>
        <v>-0.58823529411764708</v>
      </c>
      <c r="AU24" s="42">
        <f>IF(Calculation!AV58=0,Calculation!AW58,(Calculation!AW58-Calculation!AV58)/Calculation!AV58)</f>
        <v>-0.2857142857142857</v>
      </c>
      <c r="AV24" s="42">
        <f>IF(Calculation!AW58=0,Calculation!AX58,(Calculation!AX58-Calculation!AW58)/Calculation!AW58)</f>
        <v>0.4</v>
      </c>
      <c r="AW24" s="42">
        <f>IF(Calculation!AX58=0,Calculation!AY58,(Calculation!AY58-Calculation!AX58)/Calculation!AX58)</f>
        <v>-1</v>
      </c>
      <c r="AX24" s="42">
        <f>IF(Calculation!AY58=0,Calculation!AZ58,(Calculation!AZ58-Calculation!AY58)/Calculation!AY58)</f>
        <v>7</v>
      </c>
      <c r="AY24" s="42">
        <f>IF(Calculation!AZ58=0,Calculation!BA58,(Calculation!BA58-Calculation!AZ58)/Calculation!AZ58)</f>
        <v>0.42857142857142855</v>
      </c>
      <c r="AZ24" s="42">
        <f>IF(Calculation!BA58=0,Calculation!BB58,(Calculation!BB58-Calculation!BA58)/Calculation!BA58)</f>
        <v>-0.5</v>
      </c>
      <c r="BA24" s="42">
        <f>IF(Calculation!BB58=0,Calculation!BC58,(Calculation!BC58-Calculation!BB58)/Calculation!BB58)</f>
        <v>0.4</v>
      </c>
      <c r="BB24" s="42">
        <f>IF(Calculation!BC58=0,Calculation!BD58,(Calculation!BD58-Calculation!BC58)/Calculation!BC58)</f>
        <v>-0.14285714285714285</v>
      </c>
      <c r="BC24" s="42">
        <f>IF(Calculation!BD58=0,Calculation!BE58,(Calculation!BE58-Calculation!BD58)/Calculation!BD58)</f>
        <v>8.3333333333333339</v>
      </c>
      <c r="BD24" s="42">
        <f>IF(Calculation!BE58=0,Calculation!BF58,(Calculation!BF58-Calculation!BE58)/Calculation!BE58)</f>
        <v>-0.75</v>
      </c>
      <c r="BE24" s="42">
        <f>IF(Calculation!BF58=0,Calculation!BG58,(Calculation!BG58-Calculation!BF58)/Calculation!BF58)</f>
        <v>0.14285714285714285</v>
      </c>
      <c r="BF24" s="42">
        <f>IF(Calculation!BG58=0,Calculation!BH58,(Calculation!BH58-Calculation!BG58)/Calculation!BG58)</f>
        <v>-0.75</v>
      </c>
      <c r="BG24" s="42">
        <f>IF(Calculation!BH58=0,Calculation!BI58,(Calculation!BI58-Calculation!BH58)/Calculation!BH58)</f>
        <v>2</v>
      </c>
      <c r="BH24" s="42">
        <f>IF(Calculation!BI58=0,Calculation!BJ58,(Calculation!BJ58-Calculation!BI58)/Calculation!BI58)</f>
        <v>-0.91666666666666663</v>
      </c>
      <c r="BI24" s="42">
        <f>IF(Calculation!BJ58=0,Calculation!BK58,(Calculation!BK58-Calculation!BJ58)/Calculation!BJ58)</f>
        <v>37.258217627281965</v>
      </c>
      <c r="BJ24" s="42">
        <f>IF(Calculation!BK58=0,Calculation!BL58,(Calculation!BL58-Calculation!BK58)/Calculation!BK58)</f>
        <v>-0.89185664313097957</v>
      </c>
      <c r="BK24" s="42">
        <f>IF(Calculation!BL58=0,Calculation!BM58,(Calculation!BM58-Calculation!BL58)/Calculation!BL58)</f>
        <v>2.4926889228647724</v>
      </c>
      <c r="BL24" s="42">
        <f>IF(Calculation!BM58=0,Calculation!BN58,(Calculation!BN58-Calculation!BM58)/Calculation!BM58)</f>
        <v>-5.9181949476660986E-2</v>
      </c>
      <c r="BM24" s="42">
        <f>IF(Calculation!BN58=0,Calculation!BO58,(Calculation!BO58-Calculation!BN58)/Calculation!BN58)</f>
        <v>0.16104150361664807</v>
      </c>
      <c r="BN24" s="42">
        <f>IF(Calculation!BO58=0,Calculation!BP58,(Calculation!BP58-Calculation!BO58)/Calculation!BO58)</f>
        <v>-0.2884290640701902</v>
      </c>
      <c r="BO24" s="42">
        <f>IF(Calculation!BP58=0,Calculation!BQ58,(Calculation!BQ58-Calculation!BP58)/Calculation!BP58)</f>
        <v>0.16197385075558202</v>
      </c>
      <c r="BP24" s="42">
        <f>IF(Calculation!BQ58=0,Calculation!BR58,(Calculation!BR58-Calculation!BQ58)/Calculation!BQ58)</f>
        <v>0.34014082409850177</v>
      </c>
      <c r="BQ24" s="42">
        <f>IF(Calculation!BR58=0,Calculation!BS58,(Calculation!BS58-Calculation!BR58)/Calculation!BR58)</f>
        <v>-0.25674046876115064</v>
      </c>
    </row>
    <row r="25" spans="1:69" x14ac:dyDescent="0.3">
      <c r="A25" s="7" t="s">
        <v>10</v>
      </c>
      <c r="B25" s="16">
        <f>ProvinceTotal!G25</f>
        <v>1868819</v>
      </c>
      <c r="C25" s="42">
        <f>Calculation!E59</f>
        <v>0</v>
      </c>
      <c r="D25" s="42">
        <f>IF(Calculation!E59=0,Calculation!F59,(Calculation!F59-Calculation!E59)/Calculation!E59)</f>
        <v>0</v>
      </c>
      <c r="E25" s="42">
        <f>IF(Calculation!F59=0,Calculation!G59,(Calculation!G59-Calculation!F59)/Calculation!F59)</f>
        <v>0</v>
      </c>
      <c r="F25" s="42">
        <f>IF(Calculation!G59=0,Calculation!H59,(Calculation!H59-Calculation!G59)/Calculation!G59)</f>
        <v>0</v>
      </c>
      <c r="G25" s="42">
        <f>IF(Calculation!H59=0,Calculation!I59,(Calculation!I59-Calculation!H59)/Calculation!H59)</f>
        <v>0</v>
      </c>
      <c r="H25" s="42">
        <f>IF(Calculation!I59=0,Calculation!J59,(Calculation!J59-Calculation!I59)/Calculation!I59)</f>
        <v>0</v>
      </c>
      <c r="I25" s="42">
        <f>IF(Calculation!J59=0,Calculation!K59,(Calculation!K59-Calculation!J59)/Calculation!J59)</f>
        <v>0</v>
      </c>
      <c r="J25" s="42">
        <f>IF(Calculation!K59=0,Calculation!L59,(Calculation!L59-Calculation!K59)/Calculation!K59)</f>
        <v>0</v>
      </c>
      <c r="K25" s="42">
        <f>IF(Calculation!L59=0,Calculation!M59,(Calculation!M59-Calculation!L59)/Calculation!L59)</f>
        <v>2</v>
      </c>
      <c r="L25" s="42">
        <f>IF(Calculation!M59=0,Calculation!N59,(Calculation!N59-Calculation!M59)/Calculation!M59)</f>
        <v>10</v>
      </c>
      <c r="M25" s="42">
        <f>IF(Calculation!N59=0,Calculation!O59,(Calculation!O59-Calculation!N59)/Calculation!N59)</f>
        <v>-1</v>
      </c>
      <c r="N25" s="42">
        <f>IF(Calculation!O59=0,Calculation!P59,(Calculation!P59-Calculation!O59)/Calculation!O59)</f>
        <v>0</v>
      </c>
      <c r="O25" s="42">
        <f>IF(Calculation!P59=0,Calculation!Q59,(Calculation!Q59-Calculation!P59)/Calculation!P59)</f>
        <v>0</v>
      </c>
      <c r="P25" s="42">
        <f>IF(Calculation!Q59=0,Calculation!R59,(Calculation!R59-Calculation!Q59)/Calculation!Q59)</f>
        <v>9</v>
      </c>
      <c r="Q25" s="42">
        <f>IF(Calculation!R59=0,Calculation!S59,(Calculation!S59-Calculation!R59)/Calculation!R59)</f>
        <v>-0.55555555555555558</v>
      </c>
      <c r="R25" s="42">
        <f>IF(Calculation!S59=0,Calculation!T59,(Calculation!T59-Calculation!S59)/Calculation!S59)</f>
        <v>15.75</v>
      </c>
      <c r="S25" s="42">
        <f>IF(Calculation!T59=0,Calculation!U59,(Calculation!U59-Calculation!T59)/Calculation!T59)</f>
        <v>-0.13432835820895522</v>
      </c>
      <c r="T25" s="42">
        <f>IF(Calculation!U59=0,Calculation!V59,(Calculation!V59-Calculation!U59)/Calculation!U59)</f>
        <v>-0.77586206896551724</v>
      </c>
      <c r="U25" s="42">
        <f>IF(Calculation!V59=0,Calculation!W59,(Calculation!W59-Calculation!V59)/Calculation!V59)</f>
        <v>-1</v>
      </c>
      <c r="V25" s="42">
        <f>IF(Calculation!W59=0,Calculation!X59,(Calculation!X59-Calculation!W59)/Calculation!W59)</f>
        <v>4</v>
      </c>
      <c r="W25" s="42">
        <f>IF(Calculation!X59=0,Calculation!Y59,(Calculation!Y59-Calculation!X59)/Calculation!X59)</f>
        <v>1.25</v>
      </c>
      <c r="X25" s="42">
        <f>IF(Calculation!Y59=0,Calculation!Z59,(Calculation!Z59-Calculation!Y59)/Calculation!Y59)</f>
        <v>1.7777777777777777</v>
      </c>
      <c r="Y25" s="42">
        <f>IF(Calculation!Z59=0,Calculation!AA59,(Calculation!AA59-Calculation!Z59)/Calculation!Z59)</f>
        <v>-0.16</v>
      </c>
      <c r="Z25" s="42">
        <f>IF(Calculation!AA59=0,Calculation!AB59,(Calculation!AB59-Calculation!AA59)/Calculation!AA59)</f>
        <v>-1</v>
      </c>
      <c r="AA25" s="42">
        <f>IF(Calculation!AB59=0,Calculation!AC59,(Calculation!AC59-Calculation!AB59)/Calculation!AB59)</f>
        <v>25</v>
      </c>
      <c r="AB25" s="42">
        <f>IF(Calculation!AC59=0,Calculation!AD59,(Calculation!AD59-Calculation!AC59)/Calculation!AC59)</f>
        <v>0.68</v>
      </c>
      <c r="AC25" s="42">
        <f>IF(Calculation!AD59=0,Calculation!AE59,(Calculation!AE59-Calculation!AD59)/Calculation!AD59)</f>
        <v>-0.2857142857142857</v>
      </c>
      <c r="AD25" s="42">
        <f>IF(Calculation!AE59=0,Calculation!AF59,(Calculation!AF59-Calculation!AE59)/Calculation!AE59)</f>
        <v>-0.33333333333333331</v>
      </c>
      <c r="AE25" s="42">
        <f>IF(Calculation!AF59=0,Calculation!AG59,(Calculation!AG59-Calculation!AF59)/Calculation!AF59)</f>
        <v>-0.55000000000000004</v>
      </c>
      <c r="AF25" s="42">
        <f>IF(Calculation!AG59=0,Calculation!AH59,(Calculation!AH59-Calculation!AG59)/Calculation!AG59)</f>
        <v>0.66666666666666663</v>
      </c>
      <c r="AG25" s="42">
        <f>IF(Calculation!AH59=0,Calculation!AI59,(Calculation!AI59-Calculation!AH59)/Calculation!AH59)</f>
        <v>-0.6</v>
      </c>
      <c r="AH25" s="42">
        <f>IF(Calculation!AI59=0,Calculation!AJ59,(Calculation!AJ59-Calculation!AI59)/Calculation!AI59)</f>
        <v>0.66666666666666663</v>
      </c>
      <c r="AI25" s="42">
        <f>IF(Calculation!AJ59=0,Calculation!AK59,(Calculation!AK59-Calculation!AJ59)/Calculation!AJ59)</f>
        <v>2</v>
      </c>
      <c r="AJ25" s="42">
        <f>IF(Calculation!AK59=0,Calculation!AL59,(Calculation!AL59-Calculation!AK59)/Calculation!AK59)</f>
        <v>-0.9</v>
      </c>
      <c r="AK25" s="42">
        <f>IF(Calculation!AL59=0,Calculation!AM59,(Calculation!AM59-Calculation!AL59)/Calculation!AL59)</f>
        <v>-1</v>
      </c>
      <c r="AL25" s="42">
        <f>IF(Calculation!AM59=0,Calculation!AN59,(Calculation!AN59-Calculation!AM59)/Calculation!AM59)</f>
        <v>36</v>
      </c>
      <c r="AM25" s="42">
        <f>IF(Calculation!AN59=0,Calculation!AO59,(Calculation!AO59-Calculation!AN59)/Calculation!AN59)</f>
        <v>-0.47222222222222221</v>
      </c>
      <c r="AN25" s="42">
        <f>IF(Calculation!AO59=0,Calculation!AP59,(Calculation!AP59-Calculation!AO59)/Calculation!AO59)</f>
        <v>-0.26315789473684209</v>
      </c>
      <c r="AO25" s="42">
        <f>IF(Calculation!AP59=0,Calculation!AQ59,(Calculation!AQ59-Calculation!AP59)/Calculation!AP59)</f>
        <v>3.7336914724559733</v>
      </c>
      <c r="AP25" s="42">
        <f>IF(Calculation!AQ59=0,Calculation!AR59,(Calculation!AR59-Calculation!AQ59)/Calculation!AQ59)</f>
        <v>-0.6262561363900544</v>
      </c>
      <c r="AQ25" s="42">
        <f>IF(Calculation!AR59=0,Calculation!AS59,(Calculation!AS59-Calculation!AR59)/Calculation!AR59)</f>
        <v>-0.42118558130944839</v>
      </c>
      <c r="AR25" s="42">
        <f>IF(Calculation!AS59=0,Calculation!AT59,(Calculation!AT59-Calculation!AS59)/Calculation!AS59)</f>
        <v>0.49435839363924983</v>
      </c>
      <c r="AS25" s="42">
        <f>IF(Calculation!AT59=0,Calculation!AU59,(Calculation!AU59-Calculation!AT59)/Calculation!AT59)</f>
        <v>-1.6514957283829928E-3</v>
      </c>
      <c r="AT25" s="42">
        <f>IF(Calculation!AU59=0,Calculation!AV59,(Calculation!AV59-Calculation!AU59)/Calculation!AU59)</f>
        <v>-0.10774889251758861</v>
      </c>
      <c r="AU25" s="42">
        <f>IF(Calculation!AV59=0,Calculation!AW59,(Calculation!AW59-Calculation!AV59)/Calculation!AV59)</f>
        <v>-0.19128673339494581</v>
      </c>
      <c r="AV25" s="42">
        <f>IF(Calculation!AW59=0,Calculation!AX59,(Calculation!AX59-Calculation!AW59)/Calculation!AW59)</f>
        <v>-9.2860779264701598E-2</v>
      </c>
      <c r="AW25" s="42">
        <f>IF(Calculation!AX59=0,Calculation!AY59,(Calculation!AY59-Calculation!AX59)/Calculation!AX59)</f>
        <v>-0.39294009517200496</v>
      </c>
      <c r="AX25" s="42">
        <f>IF(Calculation!AY59=0,Calculation!AZ59,(Calculation!AZ59-Calculation!AY59)/Calculation!AY59)</f>
        <v>-0.33269736392306487</v>
      </c>
      <c r="AY25" s="42">
        <f>IF(Calculation!AZ59=0,Calculation!BA59,(Calculation!BA59-Calculation!AZ59)/Calculation!AZ59)</f>
        <v>-0.76488542363519096</v>
      </c>
      <c r="AZ25" s="42">
        <f>IF(Calculation!BA59=0,Calculation!BB59,(Calculation!BB59-Calculation!BA59)/Calculation!BA59)</f>
        <v>1.5385885044502834</v>
      </c>
      <c r="BA25" s="42">
        <f>IF(Calculation!BB59=0,Calculation!BC59,(Calculation!BC59-Calculation!BB59)/Calculation!BB59)</f>
        <v>4.1287421306339116</v>
      </c>
      <c r="BB25" s="42">
        <f>IF(Calculation!BC59=0,Calculation!BD59,(Calculation!BD59-Calculation!BC59)/Calculation!BC59)</f>
        <v>-0.90011447106598108</v>
      </c>
      <c r="BC25" s="42">
        <f>IF(Calculation!BD59=0,Calculation!BE59,(Calculation!BE59-Calculation!BD59)/Calculation!BD59)</f>
        <v>1.2714970203206311</v>
      </c>
      <c r="BD25" s="42">
        <f>IF(Calculation!BE59=0,Calculation!BF59,(Calculation!BF59-Calculation!BE59)/Calculation!BE59)</f>
        <v>0.6174128612167602</v>
      </c>
      <c r="BE25" s="42">
        <f>IF(Calculation!BF59=0,Calculation!BG59,(Calculation!BG59-Calculation!BF59)/Calculation!BF59)</f>
        <v>-0.62226597561705199</v>
      </c>
      <c r="BF25" s="42">
        <f>IF(Calculation!BG59=0,Calculation!BH59,(Calculation!BH59-Calculation!BG59)/Calculation!BG59)</f>
        <v>0.16242359250890059</v>
      </c>
      <c r="BG25" s="42">
        <f>IF(Calculation!BH59=0,Calculation!BI59,(Calculation!BI59-Calculation!BH59)/Calculation!BH59)</f>
        <v>-0.2322004291051171</v>
      </c>
      <c r="BH25" s="42">
        <f>IF(Calculation!BI59=0,Calculation!BJ59,(Calculation!BJ59-Calculation!BI59)/Calculation!BI59)</f>
        <v>1.1641067685949114</v>
      </c>
      <c r="BI25" s="42">
        <f>IF(Calculation!BJ59=0,Calculation!BK59,(Calculation!BK59-Calculation!BJ59)/Calculation!BJ59)</f>
        <v>1.9795335202646338</v>
      </c>
      <c r="BJ25" s="42">
        <f>IF(Calculation!BK59=0,Calculation!BL59,(Calculation!BL59-Calculation!BK59)/Calculation!BK59)</f>
        <v>-0.98912840672273594</v>
      </c>
      <c r="BK25" s="42">
        <f>IF(Calculation!BL59=0,Calculation!BM59,(Calculation!BM59-Calculation!BL59)/Calculation!BL59)</f>
        <v>3.635069151335208</v>
      </c>
      <c r="BL25" s="42">
        <f>IF(Calculation!BM59=0,Calculation!BN59,(Calculation!BN59-Calculation!BM59)/Calculation!BM59)</f>
        <v>3.7042189423507748</v>
      </c>
      <c r="BM25" s="42">
        <f>IF(Calculation!BN59=0,Calculation!BO59,(Calculation!BO59-Calculation!BN59)/Calculation!BN59)</f>
        <v>0.65812778611022182</v>
      </c>
      <c r="BN25" s="42">
        <f>IF(Calculation!BO59=0,Calculation!BP59,(Calculation!BP59-Calculation!BO59)/Calculation!BO59)</f>
        <v>-0.89427539217938457</v>
      </c>
      <c r="BO25" s="42">
        <f>IF(Calculation!BP59=0,Calculation!BQ59,(Calculation!BQ59-Calculation!BP59)/Calculation!BP59)</f>
        <v>8.808823467887009E-3</v>
      </c>
      <c r="BP25" s="42">
        <f>IF(Calculation!BQ59=0,Calculation!BR59,(Calculation!BR59-Calculation!BQ59)/Calculation!BQ59)</f>
        <v>53.116044557360233</v>
      </c>
      <c r="BQ25" s="42">
        <f>IF(Calculation!BR59=0,Calculation!BS59,(Calculation!BS59-Calculation!BR59)/Calculation!BR59)</f>
        <v>-0.84086268624161209</v>
      </c>
    </row>
    <row r="26" spans="1:69" x14ac:dyDescent="0.3">
      <c r="A26" s="7" t="s">
        <v>11</v>
      </c>
      <c r="B26" s="16">
        <f>ProvinceTotal!G26</f>
        <v>2530696</v>
      </c>
      <c r="C26" s="42">
        <f>Calculation!E60</f>
        <v>0</v>
      </c>
      <c r="D26" s="42">
        <f>IF(Calculation!E60=0,Calculation!F60,(Calculation!F60-Calculation!E60)/Calculation!E60)</f>
        <v>2</v>
      </c>
      <c r="E26" s="42">
        <f>IF(Calculation!F60=0,Calculation!G60,(Calculation!G60-Calculation!F60)/Calculation!F60)</f>
        <v>-1</v>
      </c>
      <c r="F26" s="42">
        <f>IF(Calculation!G60=0,Calculation!H60,(Calculation!H60-Calculation!G60)/Calculation!G60)</f>
        <v>2</v>
      </c>
      <c r="G26" s="42">
        <f>IF(Calculation!H60=0,Calculation!I60,(Calculation!I60-Calculation!H60)/Calculation!H60)</f>
        <v>0</v>
      </c>
      <c r="H26" s="42">
        <f>IF(Calculation!I60=0,Calculation!J60,(Calculation!J60-Calculation!I60)/Calculation!I60)</f>
        <v>0</v>
      </c>
      <c r="I26" s="42">
        <f>IF(Calculation!J60=0,Calculation!K60,(Calculation!K60-Calculation!J60)/Calculation!J60)</f>
        <v>3.5</v>
      </c>
      <c r="J26" s="42">
        <f>IF(Calculation!K60=0,Calculation!L60,(Calculation!L60-Calculation!K60)/Calculation!K60)</f>
        <v>1.5555555555555556</v>
      </c>
      <c r="K26" s="42">
        <f>IF(Calculation!L60=0,Calculation!M60,(Calculation!M60-Calculation!L60)/Calculation!L60)</f>
        <v>8.6956521739130432E-2</v>
      </c>
      <c r="L26" s="42">
        <f>IF(Calculation!M60=0,Calculation!N60,(Calculation!N60-Calculation!M60)/Calculation!M60)</f>
        <v>-0.32</v>
      </c>
      <c r="M26" s="42">
        <f>IF(Calculation!N60=0,Calculation!O60,(Calculation!O60-Calculation!N60)/Calculation!N60)</f>
        <v>0.6470588235294118</v>
      </c>
      <c r="N26" s="42">
        <f>IF(Calculation!O60=0,Calculation!P60,(Calculation!P60-Calculation!O60)/Calculation!O60)</f>
        <v>0.8928571428571429</v>
      </c>
      <c r="O26" s="42">
        <f>IF(Calculation!P60=0,Calculation!Q60,(Calculation!Q60-Calculation!P60)/Calculation!P60)</f>
        <v>3.7735849056603772E-2</v>
      </c>
      <c r="P26" s="42">
        <f>IF(Calculation!Q60=0,Calculation!R60,(Calculation!R60-Calculation!Q60)/Calculation!Q60)</f>
        <v>-0.36363636363636365</v>
      </c>
      <c r="Q26" s="42">
        <f>IF(Calculation!R60=0,Calculation!S60,(Calculation!S60-Calculation!R60)/Calculation!R60)</f>
        <v>1.2857142857142858</v>
      </c>
      <c r="R26" s="42">
        <f>IF(Calculation!S60=0,Calculation!T60,(Calculation!T60-Calculation!S60)/Calculation!S60)</f>
        <v>0.13750000000000001</v>
      </c>
      <c r="S26" s="42">
        <f>IF(Calculation!T60=0,Calculation!U60,(Calculation!U60-Calculation!T60)/Calculation!T60)</f>
        <v>-0.23076923076923078</v>
      </c>
      <c r="T26" s="42">
        <f>IF(Calculation!U60=0,Calculation!V60,(Calculation!V60-Calculation!U60)/Calculation!U60)</f>
        <v>-0.97142857142857142</v>
      </c>
      <c r="U26" s="42">
        <f>IF(Calculation!V60=0,Calculation!W60,(Calculation!W60-Calculation!V60)/Calculation!V60)</f>
        <v>13</v>
      </c>
      <c r="V26" s="42">
        <f>IF(Calculation!W60=0,Calculation!X60,(Calculation!X60-Calculation!W60)/Calculation!W60)</f>
        <v>-1</v>
      </c>
      <c r="W26" s="42">
        <f>IF(Calculation!X60=0,Calculation!Y60,(Calculation!Y60-Calculation!X60)/Calculation!X60)</f>
        <v>5</v>
      </c>
      <c r="X26" s="42">
        <f>IF(Calculation!Y60=0,Calculation!Z60,(Calculation!Z60-Calculation!Y60)/Calculation!Y60)</f>
        <v>15.8</v>
      </c>
      <c r="Y26" s="42">
        <f>IF(Calculation!Z60=0,Calculation!AA60,(Calculation!AA60-Calculation!Z60)/Calculation!Z60)</f>
        <v>-0.15476190476190477</v>
      </c>
      <c r="Z26" s="42">
        <f>IF(Calculation!AA60=0,Calculation!AB60,(Calculation!AB60-Calculation!AA60)/Calculation!AA60)</f>
        <v>0.59154929577464788</v>
      </c>
      <c r="AA26" s="42">
        <f>IF(Calculation!AB60=0,Calculation!AC60,(Calculation!AC60-Calculation!AB60)/Calculation!AB60)</f>
        <v>-0.61946902654867253</v>
      </c>
      <c r="AB26" s="42">
        <f>IF(Calculation!AC60=0,Calculation!AD60,(Calculation!AD60-Calculation!AC60)/Calculation!AC60)</f>
        <v>-0.58139534883720934</v>
      </c>
      <c r="AC26" s="42">
        <f>IF(Calculation!AD60=0,Calculation!AE60,(Calculation!AE60-Calculation!AD60)/Calculation!AD60)</f>
        <v>1.5</v>
      </c>
      <c r="AD26" s="42">
        <f>IF(Calculation!AE60=0,Calculation!AF60,(Calculation!AF60-Calculation!AE60)/Calculation!AE60)</f>
        <v>-0.53333333333333333</v>
      </c>
      <c r="AE26" s="42">
        <f>IF(Calculation!AF60=0,Calculation!AG60,(Calculation!AG60-Calculation!AF60)/Calculation!AF60)</f>
        <v>2.4761904761904763</v>
      </c>
      <c r="AF26" s="42">
        <f>IF(Calculation!AG60=0,Calculation!AH60,(Calculation!AH60-Calculation!AG60)/Calculation!AG60)</f>
        <v>0.35616438356164382</v>
      </c>
      <c r="AG26" s="42">
        <f>IF(Calculation!AH60=0,Calculation!AI60,(Calculation!AI60-Calculation!AH60)/Calculation!AH60)</f>
        <v>-0.42424242424242425</v>
      </c>
      <c r="AH26" s="42">
        <f>IF(Calculation!AI60=0,Calculation!AJ60,(Calculation!AJ60-Calculation!AI60)/Calculation!AI60)</f>
        <v>-0.33333333333333331</v>
      </c>
      <c r="AI26" s="42">
        <f>IF(Calculation!AJ60=0,Calculation!AK60,(Calculation!AK60-Calculation!AJ60)/Calculation!AJ60)</f>
        <v>3.4054225237008198E-2</v>
      </c>
      <c r="AJ26" s="42">
        <f>IF(Calculation!AK60=0,Calculation!AL60,(Calculation!AL60-Calculation!AK60)/Calculation!AK60)</f>
        <v>1.467728008832252</v>
      </c>
      <c r="AK26" s="42">
        <f>IF(Calculation!AL60=0,Calculation!AM60,(Calculation!AM60-Calculation!AL60)/Calculation!AL60)</f>
        <v>0.71339451539214804</v>
      </c>
      <c r="AL26" s="42">
        <f>IF(Calculation!AM60=0,Calculation!AN60,(Calculation!AN60-Calculation!AM60)/Calculation!AM60)</f>
        <v>-0.15877789551920213</v>
      </c>
      <c r="AM26" s="42">
        <f>IF(Calculation!AN60=0,Calculation!AO60,(Calculation!AO60-Calculation!AN60)/Calculation!AN60)</f>
        <v>1.2948569473889397</v>
      </c>
      <c r="AN26" s="42">
        <f>IF(Calculation!AO60=0,Calculation!AP60,(Calculation!AP60-Calculation!AO60)/Calculation!AO60)</f>
        <v>-0.61308872065521891</v>
      </c>
      <c r="AO26" s="42">
        <f>IF(Calculation!AP60=0,Calculation!AQ60,(Calculation!AQ60-Calculation!AP60)/Calculation!AP60)</f>
        <v>2.0195829951745741</v>
      </c>
      <c r="AP26" s="42">
        <f>IF(Calculation!AQ60=0,Calculation!AR60,(Calculation!AR60-Calculation!AQ60)/Calculation!AQ60)</f>
        <v>-0.13299869464906006</v>
      </c>
      <c r="AQ26" s="42">
        <f>IF(Calculation!AR60=0,Calculation!AS60,(Calculation!AS60-Calculation!AR60)/Calculation!AR60)</f>
        <v>-0.38340586615369965</v>
      </c>
      <c r="AR26" s="42">
        <f>IF(Calculation!AS60=0,Calculation!AT60,(Calculation!AT60-Calculation!AS60)/Calculation!AS60)</f>
        <v>0.32605088315102065</v>
      </c>
      <c r="AS26" s="42">
        <f>IF(Calculation!AT60=0,Calculation!AU60,(Calculation!AU60-Calculation!AT60)/Calculation!AT60)</f>
        <v>-1.8378589467638234E-2</v>
      </c>
      <c r="AT26" s="42">
        <f>IF(Calculation!AU60=0,Calculation!AV60,(Calculation!AV60-Calculation!AU60)/Calculation!AU60)</f>
        <v>-7.3813251366167648E-2</v>
      </c>
      <c r="AU26" s="42">
        <f>IF(Calculation!AV60=0,Calculation!AW60,(Calculation!AW60-Calculation!AV60)/Calculation!AV60)</f>
        <v>-0.12088598752144541</v>
      </c>
      <c r="AV26" s="42">
        <f>IF(Calculation!AW60=0,Calculation!AX60,(Calculation!AX60-Calculation!AW60)/Calculation!AW60)</f>
        <v>-5.3418609187096039E-2</v>
      </c>
      <c r="AW26" s="42">
        <f>IF(Calculation!AX60=0,Calculation!AY60,(Calculation!AY60-Calculation!AX60)/Calculation!AX60)</f>
        <v>-0.16260323284505224</v>
      </c>
      <c r="AX26" s="42">
        <f>IF(Calculation!AY60=0,Calculation!AZ60,(Calculation!AZ60-Calculation!AY60)/Calculation!AY60)</f>
        <v>6.8842774169490195E-2</v>
      </c>
      <c r="AY26" s="42">
        <f>IF(Calculation!AZ60=0,Calculation!BA60,(Calculation!BA60-Calculation!AZ60)/Calculation!AZ60)</f>
        <v>-0.31764927342685378</v>
      </c>
      <c r="AZ26" s="42">
        <f>IF(Calculation!BA60=0,Calculation!BB60,(Calculation!BB60-Calculation!BA60)/Calculation!BA60)</f>
        <v>-0.152115256081333</v>
      </c>
      <c r="BA26" s="42">
        <f>IF(Calculation!BB60=0,Calculation!BC60,(Calculation!BC60-Calculation!BB60)/Calculation!BB60)</f>
        <v>-0.51065907718241554</v>
      </c>
      <c r="BB26" s="42">
        <f>IF(Calculation!BC60=0,Calculation!BD60,(Calculation!BD60-Calculation!BC60)/Calculation!BC60)</f>
        <v>-0.37162695262978457</v>
      </c>
      <c r="BC26" s="42">
        <f>IF(Calculation!BD60=0,Calculation!BE60,(Calculation!BE60-Calculation!BD60)/Calculation!BD60)</f>
        <v>2.6877233016836328</v>
      </c>
      <c r="BD26" s="42">
        <f>IF(Calculation!BE60=0,Calculation!BF60,(Calculation!BF60-Calculation!BE60)/Calculation!BE60)</f>
        <v>-0.59774505827624558</v>
      </c>
      <c r="BE26" s="42">
        <f>IF(Calculation!BF60=0,Calculation!BG60,(Calculation!BG60-Calculation!BF60)/Calculation!BF60)</f>
        <v>7.2137406543702265E-2</v>
      </c>
      <c r="BF26" s="42">
        <f>IF(Calculation!BG60=0,Calculation!BH60,(Calculation!BH60-Calculation!BG60)/Calculation!BG60)</f>
        <v>-0.31730876034463301</v>
      </c>
      <c r="BG26" s="42">
        <f>IF(Calculation!BH60=0,Calculation!BI60,(Calculation!BI60-Calculation!BH60)/Calculation!BH60)</f>
        <v>1.8966434414645508</v>
      </c>
      <c r="BH26" s="42">
        <f>IF(Calculation!BI60=0,Calculation!BJ60,(Calculation!BJ60-Calculation!BI60)/Calculation!BI60)</f>
        <v>-0.6998538450674876</v>
      </c>
      <c r="BI26" s="42">
        <f>IF(Calculation!BJ60=0,Calculation!BK60,(Calculation!BK60-Calculation!BJ60)/Calculation!BJ60)</f>
        <v>2.1251994729206669</v>
      </c>
      <c r="BJ26" s="42">
        <f>IF(Calculation!BK60=0,Calculation!BL60,(Calculation!BL60-Calculation!BK60)/Calculation!BK60)</f>
        <v>-1.0038878537615694</v>
      </c>
      <c r="BK26" s="42">
        <f>IF(Calculation!BL60=0,Calculation!BM60,(Calculation!BM60-Calculation!BL60)/Calculation!BL60)</f>
        <v>-126.23134282229964</v>
      </c>
      <c r="BL26" s="42">
        <f>IF(Calculation!BM60=0,Calculation!BN60,(Calculation!BN60-Calculation!BM60)/Calculation!BM60)</f>
        <v>-0.15379041648758565</v>
      </c>
      <c r="BM26" s="42">
        <f>IF(Calculation!BN60=0,Calculation!BO60,(Calculation!BO60-Calculation!BN60)/Calculation!BN60)</f>
        <v>0.36579977504952105</v>
      </c>
      <c r="BN26" s="42">
        <f>IF(Calculation!BO60=0,Calculation!BP60,(Calculation!BP60-Calculation!BO60)/Calculation!BO60)</f>
        <v>-0.98081169788966227</v>
      </c>
      <c r="BO26" s="42">
        <f>IF(Calculation!BP60=0,Calculation!BQ60,(Calculation!BQ60-Calculation!BP60)/Calculation!BP60)</f>
        <v>17.541240340805029</v>
      </c>
      <c r="BP26" s="42">
        <f>IF(Calculation!BQ60=0,Calculation!BR60,(Calculation!BR60-Calculation!BQ60)/Calculation!BQ60)</f>
        <v>5.8308410878309305</v>
      </c>
      <c r="BQ26" s="42">
        <f>IF(Calculation!BR60=0,Calculation!BS60,(Calculation!BS60-Calculation!BR60)/Calculation!BR60)</f>
        <v>-0.70565537471352935</v>
      </c>
    </row>
    <row r="27" spans="1:69" x14ac:dyDescent="0.3">
      <c r="A27" s="7" t="s">
        <v>12</v>
      </c>
      <c r="B27" s="16">
        <f>ProvinceTotal!G27</f>
        <v>1760649</v>
      </c>
      <c r="C27" s="42">
        <f>Calculation!E61</f>
        <v>0</v>
      </c>
      <c r="D27" s="42">
        <f>IF(Calculation!E61=0,Calculation!F61,(Calculation!F61-Calculation!E61)/Calculation!E61)</f>
        <v>0</v>
      </c>
      <c r="E27" s="42">
        <f>IF(Calculation!F61=0,Calculation!G61,(Calculation!G61-Calculation!F61)/Calculation!F61)</f>
        <v>0</v>
      </c>
      <c r="F27" s="42">
        <f>IF(Calculation!G61=0,Calculation!H61,(Calculation!H61-Calculation!G61)/Calculation!G61)</f>
        <v>0</v>
      </c>
      <c r="G27" s="42">
        <f>IF(Calculation!H61=0,Calculation!I61,(Calculation!I61-Calculation!H61)/Calculation!H61)</f>
        <v>0</v>
      </c>
      <c r="H27" s="42">
        <f>IF(Calculation!I61=0,Calculation!J61,(Calculation!J61-Calculation!I61)/Calculation!I61)</f>
        <v>0</v>
      </c>
      <c r="I27" s="42">
        <f>IF(Calculation!J61=0,Calculation!K61,(Calculation!K61-Calculation!J61)/Calculation!J61)</f>
        <v>1</v>
      </c>
      <c r="J27" s="42">
        <f>IF(Calculation!K61=0,Calculation!L61,(Calculation!L61-Calculation!K61)/Calculation!K61)</f>
        <v>2</v>
      </c>
      <c r="K27" s="42">
        <f>IF(Calculation!L61=0,Calculation!M61,(Calculation!M61-Calculation!L61)/Calculation!L61)</f>
        <v>-1</v>
      </c>
      <c r="L27" s="42">
        <f>IF(Calculation!M61=0,Calculation!N61,(Calculation!N61-Calculation!M61)/Calculation!M61)</f>
        <v>0</v>
      </c>
      <c r="M27" s="42">
        <f>IF(Calculation!N61=0,Calculation!O61,(Calculation!O61-Calculation!N61)/Calculation!N61)</f>
        <v>8</v>
      </c>
      <c r="N27" s="42">
        <f>IF(Calculation!O61=0,Calculation!P61,(Calculation!P61-Calculation!O61)/Calculation!O61)</f>
        <v>-1</v>
      </c>
      <c r="O27" s="42">
        <f>IF(Calculation!P61=0,Calculation!Q61,(Calculation!Q61-Calculation!P61)/Calculation!P61)</f>
        <v>2</v>
      </c>
      <c r="P27" s="42">
        <f>IF(Calculation!Q61=0,Calculation!R61,(Calculation!R61-Calculation!Q61)/Calculation!Q61)</f>
        <v>1.5</v>
      </c>
      <c r="Q27" s="42">
        <f>IF(Calculation!R61=0,Calculation!S61,(Calculation!S61-Calculation!R61)/Calculation!R61)</f>
        <v>1.2</v>
      </c>
      <c r="R27" s="42">
        <f>IF(Calculation!S61=0,Calculation!T61,(Calculation!T61-Calculation!S61)/Calculation!S61)</f>
        <v>3.5454545454545454</v>
      </c>
      <c r="S27" s="42">
        <f>IF(Calculation!T61=0,Calculation!U61,(Calculation!U61-Calculation!T61)/Calculation!T61)</f>
        <v>-0.46</v>
      </c>
      <c r="T27" s="42">
        <f>IF(Calculation!U61=0,Calculation!V61,(Calculation!V61-Calculation!U61)/Calculation!U61)</f>
        <v>0.37037037037037035</v>
      </c>
      <c r="U27" s="42">
        <f>IF(Calculation!V61=0,Calculation!W61,(Calculation!W61-Calculation!V61)/Calculation!V61)</f>
        <v>-0.81081081081081086</v>
      </c>
      <c r="V27" s="42">
        <f>IF(Calculation!W61=0,Calculation!X61,(Calculation!X61-Calculation!W61)/Calculation!W61)</f>
        <v>2.5714285714285716</v>
      </c>
      <c r="W27" s="42">
        <f>IF(Calculation!X61=0,Calculation!Y61,(Calculation!Y61-Calculation!X61)/Calculation!X61)</f>
        <v>-0.64</v>
      </c>
      <c r="X27" s="42">
        <f>IF(Calculation!Y61=0,Calculation!Z61,(Calculation!Z61-Calculation!Y61)/Calculation!Y61)</f>
        <v>1.7777777777777777</v>
      </c>
      <c r="Y27" s="42">
        <f>IF(Calculation!Z61=0,Calculation!AA61,(Calculation!AA61-Calculation!Z61)/Calculation!Z61)</f>
        <v>0</v>
      </c>
      <c r="Z27" s="42">
        <f>IF(Calculation!AA61=0,Calculation!AB61,(Calculation!AB61-Calculation!AA61)/Calculation!AA61)</f>
        <v>-0.92</v>
      </c>
      <c r="AA27" s="42">
        <f>IF(Calculation!AB61=0,Calculation!AC61,(Calculation!AC61-Calculation!AB61)/Calculation!AB61)</f>
        <v>25</v>
      </c>
      <c r="AB27" s="42">
        <f>IF(Calculation!AC61=0,Calculation!AD61,(Calculation!AD61-Calculation!AC61)/Calculation!AC61)</f>
        <v>-1</v>
      </c>
      <c r="AC27" s="42">
        <f>IF(Calculation!AD61=0,Calculation!AE61,(Calculation!AE61-Calculation!AD61)/Calculation!AD61)</f>
        <v>35</v>
      </c>
      <c r="AD27" s="42">
        <f>IF(Calculation!AE61=0,Calculation!AF61,(Calculation!AF61-Calculation!AE61)/Calculation!AE61)</f>
        <v>0.11428571428571428</v>
      </c>
      <c r="AE27" s="42">
        <f>IF(Calculation!AF61=0,Calculation!AG61,(Calculation!AG61-Calculation!AF61)/Calculation!AF61)</f>
        <v>-5.128205128205128E-2</v>
      </c>
      <c r="AF27" s="42">
        <f>IF(Calculation!AG61=0,Calculation!AH61,(Calculation!AH61-Calculation!AG61)/Calculation!AG61)</f>
        <v>-0.7567567567567568</v>
      </c>
      <c r="AG27" s="42">
        <f>IF(Calculation!AH61=0,Calculation!AI61,(Calculation!AI61-Calculation!AH61)/Calculation!AH61)</f>
        <v>2.7777777777777777</v>
      </c>
      <c r="AH27" s="42">
        <f>IF(Calculation!AI61=0,Calculation!AJ61,(Calculation!AJ61-Calculation!AI61)/Calculation!AI61)</f>
        <v>-2.9411764705882353E-2</v>
      </c>
      <c r="AI27" s="42">
        <f>IF(Calculation!AJ61=0,Calculation!AK61,(Calculation!AK61-Calculation!AJ61)/Calculation!AJ61)</f>
        <v>0.10600766986636478</v>
      </c>
      <c r="AJ27" s="42">
        <f>IF(Calculation!AK61=0,Calculation!AL61,(Calculation!AL61-Calculation!AK61)/Calculation!AK61)</f>
        <v>-0.21909284776030388</v>
      </c>
      <c r="AK27" s="42">
        <f>IF(Calculation!AL61=0,Calculation!AM61,(Calculation!AM61-Calculation!AL61)/Calculation!AL61)</f>
        <v>-0.12286078138939471</v>
      </c>
      <c r="AL27" s="42">
        <f>IF(Calculation!AM61=0,Calculation!AN61,(Calculation!AN61-Calculation!AM61)/Calculation!AM61)</f>
        <v>0.04</v>
      </c>
      <c r="AM27" s="42">
        <f>IF(Calculation!AN61=0,Calculation!AO61,(Calculation!AO61-Calculation!AN61)/Calculation!AN61)</f>
        <v>-0.5</v>
      </c>
      <c r="AN27" s="42">
        <f>IF(Calculation!AO61=0,Calculation!AP61,(Calculation!AP61-Calculation!AO61)/Calculation!AO61)</f>
        <v>1.4615384615384615</v>
      </c>
      <c r="AO27" s="42">
        <f>IF(Calculation!AP61=0,Calculation!AQ61,(Calculation!AQ61-Calculation!AP61)/Calculation!AP61)</f>
        <v>0.34375</v>
      </c>
      <c r="AP27" s="42">
        <f>IF(Calculation!AQ61=0,Calculation!AR61,(Calculation!AR61-Calculation!AQ61)/Calculation!AQ61)</f>
        <v>-0.65116279069767447</v>
      </c>
      <c r="AQ27" s="42">
        <f>IF(Calculation!AR61=0,Calculation!AS61,(Calculation!AS61-Calculation!AR61)/Calculation!AR61)</f>
        <v>0.80275245544903551</v>
      </c>
      <c r="AR27" s="42">
        <f>IF(Calculation!AS61=0,Calculation!AT61,(Calculation!AT61-Calculation!AS61)/Calculation!AS61)</f>
        <v>0.18184882868657951</v>
      </c>
      <c r="AS27" s="42">
        <f>IF(Calculation!AT61=0,Calculation!AU61,(Calculation!AU61-Calculation!AT61)/Calculation!AT61)</f>
        <v>-0.12386960474352061</v>
      </c>
      <c r="AT27" s="42">
        <f>IF(Calculation!AU61=0,Calculation!AV61,(Calculation!AV61-Calculation!AU61)/Calculation!AU61)</f>
        <v>-0.32142857142857145</v>
      </c>
      <c r="AU27" s="42">
        <f>IF(Calculation!AV61=0,Calculation!AW61,(Calculation!AW61-Calculation!AV61)/Calculation!AV61)</f>
        <v>-5.2631578947368418E-2</v>
      </c>
      <c r="AV27" s="42">
        <f>IF(Calculation!AW61=0,Calculation!AX61,(Calculation!AX61-Calculation!AW61)/Calculation!AW61)</f>
        <v>1.0555555555555556</v>
      </c>
      <c r="AW27" s="42">
        <f>IF(Calculation!AX61=0,Calculation!AY61,(Calculation!AY61-Calculation!AX61)/Calculation!AX61)</f>
        <v>-0.10810810810810811</v>
      </c>
      <c r="AX27" s="42">
        <f>IF(Calculation!AY61=0,Calculation!AZ61,(Calculation!AZ61-Calculation!AY61)/Calculation!AY61)</f>
        <v>3.0303030303030304E-2</v>
      </c>
      <c r="AY27" s="42">
        <f>IF(Calculation!AZ61=0,Calculation!BA61,(Calculation!BA61-Calculation!AZ61)/Calculation!AZ61)</f>
        <v>0.73529411764705888</v>
      </c>
      <c r="AZ27" s="42">
        <f>IF(Calculation!BA61=0,Calculation!BB61,(Calculation!BB61-Calculation!BA61)/Calculation!BA61)</f>
        <v>-0.67796610169491522</v>
      </c>
      <c r="BA27" s="42">
        <f>IF(Calculation!BB61=0,Calculation!BC61,(Calculation!BC61-Calculation!BB61)/Calculation!BB61)</f>
        <v>0</v>
      </c>
      <c r="BB27" s="42">
        <f>IF(Calculation!BC61=0,Calculation!BD61,(Calculation!BD61-Calculation!BC61)/Calculation!BC61)</f>
        <v>1.0526315789473684</v>
      </c>
      <c r="BC27" s="42">
        <f>IF(Calculation!BD61=0,Calculation!BE61,(Calculation!BE61-Calculation!BD61)/Calculation!BD61)</f>
        <v>0.46153846153846156</v>
      </c>
      <c r="BD27" s="42">
        <f>IF(Calculation!BE61=0,Calculation!BF61,(Calculation!BF61-Calculation!BE61)/Calculation!BE61)</f>
        <v>-0.22807017543859648</v>
      </c>
      <c r="BE27" s="42">
        <f>IF(Calculation!BF61=0,Calculation!BG61,(Calculation!BG61-Calculation!BF61)/Calculation!BF61)</f>
        <v>-0.34464087973057383</v>
      </c>
      <c r="BF27" s="42">
        <f>IF(Calculation!BG61=0,Calculation!BH61,(Calculation!BH61-Calculation!BG61)/Calculation!BG61)</f>
        <v>0.2797813335028887</v>
      </c>
      <c r="BG27" s="42">
        <f>IF(Calculation!BH61=0,Calculation!BI61,(Calculation!BI61-Calculation!BH61)/Calculation!BH61)</f>
        <v>0.16141909973522045</v>
      </c>
      <c r="BH27" s="42">
        <f>IF(Calculation!BI61=0,Calculation!BJ61,(Calculation!BJ61-Calculation!BI61)/Calculation!BI61)</f>
        <v>-0.11027010408810532</v>
      </c>
      <c r="BI27" s="42">
        <f>IF(Calculation!BJ61=0,Calculation!BK61,(Calculation!BK61-Calculation!BJ61)/Calculation!BJ61)</f>
        <v>-9.8977644721522845E-2</v>
      </c>
      <c r="BJ27" s="42">
        <f>IF(Calculation!BK61=0,Calculation!BL61,(Calculation!BL61-Calculation!BK61)/Calculation!BK61)</f>
        <v>-0.74079562796702636</v>
      </c>
      <c r="BK27" s="42">
        <f>IF(Calculation!BL61=0,Calculation!BM61,(Calculation!BM61-Calculation!BL61)/Calculation!BL61)</f>
        <v>-0.43859384147003444</v>
      </c>
      <c r="BL27" s="42">
        <f>IF(Calculation!BM61=0,Calculation!BN61,(Calculation!BN61-Calculation!BM61)/Calculation!BM61)</f>
        <v>-0.2</v>
      </c>
      <c r="BM27" s="42">
        <f>IF(Calculation!BN61=0,Calculation!BO61,(Calculation!BO61-Calculation!BN61)/Calculation!BN61)</f>
        <v>9.25</v>
      </c>
      <c r="BN27" s="42">
        <f>IF(Calculation!BO61=0,Calculation!BP61,(Calculation!BP61-Calculation!BO61)/Calculation!BO61)</f>
        <v>-0.73973132188219026</v>
      </c>
      <c r="BO27" s="42">
        <f>IF(Calculation!BP61=0,Calculation!BQ61,(Calculation!BQ61-Calculation!BP61)/Calculation!BP61)</f>
        <v>-0.50797780461087294</v>
      </c>
      <c r="BP27" s="42">
        <f>IF(Calculation!BQ61=0,Calculation!BR61,(Calculation!BR61-Calculation!BQ61)/Calculation!BQ61)</f>
        <v>-0.39363303827781743</v>
      </c>
      <c r="BQ27" s="42">
        <f>IF(Calculation!BR61=0,Calculation!BS61,(Calculation!BS61-Calculation!BR61)/Calculation!BR61)</f>
        <v>1.8728993015767033</v>
      </c>
    </row>
    <row r="28" spans="1:69" x14ac:dyDescent="0.3">
      <c r="A28" s="7" t="s">
        <v>32</v>
      </c>
      <c r="B28" s="16">
        <f>ProvinceTotal!G28</f>
        <v>3283582</v>
      </c>
      <c r="C28" s="42">
        <f>Calculation!E62</f>
        <v>0</v>
      </c>
      <c r="D28" s="42">
        <f>IF(Calculation!E62=0,Calculation!F62,(Calculation!F62-Calculation!E62)/Calculation!E62)</f>
        <v>0</v>
      </c>
      <c r="E28" s="42">
        <f>IF(Calculation!F62=0,Calculation!G62,(Calculation!G62-Calculation!F62)/Calculation!F62)</f>
        <v>0</v>
      </c>
      <c r="F28" s="42">
        <f>IF(Calculation!G62=0,Calculation!H62,(Calculation!H62-Calculation!G62)/Calculation!G62)</f>
        <v>1</v>
      </c>
      <c r="G28" s="42">
        <f>IF(Calculation!H62=0,Calculation!I62,(Calculation!I62-Calculation!H62)/Calculation!H62)</f>
        <v>-1</v>
      </c>
      <c r="H28" s="42">
        <f>IF(Calculation!I62=0,Calculation!J62,(Calculation!J62-Calculation!I62)/Calculation!I62)</f>
        <v>2</v>
      </c>
      <c r="I28" s="42">
        <f>IF(Calculation!J62=0,Calculation!K62,(Calculation!K62-Calculation!J62)/Calculation!J62)</f>
        <v>-0.5</v>
      </c>
      <c r="J28" s="42">
        <f>IF(Calculation!K62=0,Calculation!L62,(Calculation!L62-Calculation!K62)/Calculation!K62)</f>
        <v>6</v>
      </c>
      <c r="K28" s="42">
        <f>IF(Calculation!L62=0,Calculation!M62,(Calculation!M62-Calculation!L62)/Calculation!L62)</f>
        <v>0.2857142857142857</v>
      </c>
      <c r="L28" s="42">
        <f>IF(Calculation!M62=0,Calculation!N62,(Calculation!N62-Calculation!M62)/Calculation!M62)</f>
        <v>0.33333333333333331</v>
      </c>
      <c r="M28" s="42">
        <f>IF(Calculation!N62=0,Calculation!O62,(Calculation!O62-Calculation!N62)/Calculation!N62)</f>
        <v>-8.3333333333333329E-2</v>
      </c>
      <c r="N28" s="42">
        <f>IF(Calculation!O62=0,Calculation!P62,(Calculation!P62-Calculation!O62)/Calculation!O62)</f>
        <v>9.0909090909090912E-2</v>
      </c>
      <c r="O28" s="42">
        <f>IF(Calculation!P62=0,Calculation!Q62,(Calculation!Q62-Calculation!P62)/Calculation!P62)</f>
        <v>-0.41666666666666669</v>
      </c>
      <c r="P28" s="42">
        <f>IF(Calculation!Q62=0,Calculation!R62,(Calculation!R62-Calculation!Q62)/Calculation!Q62)</f>
        <v>0.2857142857142857</v>
      </c>
      <c r="Q28" s="42">
        <f>IF(Calculation!R62=0,Calculation!S62,(Calculation!S62-Calculation!R62)/Calculation!R62)</f>
        <v>4.5555555555555554</v>
      </c>
      <c r="R28" s="42">
        <f>IF(Calculation!S62=0,Calculation!T62,(Calculation!T62-Calculation!S62)/Calculation!S62)</f>
        <v>2.6</v>
      </c>
      <c r="S28" s="42">
        <f>IF(Calculation!T62=0,Calculation!U62,(Calculation!U62-Calculation!T62)/Calculation!T62)</f>
        <v>0.69444444444444442</v>
      </c>
      <c r="T28" s="42">
        <f>IF(Calculation!U62=0,Calculation!V62,(Calculation!V62-Calculation!U62)/Calculation!U62)</f>
        <v>-0.95409836065573772</v>
      </c>
      <c r="U28" s="42">
        <f>IF(Calculation!V62=0,Calculation!W62,(Calculation!W62-Calculation!V62)/Calculation!V62)</f>
        <v>-7.1428571428571425E-2</v>
      </c>
      <c r="V28" s="42">
        <f>IF(Calculation!W62=0,Calculation!X62,(Calculation!X62-Calculation!W62)/Calculation!W62)</f>
        <v>18.46153846153846</v>
      </c>
      <c r="W28" s="42">
        <f>IF(Calculation!X62=0,Calculation!Y62,(Calculation!Y62-Calculation!X62)/Calculation!X62)</f>
        <v>-0.87351778656126478</v>
      </c>
      <c r="X28" s="42">
        <f>IF(Calculation!Y62=0,Calculation!Z62,(Calculation!Z62-Calculation!Y62)/Calculation!Y62)</f>
        <v>1.46875</v>
      </c>
      <c r="Y28" s="42">
        <f>IF(Calculation!Z62=0,Calculation!AA62,(Calculation!AA62-Calculation!Z62)/Calculation!Z62)</f>
        <v>1.4303797468354431</v>
      </c>
      <c r="Z28" s="42">
        <f>IF(Calculation!AA62=0,Calculation!AB62,(Calculation!AB62-Calculation!AA62)/Calculation!AA62)</f>
        <v>-0.91145833333333337</v>
      </c>
      <c r="AA28" s="42">
        <f>IF(Calculation!AB62=0,Calculation!AC62,(Calculation!AC62-Calculation!AB62)/Calculation!AB62)</f>
        <v>3.2352941176470589</v>
      </c>
      <c r="AB28" s="42">
        <f>IF(Calculation!AC62=0,Calculation!AD62,(Calculation!AD62-Calculation!AC62)/Calculation!AC62)</f>
        <v>0.33333333333333331</v>
      </c>
      <c r="AC28" s="42">
        <f>IF(Calculation!AD62=0,Calculation!AE62,(Calculation!AE62-Calculation!AD62)/Calculation!AD62)</f>
        <v>-0.38541666666666669</v>
      </c>
      <c r="AD28" s="42">
        <f>IF(Calculation!AE62=0,Calculation!AF62,(Calculation!AF62-Calculation!AE62)/Calculation!AE62)</f>
        <v>3.3898305084745763E-2</v>
      </c>
      <c r="AE28" s="42">
        <f>IF(Calculation!AF62=0,Calculation!AG62,(Calculation!AG62-Calculation!AF62)/Calculation!AF62)</f>
        <v>-4.9180327868852458E-2</v>
      </c>
      <c r="AF28" s="42">
        <f>IF(Calculation!AG62=0,Calculation!AH62,(Calculation!AH62-Calculation!AG62)/Calculation!AG62)</f>
        <v>0.44827586206896552</v>
      </c>
      <c r="AG28" s="42">
        <f>IF(Calculation!AH62=0,Calculation!AI62,(Calculation!AI62-Calculation!AH62)/Calculation!AH62)</f>
        <v>-0.66666666666666663</v>
      </c>
      <c r="AH28" s="42">
        <f>IF(Calculation!AI62=0,Calculation!AJ62,(Calculation!AJ62-Calculation!AI62)/Calculation!AI62)</f>
        <v>0.2857142857142857</v>
      </c>
      <c r="AI28" s="42">
        <f>IF(Calculation!AJ62=0,Calculation!AK62,(Calculation!AK62-Calculation!AJ62)/Calculation!AJ62)</f>
        <v>1.5832848084886122</v>
      </c>
      <c r="AJ28" s="42">
        <f>IF(Calculation!AK62=0,Calculation!AL62,(Calculation!AL62-Calculation!AK62)/Calculation!AK62)</f>
        <v>0.5249236206619996</v>
      </c>
      <c r="AK28" s="42">
        <f>IF(Calculation!AL62=0,Calculation!AM62,(Calculation!AM62-Calculation!AL62)/Calculation!AL62)</f>
        <v>0.71018700189634398</v>
      </c>
      <c r="AL28" s="42">
        <f>IF(Calculation!AM62=0,Calculation!AN62,(Calculation!AN62-Calculation!AM62)/Calculation!AM62)</f>
        <v>-0.35679444182638309</v>
      </c>
      <c r="AM28" s="42">
        <f>IF(Calculation!AN62=0,Calculation!AO62,(Calculation!AO62-Calculation!AN62)/Calculation!AN62)</f>
        <v>2.0617712445841203</v>
      </c>
      <c r="AN28" s="42">
        <f>IF(Calculation!AO62=0,Calculation!AP62,(Calculation!AP62-Calculation!AO62)/Calculation!AO62)</f>
        <v>-0.13498742342746151</v>
      </c>
      <c r="AO28" s="42">
        <f>IF(Calculation!AP62=0,Calculation!AQ62,(Calculation!AQ62-Calculation!AP62)/Calculation!AP62)</f>
        <v>0.17228112808779628</v>
      </c>
      <c r="AP28" s="42">
        <f>IF(Calculation!AQ62=0,Calculation!AR62,(Calculation!AR62-Calculation!AQ62)/Calculation!AQ62)</f>
        <v>-0.36318891133418629</v>
      </c>
      <c r="AQ28" s="42">
        <f>IF(Calculation!AR62=0,Calculation!AS62,(Calculation!AS62-Calculation!AR62)/Calculation!AR62)</f>
        <v>0.29733989955597462</v>
      </c>
      <c r="AR28" s="42">
        <f>IF(Calculation!AS62=0,Calculation!AT62,(Calculation!AT62-Calculation!AS62)/Calculation!AS62)</f>
        <v>-3.0525636997223757E-2</v>
      </c>
      <c r="AS28" s="42">
        <f>IF(Calculation!AT62=0,Calculation!AU62,(Calculation!AU62-Calculation!AT62)/Calculation!AT62)</f>
        <v>-2.3229745046375382E-2</v>
      </c>
      <c r="AT28" s="42">
        <f>IF(Calculation!AU62=0,Calculation!AV62,(Calculation!AV62-Calculation!AU62)/Calculation!AU62)</f>
        <v>-7.2072177915259328E-2</v>
      </c>
      <c r="AU28" s="42">
        <f>IF(Calculation!AV62=0,Calculation!AW62,(Calculation!AW62-Calculation!AV62)/Calculation!AV62)</f>
        <v>-0.12516664780583381</v>
      </c>
      <c r="AV28" s="42">
        <f>IF(Calculation!AW62=0,Calculation!AX62,(Calculation!AX62-Calculation!AW62)/Calculation!AW62)</f>
        <v>-5.6553621934991152E-2</v>
      </c>
      <c r="AW28" s="42">
        <f>IF(Calculation!AX62=0,Calculation!AY62,(Calculation!AY62-Calculation!AX62)/Calculation!AX62)</f>
        <v>-6.1804317932050393E-2</v>
      </c>
      <c r="AX28" s="42">
        <f>IF(Calculation!AY62=0,Calculation!AZ62,(Calculation!AZ62-Calculation!AY62)/Calculation!AY62)</f>
        <v>-0.1239392064098595</v>
      </c>
      <c r="AY28" s="42">
        <f>IF(Calculation!AZ62=0,Calculation!BA62,(Calculation!BA62-Calculation!AZ62)/Calculation!AZ62)</f>
        <v>-0.55567318456410597</v>
      </c>
      <c r="AZ28" s="42">
        <f>IF(Calculation!BA62=0,Calculation!BB62,(Calculation!BB62-Calculation!BA62)/Calculation!BA62)</f>
        <v>-3.077264362258841E-2</v>
      </c>
      <c r="BA28" s="42">
        <f>IF(Calculation!BB62=0,Calculation!BC62,(Calculation!BC62-Calculation!BB62)/Calculation!BB62)</f>
        <v>-0.17442813290909165</v>
      </c>
      <c r="BB28" s="42">
        <f>IF(Calculation!BC62=0,Calculation!BD62,(Calculation!BD62-Calculation!BC62)/Calculation!BC62)</f>
        <v>0.19667451150140824</v>
      </c>
      <c r="BC28" s="42">
        <f>IF(Calculation!BD62=0,Calculation!BE62,(Calculation!BE62-Calculation!BD62)/Calculation!BD62)</f>
        <v>4.4542158030823807E-2</v>
      </c>
      <c r="BD28" s="42">
        <f>IF(Calculation!BE62=0,Calculation!BF62,(Calculation!BF62-Calculation!BE62)/Calculation!BE62)</f>
        <v>-0.10377358490566038</v>
      </c>
      <c r="BE28" s="42">
        <f>IF(Calculation!BF62=0,Calculation!BG62,(Calculation!BG62-Calculation!BF62)/Calculation!BF62)</f>
        <v>1.0526315789473684E-2</v>
      </c>
      <c r="BF28" s="42">
        <f>IF(Calculation!BG62=0,Calculation!BH62,(Calculation!BH62-Calculation!BG62)/Calculation!BG62)</f>
        <v>0.20833333333333334</v>
      </c>
      <c r="BG28" s="42">
        <f>IF(Calculation!BH62=0,Calculation!BI62,(Calculation!BI62-Calculation!BH62)/Calculation!BH62)</f>
        <v>-0.16379310344827586</v>
      </c>
      <c r="BH28" s="42">
        <f>IF(Calculation!BI62=0,Calculation!BJ62,(Calculation!BJ62-Calculation!BI62)/Calculation!BI62)</f>
        <v>-0.17928659136425229</v>
      </c>
      <c r="BI28" s="42">
        <f>IF(Calculation!BJ62=0,Calculation!BK62,(Calculation!BK62-Calculation!BJ62)/Calculation!BJ62)</f>
        <v>-9.0672952592361897E-2</v>
      </c>
      <c r="BJ28" s="42">
        <f>IF(Calculation!BK62=0,Calculation!BL62,(Calculation!BL62-Calculation!BK62)/Calculation!BK62)</f>
        <v>0.32613537694891431</v>
      </c>
      <c r="BK28" s="42">
        <f>IF(Calculation!BL62=0,Calculation!BM62,(Calculation!BM62-Calculation!BL62)/Calculation!BL62)</f>
        <v>-1.0416666666666666E-2</v>
      </c>
      <c r="BL28" s="42">
        <f>IF(Calculation!BM62=0,Calculation!BN62,(Calculation!BN62-Calculation!BM62)/Calculation!BM62)</f>
        <v>-5.2631578947368418E-2</v>
      </c>
      <c r="BM28" s="42">
        <f>IF(Calculation!BN62=0,Calculation!BO62,(Calculation!BO62-Calculation!BN62)/Calculation!BN62)</f>
        <v>-0.1111111111111111</v>
      </c>
      <c r="BN28" s="42">
        <f>IF(Calculation!BO62=0,Calculation!BP62,(Calculation!BP62-Calculation!BO62)/Calculation!BO62)</f>
        <v>0.15</v>
      </c>
      <c r="BO28" s="42">
        <f>IF(Calculation!BP62=0,Calculation!BQ62,(Calculation!BQ62-Calculation!BP62)/Calculation!BP62)</f>
        <v>-0.56252904421232774</v>
      </c>
      <c r="BP28" s="42">
        <f>IF(Calculation!BQ62=0,Calculation!BR62,(Calculation!BR62-Calculation!BQ62)/Calculation!BQ62)</f>
        <v>0.70825432642136277</v>
      </c>
      <c r="BQ28" s="42">
        <f>IF(Calculation!BR62=0,Calculation!BS62,(Calculation!BS62-Calculation!BR62)/Calculation!BR62)</f>
        <v>-0.45227501057264224</v>
      </c>
    </row>
    <row r="29" spans="1:69" x14ac:dyDescent="0.3">
      <c r="A29" s="7" t="s">
        <v>13</v>
      </c>
      <c r="B29" s="16">
        <f>ProvinceTotal!G29</f>
        <v>1429475</v>
      </c>
      <c r="C29" s="42">
        <f>Calculation!E63</f>
        <v>1</v>
      </c>
      <c r="D29" s="42">
        <f>IF(Calculation!E63=0,Calculation!F63,(Calculation!F63-Calculation!E63)/Calculation!E63)</f>
        <v>-1</v>
      </c>
      <c r="E29" s="42">
        <f>IF(Calculation!F63=0,Calculation!G63,(Calculation!G63-Calculation!F63)/Calculation!F63)</f>
        <v>0</v>
      </c>
      <c r="F29" s="42">
        <f>IF(Calculation!G63=0,Calculation!H63,(Calculation!H63-Calculation!G63)/Calculation!G63)</f>
        <v>1</v>
      </c>
      <c r="G29" s="42">
        <f>IF(Calculation!H63=0,Calculation!I63,(Calculation!I63-Calculation!H63)/Calculation!H63)</f>
        <v>1</v>
      </c>
      <c r="H29" s="42">
        <f>IF(Calculation!I63=0,Calculation!J63,(Calculation!J63-Calculation!I63)/Calculation!I63)</f>
        <v>-1</v>
      </c>
      <c r="I29" s="42">
        <f>IF(Calculation!J63=0,Calculation!K63,(Calculation!K63-Calculation!J63)/Calculation!J63)</f>
        <v>1</v>
      </c>
      <c r="J29" s="42">
        <f>IF(Calculation!K63=0,Calculation!L63,(Calculation!L63-Calculation!K63)/Calculation!K63)</f>
        <v>-1</v>
      </c>
      <c r="K29" s="42">
        <f>IF(Calculation!L63=0,Calculation!M63,(Calculation!M63-Calculation!L63)/Calculation!L63)</f>
        <v>0</v>
      </c>
      <c r="L29" s="42">
        <f>IF(Calculation!M63=0,Calculation!N63,(Calculation!N63-Calculation!M63)/Calculation!M63)</f>
        <v>18</v>
      </c>
      <c r="M29" s="42">
        <f>IF(Calculation!N63=0,Calculation!O63,(Calculation!O63-Calculation!N63)/Calculation!N63)</f>
        <v>1.4444444444444444</v>
      </c>
      <c r="N29" s="42">
        <f>IF(Calculation!O63=0,Calculation!P63,(Calculation!P63-Calculation!O63)/Calculation!O63)</f>
        <v>-0.59090909090909094</v>
      </c>
      <c r="O29" s="42">
        <f>IF(Calculation!P63=0,Calculation!Q63,(Calculation!Q63-Calculation!P63)/Calculation!P63)</f>
        <v>2.1111111111111112</v>
      </c>
      <c r="P29" s="42">
        <f>IF(Calculation!Q63=0,Calculation!R63,(Calculation!R63-Calculation!Q63)/Calculation!Q63)</f>
        <v>-0.8571428571428571</v>
      </c>
      <c r="Q29" s="42">
        <f>IF(Calculation!R63=0,Calculation!S63,(Calculation!S63-Calculation!R63)/Calculation!R63)</f>
        <v>2.875</v>
      </c>
      <c r="R29" s="42">
        <f>IF(Calculation!S63=0,Calculation!T63,(Calculation!T63-Calculation!S63)/Calculation!S63)</f>
        <v>0.54838709677419351</v>
      </c>
      <c r="S29" s="42">
        <f>IF(Calculation!T63=0,Calculation!U63,(Calculation!U63-Calculation!T63)/Calculation!T63)</f>
        <v>-0.22916666666666666</v>
      </c>
      <c r="T29" s="42">
        <f>IF(Calculation!U63=0,Calculation!V63,(Calculation!V63-Calculation!U63)/Calculation!U63)</f>
        <v>0.89189189189189189</v>
      </c>
      <c r="U29" s="42">
        <f>IF(Calculation!V63=0,Calculation!W63,(Calculation!W63-Calculation!V63)/Calculation!V63)</f>
        <v>-0.22857142857142856</v>
      </c>
      <c r="V29" s="42">
        <f>IF(Calculation!W63=0,Calculation!X63,(Calculation!X63-Calculation!W63)/Calculation!W63)</f>
        <v>-0.5</v>
      </c>
      <c r="W29" s="42">
        <f>IF(Calculation!X63=0,Calculation!Y63,(Calculation!Y63-Calculation!X63)/Calculation!X63)</f>
        <v>0.14814814814814814</v>
      </c>
      <c r="X29" s="42">
        <f>IF(Calculation!Y63=0,Calculation!Z63,(Calculation!Z63-Calculation!Y63)/Calculation!Y63)</f>
        <v>1.8387096774193548</v>
      </c>
      <c r="Y29" s="42">
        <f>IF(Calculation!Z63=0,Calculation!AA63,(Calculation!AA63-Calculation!Z63)/Calculation!Z63)</f>
        <v>-0.45454545454545453</v>
      </c>
      <c r="Z29" s="42">
        <f>IF(Calculation!AA63=0,Calculation!AB63,(Calculation!AB63-Calculation!AA63)/Calculation!AA63)</f>
        <v>1.3958333333333333</v>
      </c>
      <c r="AA29" s="42">
        <f>IF(Calculation!AB63=0,Calculation!AC63,(Calculation!AC63-Calculation!AB63)/Calculation!AB63)</f>
        <v>-1</v>
      </c>
      <c r="AB29" s="42">
        <f>IF(Calculation!AC63=0,Calculation!AD63,(Calculation!AD63-Calculation!AC63)/Calculation!AC63)</f>
        <v>14</v>
      </c>
      <c r="AC29" s="42">
        <f>IF(Calculation!AD63=0,Calculation!AE63,(Calculation!AE63-Calculation!AD63)/Calculation!AD63)</f>
        <v>2.3571428571428572</v>
      </c>
      <c r="AD29" s="42">
        <f>IF(Calculation!AE63=0,Calculation!AF63,(Calculation!AF63-Calculation!AE63)/Calculation!AE63)</f>
        <v>-0.51063829787234039</v>
      </c>
      <c r="AE29" s="42">
        <f>IF(Calculation!AF63=0,Calculation!AG63,(Calculation!AG63-Calculation!AF63)/Calculation!AF63)</f>
        <v>1.0434782608695652</v>
      </c>
      <c r="AF29" s="42">
        <f>IF(Calculation!AG63=0,Calculation!AH63,(Calculation!AH63-Calculation!AG63)/Calculation!AG63)</f>
        <v>-0.63829787234042556</v>
      </c>
      <c r="AG29" s="42">
        <f>IF(Calculation!AH63=0,Calculation!AI63,(Calculation!AI63-Calculation!AH63)/Calculation!AH63)</f>
        <v>-1</v>
      </c>
      <c r="AH29" s="42">
        <f>IF(Calculation!AI63=0,Calculation!AJ63,(Calculation!AJ63-Calculation!AI63)/Calculation!AI63)</f>
        <v>36</v>
      </c>
      <c r="AI29" s="42">
        <f>IF(Calculation!AJ63=0,Calculation!AK63,(Calculation!AK63-Calculation!AJ63)/Calculation!AJ63)</f>
        <v>-3.8021911663217146E-2</v>
      </c>
      <c r="AJ29" s="42">
        <f>IF(Calculation!AK63=0,Calculation!AL63,(Calculation!AL63-Calculation!AK63)/Calculation!AK63)</f>
        <v>-0.32521017823113801</v>
      </c>
      <c r="AK29" s="42">
        <f>IF(Calculation!AL63=0,Calculation!AM63,(Calculation!AM63-Calculation!AL63)/Calculation!AL63)</f>
        <v>-0.27253397122828127</v>
      </c>
      <c r="AL29" s="42">
        <f>IF(Calculation!AM63=0,Calculation!AN63,(Calculation!AN63-Calculation!AM63)/Calculation!AM63)</f>
        <v>0.76470588235294112</v>
      </c>
      <c r="AM29" s="42">
        <f>IF(Calculation!AN63=0,Calculation!AO63,(Calculation!AO63-Calculation!AN63)/Calculation!AN63)</f>
        <v>0.1</v>
      </c>
      <c r="AN29" s="42">
        <f>IF(Calculation!AO63=0,Calculation!AP63,(Calculation!AP63-Calculation!AO63)/Calculation!AO63)</f>
        <v>-9.0909090909090912E-2</v>
      </c>
      <c r="AO29" s="42">
        <f>IF(Calculation!AP63=0,Calculation!AQ63,(Calculation!AQ63-Calculation!AP63)/Calculation!AP63)</f>
        <v>-0.4</v>
      </c>
      <c r="AP29" s="42">
        <f>IF(Calculation!AQ63=0,Calculation!AR63,(Calculation!AR63-Calculation!AQ63)/Calculation!AQ63)</f>
        <v>1.8888888888888888</v>
      </c>
      <c r="AQ29" s="42">
        <f>IF(Calculation!AR63=0,Calculation!AS63,(Calculation!AS63-Calculation!AR63)/Calculation!AR63)</f>
        <v>-0.55769230769230771</v>
      </c>
      <c r="AR29" s="42">
        <f>IF(Calculation!AS63=0,Calculation!AT63,(Calculation!AT63-Calculation!AS63)/Calculation!AS63)</f>
        <v>0.30434782608695654</v>
      </c>
      <c r="AS29" s="42">
        <f>IF(Calculation!AT63=0,Calculation!AU63,(Calculation!AU63-Calculation!AT63)/Calculation!AT63)</f>
        <v>-0.33333333333333331</v>
      </c>
      <c r="AT29" s="42">
        <f>IF(Calculation!AU63=0,Calculation!AV63,(Calculation!AV63-Calculation!AU63)/Calculation!AU63)</f>
        <v>0.05</v>
      </c>
      <c r="AU29" s="42">
        <f>IF(Calculation!AV63=0,Calculation!AW63,(Calculation!AW63-Calculation!AV63)/Calculation!AV63)</f>
        <v>0.42857142857142855</v>
      </c>
      <c r="AV29" s="42">
        <f>IF(Calculation!AW63=0,Calculation!AX63,(Calculation!AX63-Calculation!AW63)/Calculation!AW63)</f>
        <v>0.1</v>
      </c>
      <c r="AW29" s="42">
        <f>IF(Calculation!AX63=0,Calculation!AY63,(Calculation!AY63-Calculation!AX63)/Calculation!AX63)</f>
        <v>-0.15151515151515152</v>
      </c>
      <c r="AX29" s="42">
        <f>IF(Calculation!AY63=0,Calculation!AZ63,(Calculation!AZ63-Calculation!AY63)/Calculation!AY63)</f>
        <v>3.5714285714285712E-2</v>
      </c>
      <c r="AY29" s="42">
        <f>IF(Calculation!AZ63=0,Calculation!BA63,(Calculation!BA63-Calculation!AZ63)/Calculation!AZ63)</f>
        <v>-0.44827586206896552</v>
      </c>
      <c r="AZ29" s="42">
        <f>IF(Calculation!BA63=0,Calculation!BB63,(Calculation!BB63-Calculation!BA63)/Calculation!BA63)</f>
        <v>0.5</v>
      </c>
      <c r="BA29" s="42">
        <f>IF(Calculation!BB63=0,Calculation!BC63,(Calculation!BC63-Calculation!BB63)/Calculation!BB63)</f>
        <v>-0.33333333333333331</v>
      </c>
      <c r="BB29" s="42">
        <f>IF(Calculation!BC63=0,Calculation!BD63,(Calculation!BD63-Calculation!BC63)/Calculation!BC63)</f>
        <v>0.125</v>
      </c>
      <c r="BC29" s="42">
        <f>IF(Calculation!BD63=0,Calculation!BE63,(Calculation!BE63-Calculation!BD63)/Calculation!BD63)</f>
        <v>-0.16666666666666666</v>
      </c>
      <c r="BD29" s="42">
        <f>IF(Calculation!BE63=0,Calculation!BF63,(Calculation!BF63-Calculation!BE63)/Calculation!BE63)</f>
        <v>0.46666666666666667</v>
      </c>
      <c r="BE29" s="42">
        <f>IF(Calculation!BF63=0,Calculation!BG63,(Calculation!BG63-Calculation!BF63)/Calculation!BF63)</f>
        <v>0</v>
      </c>
      <c r="BF29" s="42">
        <f>IF(Calculation!BG63=0,Calculation!BH63,(Calculation!BH63-Calculation!BG63)/Calculation!BG63)</f>
        <v>0</v>
      </c>
      <c r="BG29" s="42">
        <f>IF(Calculation!BH63=0,Calculation!BI63,(Calculation!BI63-Calculation!BH63)/Calculation!BH63)</f>
        <v>0</v>
      </c>
      <c r="BH29" s="42">
        <f>IF(Calculation!BI63=0,Calculation!BJ63,(Calculation!BJ63-Calculation!BI63)/Calculation!BI63)</f>
        <v>-0.20367590733111351</v>
      </c>
      <c r="BI29" s="42">
        <f>IF(Calculation!BJ63=0,Calculation!BK63,(Calculation!BK63-Calculation!BJ63)/Calculation!BJ63)</f>
        <v>-0.63006896193119</v>
      </c>
      <c r="BJ29" s="42">
        <f>IF(Calculation!BK63=0,Calculation!BL63,(Calculation!BL63-Calculation!BK63)/Calculation!BK63)</f>
        <v>2.2403057190547049</v>
      </c>
      <c r="BK29" s="42">
        <f>IF(Calculation!BL63=0,Calculation!BM63,(Calculation!BM63-Calculation!BL63)/Calculation!BL63)</f>
        <v>-0.47619047619047616</v>
      </c>
      <c r="BL29" s="42">
        <f>IF(Calculation!BM63=0,Calculation!BN63,(Calculation!BN63-Calculation!BM63)/Calculation!BM63)</f>
        <v>0.72727272727272729</v>
      </c>
      <c r="BM29" s="42">
        <f>IF(Calculation!BN63=0,Calculation!BO63,(Calculation!BO63-Calculation!BN63)/Calculation!BN63)</f>
        <v>-0.52631578947368418</v>
      </c>
      <c r="BN29" s="42">
        <f>IF(Calculation!BO63=0,Calculation!BP63,(Calculation!BP63-Calculation!BO63)/Calculation!BO63)</f>
        <v>0.22222222222222221</v>
      </c>
      <c r="BO29" s="42">
        <f>IF(Calculation!BP63=0,Calculation!BQ63,(Calculation!BQ63-Calculation!BP63)/Calculation!BP63)</f>
        <v>9.0909090909090912E-2</v>
      </c>
      <c r="BP29" s="42">
        <f>IF(Calculation!BQ63=0,Calculation!BR63,(Calculation!BR63-Calculation!BQ63)/Calculation!BQ63)</f>
        <v>3.1666666666666665</v>
      </c>
      <c r="BQ29" s="42">
        <f>IF(Calculation!BR63=0,Calculation!BS63,(Calculation!BS63-Calculation!BR63)/Calculation!BR63)</f>
        <v>-0.93703116193820279</v>
      </c>
    </row>
    <row r="30" spans="1:69" x14ac:dyDescent="0.3">
      <c r="A30" s="7" t="s">
        <v>14</v>
      </c>
      <c r="B30" s="16">
        <f>ProvinceTotal!G30</f>
        <v>1776415</v>
      </c>
      <c r="C30" s="42">
        <f>Calculation!E64</f>
        <v>0</v>
      </c>
      <c r="D30" s="42">
        <f>IF(Calculation!E64=0,Calculation!F64,(Calculation!F64-Calculation!E64)/Calculation!E64)</f>
        <v>0</v>
      </c>
      <c r="E30" s="42">
        <f>IF(Calculation!F64=0,Calculation!G64,(Calculation!G64-Calculation!F64)/Calculation!F64)</f>
        <v>0</v>
      </c>
      <c r="F30" s="42">
        <f>IF(Calculation!G64=0,Calculation!H64,(Calculation!H64-Calculation!G64)/Calculation!G64)</f>
        <v>0</v>
      </c>
      <c r="G30" s="42">
        <f>IF(Calculation!H64=0,Calculation!I64,(Calculation!I64-Calculation!H64)/Calculation!H64)</f>
        <v>0</v>
      </c>
      <c r="H30" s="42">
        <f>IF(Calculation!I64=0,Calculation!J64,(Calculation!J64-Calculation!I64)/Calculation!I64)</f>
        <v>1</v>
      </c>
      <c r="I30" s="42">
        <f>IF(Calculation!J64=0,Calculation!K64,(Calculation!K64-Calculation!J64)/Calculation!J64)</f>
        <v>0</v>
      </c>
      <c r="J30" s="42">
        <f>IF(Calculation!K64=0,Calculation!L64,(Calculation!L64-Calculation!K64)/Calculation!K64)</f>
        <v>-1</v>
      </c>
      <c r="K30" s="42">
        <f>IF(Calculation!L64=0,Calculation!M64,(Calculation!M64-Calculation!L64)/Calculation!L64)</f>
        <v>0</v>
      </c>
      <c r="L30" s="42">
        <f>IF(Calculation!M64=0,Calculation!N64,(Calculation!N64-Calculation!M64)/Calculation!M64)</f>
        <v>0</v>
      </c>
      <c r="M30" s="42">
        <f>IF(Calculation!N64=0,Calculation!O64,(Calculation!O64-Calculation!N64)/Calculation!N64)</f>
        <v>2</v>
      </c>
      <c r="N30" s="42">
        <f>IF(Calculation!O64=0,Calculation!P64,(Calculation!P64-Calculation!O64)/Calculation!O64)</f>
        <v>2.5</v>
      </c>
      <c r="O30" s="42">
        <f>IF(Calculation!P64=0,Calculation!Q64,(Calculation!Q64-Calculation!P64)/Calculation!P64)</f>
        <v>-1</v>
      </c>
      <c r="P30" s="42">
        <f>IF(Calculation!Q64=0,Calculation!R64,(Calculation!R64-Calculation!Q64)/Calculation!Q64)</f>
        <v>0</v>
      </c>
      <c r="Q30" s="42">
        <f>IF(Calculation!R64=0,Calculation!S64,(Calculation!S64-Calculation!R64)/Calculation!R64)</f>
        <v>2</v>
      </c>
      <c r="R30" s="42">
        <f>IF(Calculation!S64=0,Calculation!T64,(Calculation!T64-Calculation!S64)/Calculation!S64)</f>
        <v>2</v>
      </c>
      <c r="S30" s="42">
        <f>IF(Calculation!T64=0,Calculation!U64,(Calculation!U64-Calculation!T64)/Calculation!T64)</f>
        <v>0.83333333333333337</v>
      </c>
      <c r="T30" s="42">
        <f>IF(Calculation!U64=0,Calculation!V64,(Calculation!V64-Calculation!U64)/Calculation!U64)</f>
        <v>-0.54545454545454541</v>
      </c>
      <c r="U30" s="42">
        <f>IF(Calculation!V64=0,Calculation!W64,(Calculation!W64-Calculation!V64)/Calculation!V64)</f>
        <v>2.4</v>
      </c>
      <c r="V30" s="42">
        <f>IF(Calculation!W64=0,Calculation!X64,(Calculation!X64-Calculation!W64)/Calculation!W64)</f>
        <v>0</v>
      </c>
      <c r="W30" s="42">
        <f>IF(Calculation!X64=0,Calculation!Y64,(Calculation!Y64-Calculation!X64)/Calculation!X64)</f>
        <v>-0.41176470588235292</v>
      </c>
      <c r="X30" s="42">
        <f>IF(Calculation!Y64=0,Calculation!Z64,(Calculation!Z64-Calculation!Y64)/Calculation!Y64)</f>
        <v>-1</v>
      </c>
      <c r="Y30" s="42">
        <f>IF(Calculation!Z64=0,Calculation!AA64,(Calculation!AA64-Calculation!Z64)/Calculation!Z64)</f>
        <v>4</v>
      </c>
      <c r="Z30" s="42">
        <f>IF(Calculation!AA64=0,Calculation!AB64,(Calculation!AB64-Calculation!AA64)/Calculation!AA64)</f>
        <v>-1</v>
      </c>
      <c r="AA30" s="42">
        <f>IF(Calculation!AB64=0,Calculation!AC64,(Calculation!AC64-Calculation!AB64)/Calculation!AB64)</f>
        <v>7</v>
      </c>
      <c r="AB30" s="42">
        <f>IF(Calculation!AC64=0,Calculation!AD64,(Calculation!AD64-Calculation!AC64)/Calculation!AC64)</f>
        <v>1.2857142857142858</v>
      </c>
      <c r="AC30" s="42">
        <f>IF(Calculation!AD64=0,Calculation!AE64,(Calculation!AE64-Calculation!AD64)/Calculation!AD64)</f>
        <v>-0.625</v>
      </c>
      <c r="AD30" s="42">
        <f>IF(Calculation!AE64=0,Calculation!AF64,(Calculation!AF64-Calculation!AE64)/Calculation!AE64)</f>
        <v>1</v>
      </c>
      <c r="AE30" s="42">
        <f>IF(Calculation!AF64=0,Calculation!AG64,(Calculation!AG64-Calculation!AF64)/Calculation!AF64)</f>
        <v>-0.58333333333333337</v>
      </c>
      <c r="AF30" s="42">
        <f>IF(Calculation!AG64=0,Calculation!AH64,(Calculation!AH64-Calculation!AG64)/Calculation!AG64)</f>
        <v>2.4</v>
      </c>
      <c r="AG30" s="42">
        <f>IF(Calculation!AH64=0,Calculation!AI64,(Calculation!AI64-Calculation!AH64)/Calculation!AH64)</f>
        <v>-1</v>
      </c>
      <c r="AH30" s="42">
        <f>IF(Calculation!AI64=0,Calculation!AJ64,(Calculation!AJ64-Calculation!AI64)/Calculation!AI64)</f>
        <v>2</v>
      </c>
      <c r="AI30" s="42">
        <f>IF(Calculation!AJ64=0,Calculation!AK64,(Calculation!AK64-Calculation!AJ64)/Calculation!AJ64)</f>
        <v>0</v>
      </c>
      <c r="AJ30" s="42">
        <f>IF(Calculation!AK64=0,Calculation!AL64,(Calculation!AL64-Calculation!AK64)/Calculation!AK64)</f>
        <v>-1</v>
      </c>
      <c r="AK30" s="42">
        <f>IF(Calculation!AL64=0,Calculation!AM64,(Calculation!AM64-Calculation!AL64)/Calculation!AL64)</f>
        <v>11</v>
      </c>
      <c r="AL30" s="42">
        <f>IF(Calculation!AM64=0,Calculation!AN64,(Calculation!AN64-Calculation!AM64)/Calculation!AM64)</f>
        <v>-0.45454545454545453</v>
      </c>
      <c r="AM30" s="42">
        <f>IF(Calculation!AN64=0,Calculation!AO64,(Calculation!AO64-Calculation!AN64)/Calculation!AN64)</f>
        <v>0</v>
      </c>
      <c r="AN30" s="42">
        <f>IF(Calculation!AO64=0,Calculation!AP64,(Calculation!AP64-Calculation!AO64)/Calculation!AO64)</f>
        <v>0</v>
      </c>
      <c r="AO30" s="42">
        <f>IF(Calculation!AP64=0,Calculation!AQ64,(Calculation!AQ64-Calculation!AP64)/Calculation!AP64)</f>
        <v>-0.66666666666666663</v>
      </c>
      <c r="AP30" s="42">
        <f>IF(Calculation!AQ64=0,Calculation!AR64,(Calculation!AR64-Calculation!AQ64)/Calculation!AQ64)</f>
        <v>3.5</v>
      </c>
      <c r="AQ30" s="42">
        <f>IF(Calculation!AR64=0,Calculation!AS64,(Calculation!AS64-Calculation!AR64)/Calculation!AR64)</f>
        <v>-0.1111111111111111</v>
      </c>
      <c r="AR30" s="42">
        <f>IF(Calculation!AS64=0,Calculation!AT64,(Calculation!AT64-Calculation!AS64)/Calculation!AS64)</f>
        <v>-0.875</v>
      </c>
      <c r="AS30" s="42">
        <f>IF(Calculation!AT64=0,Calculation!AU64,(Calculation!AU64-Calculation!AT64)/Calculation!AT64)</f>
        <v>14</v>
      </c>
      <c r="AT30" s="42">
        <f>IF(Calculation!AU64=0,Calculation!AV64,(Calculation!AV64-Calculation!AU64)/Calculation!AU64)</f>
        <v>-0.53333333333333333</v>
      </c>
      <c r="AU30" s="42">
        <f>IF(Calculation!AV64=0,Calculation!AW64,(Calculation!AW64-Calculation!AV64)/Calculation!AV64)</f>
        <v>0.8571428571428571</v>
      </c>
      <c r="AV30" s="42">
        <f>IF(Calculation!AW64=0,Calculation!AX64,(Calculation!AX64-Calculation!AW64)/Calculation!AW64)</f>
        <v>-0.46153846153846156</v>
      </c>
      <c r="AW30" s="42">
        <f>IF(Calculation!AX64=0,Calculation!AY64,(Calculation!AY64-Calculation!AX64)/Calculation!AX64)</f>
        <v>0.8571428571428571</v>
      </c>
      <c r="AX30" s="42">
        <f>IF(Calculation!AY64=0,Calculation!AZ64,(Calculation!AZ64-Calculation!AY64)/Calculation!AY64)</f>
        <v>-0.15384615384615385</v>
      </c>
      <c r="AY30" s="42">
        <f>IF(Calculation!AZ64=0,Calculation!BA64,(Calculation!BA64-Calculation!AZ64)/Calculation!AZ64)</f>
        <v>0.81818181818181823</v>
      </c>
      <c r="AZ30" s="42">
        <f>IF(Calculation!BA64=0,Calculation!BB64,(Calculation!BB64-Calculation!BA64)/Calculation!BA64)</f>
        <v>-0.6</v>
      </c>
      <c r="BA30" s="42">
        <f>IF(Calculation!BB64=0,Calculation!BC64,(Calculation!BC64-Calculation!BB64)/Calculation!BB64)</f>
        <v>0.75</v>
      </c>
      <c r="BB30" s="42">
        <f>IF(Calculation!BC64=0,Calculation!BD64,(Calculation!BD64-Calculation!BC64)/Calculation!BC64)</f>
        <v>0.14285714285714285</v>
      </c>
      <c r="BC30" s="42">
        <f>IF(Calculation!BD64=0,Calculation!BE64,(Calculation!BE64-Calculation!BD64)/Calculation!BD64)</f>
        <v>-0.5625</v>
      </c>
      <c r="BD30" s="42">
        <f>IF(Calculation!BE64=0,Calculation!BF64,(Calculation!BF64-Calculation!BE64)/Calculation!BE64)</f>
        <v>0.2857142857142857</v>
      </c>
      <c r="BE30" s="42">
        <f>IF(Calculation!BF64=0,Calculation!BG64,(Calculation!BG64-Calculation!BF64)/Calculation!BF64)</f>
        <v>1.4444444444444444</v>
      </c>
      <c r="BF30" s="42">
        <f>IF(Calculation!BG64=0,Calculation!BH64,(Calculation!BH64-Calculation!BG64)/Calculation!BG64)</f>
        <v>4.5454545454545456E-2</v>
      </c>
      <c r="BG30" s="42">
        <f>IF(Calculation!BH64=0,Calculation!BI64,(Calculation!BI64-Calculation!BH64)/Calculation!BH64)</f>
        <v>-0.2608695652173913</v>
      </c>
      <c r="BH30" s="42">
        <f>IF(Calculation!BI64=0,Calculation!BJ64,(Calculation!BJ64-Calculation!BI64)/Calculation!BI64)</f>
        <v>-0.11764705882352941</v>
      </c>
      <c r="BI30" s="42">
        <f>IF(Calculation!BJ64=0,Calculation!BK64,(Calculation!BK64-Calculation!BJ64)/Calculation!BJ64)</f>
        <v>0.13333333333333333</v>
      </c>
      <c r="BJ30" s="42">
        <f>IF(Calculation!BK64=0,Calculation!BL64,(Calculation!BL64-Calculation!BK64)/Calculation!BK64)</f>
        <v>0.23529411764705882</v>
      </c>
      <c r="BK30" s="42">
        <f>IF(Calculation!BL64=0,Calculation!BM64,(Calculation!BM64-Calculation!BL64)/Calculation!BL64)</f>
        <v>-0.52380952380952384</v>
      </c>
      <c r="BL30" s="42">
        <f>IF(Calculation!BM64=0,Calculation!BN64,(Calculation!BN64-Calculation!BM64)/Calculation!BM64)</f>
        <v>0.9</v>
      </c>
      <c r="BM30" s="42">
        <f>IF(Calculation!BN64=0,Calculation!BO64,(Calculation!BO64-Calculation!BN64)/Calculation!BN64)</f>
        <v>0.89473684210526316</v>
      </c>
      <c r="BN30" s="42">
        <f>IF(Calculation!BO64=0,Calculation!BP64,(Calculation!BP64-Calculation!BO64)/Calculation!BO64)</f>
        <v>1.0833333333333333</v>
      </c>
      <c r="BO30" s="42">
        <f>IF(Calculation!BP64=0,Calculation!BQ64,(Calculation!BQ64-Calculation!BP64)/Calculation!BP64)</f>
        <v>-0.56000000000000005</v>
      </c>
      <c r="BP30" s="42">
        <f>IF(Calculation!BQ64=0,Calculation!BR64,(Calculation!BR64-Calculation!BQ64)/Calculation!BQ64)</f>
        <v>0.63636363636363635</v>
      </c>
      <c r="BQ30" s="42">
        <f>IF(Calculation!BR64=0,Calculation!BS64,(Calculation!BS64-Calculation!BR64)/Calculation!BR64)</f>
        <v>-0.57407407407407407</v>
      </c>
    </row>
    <row r="31" spans="1:69" x14ac:dyDescent="0.3">
      <c r="A31" s="7" t="s">
        <v>15</v>
      </c>
      <c r="B31" s="16">
        <f>ProvinceTotal!G31</f>
        <v>1738234</v>
      </c>
      <c r="C31" s="42">
        <f>Calculation!E65</f>
        <v>0</v>
      </c>
      <c r="D31" s="42">
        <f>IF(Calculation!E65=0,Calculation!F65,(Calculation!F65-Calculation!E65)/Calculation!E65)</f>
        <v>0</v>
      </c>
      <c r="E31" s="42">
        <f>IF(Calculation!F65=0,Calculation!G65,(Calculation!G65-Calculation!F65)/Calculation!F65)</f>
        <v>0</v>
      </c>
      <c r="F31" s="42">
        <f>IF(Calculation!G65=0,Calculation!H65,(Calculation!H65-Calculation!G65)/Calculation!G65)</f>
        <v>0</v>
      </c>
      <c r="G31" s="42">
        <f>IF(Calculation!H65=0,Calculation!I65,(Calculation!I65-Calculation!H65)/Calculation!H65)</f>
        <v>1</v>
      </c>
      <c r="H31" s="42">
        <f>IF(Calculation!I65=0,Calculation!J65,(Calculation!J65-Calculation!I65)/Calculation!I65)</f>
        <v>-1</v>
      </c>
      <c r="I31" s="42">
        <f>IF(Calculation!J65=0,Calculation!K65,(Calculation!K65-Calculation!J65)/Calculation!J65)</f>
        <v>0</v>
      </c>
      <c r="J31" s="42">
        <f>IF(Calculation!K65=0,Calculation!L65,(Calculation!L65-Calculation!K65)/Calculation!K65)</f>
        <v>1</v>
      </c>
      <c r="K31" s="42">
        <f>IF(Calculation!L65=0,Calculation!M65,(Calculation!M65-Calculation!L65)/Calculation!L65)</f>
        <v>-1</v>
      </c>
      <c r="L31" s="42">
        <f>IF(Calculation!M65=0,Calculation!N65,(Calculation!N65-Calculation!M65)/Calculation!M65)</f>
        <v>0</v>
      </c>
      <c r="M31" s="42">
        <f>IF(Calculation!N65=0,Calculation!O65,(Calculation!O65-Calculation!N65)/Calculation!N65)</f>
        <v>3</v>
      </c>
      <c r="N31" s="42">
        <f>IF(Calculation!O65=0,Calculation!P65,(Calculation!P65-Calculation!O65)/Calculation!O65)</f>
        <v>-1</v>
      </c>
      <c r="O31" s="42">
        <f>IF(Calculation!P65=0,Calculation!Q65,(Calculation!Q65-Calculation!P65)/Calculation!P65)</f>
        <v>5</v>
      </c>
      <c r="P31" s="42">
        <f>IF(Calculation!Q65=0,Calculation!R65,(Calculation!R65-Calculation!Q65)/Calculation!Q65)</f>
        <v>-1</v>
      </c>
      <c r="Q31" s="42">
        <f>IF(Calculation!R65=0,Calculation!S65,(Calculation!S65-Calculation!R65)/Calculation!R65)</f>
        <v>6</v>
      </c>
      <c r="R31" s="42">
        <f>IF(Calculation!S65=0,Calculation!T65,(Calculation!T65-Calculation!S65)/Calculation!S65)</f>
        <v>0.16666666666666666</v>
      </c>
      <c r="S31" s="42">
        <f>IF(Calculation!T65=0,Calculation!U65,(Calculation!U65-Calculation!T65)/Calculation!T65)</f>
        <v>0.5714285714285714</v>
      </c>
      <c r="T31" s="42">
        <f>IF(Calculation!U65=0,Calculation!V65,(Calculation!V65-Calculation!U65)/Calculation!U65)</f>
        <v>1.3636363636363635</v>
      </c>
      <c r="U31" s="42">
        <f>IF(Calculation!V65=0,Calculation!W65,(Calculation!W65-Calculation!V65)/Calculation!V65)</f>
        <v>-1</v>
      </c>
      <c r="V31" s="42">
        <f>IF(Calculation!W65=0,Calculation!X65,(Calculation!X65-Calculation!W65)/Calculation!W65)</f>
        <v>17</v>
      </c>
      <c r="W31" s="42">
        <f>IF(Calculation!X65=0,Calculation!Y65,(Calculation!Y65-Calculation!X65)/Calculation!X65)</f>
        <v>-0.58823529411764708</v>
      </c>
      <c r="X31" s="42">
        <f>IF(Calculation!Y65=0,Calculation!Z65,(Calculation!Z65-Calculation!Y65)/Calculation!Y65)</f>
        <v>0.7142857142857143</v>
      </c>
      <c r="Y31" s="42">
        <f>IF(Calculation!Z65=0,Calculation!AA65,(Calculation!AA65-Calculation!Z65)/Calculation!Z65)</f>
        <v>-0.16666666666666666</v>
      </c>
      <c r="Z31" s="42">
        <f>IF(Calculation!AA65=0,Calculation!AB65,(Calculation!AB65-Calculation!AA65)/Calculation!AA65)</f>
        <v>-0.3</v>
      </c>
      <c r="AA31" s="42">
        <f>IF(Calculation!AB65=0,Calculation!AC65,(Calculation!AC65-Calculation!AB65)/Calculation!AB65)</f>
        <v>0.5714285714285714</v>
      </c>
      <c r="AB31" s="42">
        <f>IF(Calculation!AC65=0,Calculation!AD65,(Calculation!AD65-Calculation!AC65)/Calculation!AC65)</f>
        <v>-0.36363636363636365</v>
      </c>
      <c r="AC31" s="42">
        <f>IF(Calculation!AD65=0,Calculation!AE65,(Calculation!AE65-Calculation!AD65)/Calculation!AD65)</f>
        <v>0.5714285714285714</v>
      </c>
      <c r="AD31" s="42">
        <f>IF(Calculation!AE65=0,Calculation!AF65,(Calculation!AF65-Calculation!AE65)/Calculation!AE65)</f>
        <v>0.18181818181818182</v>
      </c>
      <c r="AE31" s="42">
        <f>IF(Calculation!AF65=0,Calculation!AG65,(Calculation!AG65-Calculation!AF65)/Calculation!AF65)</f>
        <v>0.53846153846153844</v>
      </c>
      <c r="AF31" s="42">
        <f>IF(Calculation!AG65=0,Calculation!AH65,(Calculation!AH65-Calculation!AG65)/Calculation!AG65)</f>
        <v>0.1</v>
      </c>
      <c r="AG31" s="42">
        <f>IF(Calculation!AH65=0,Calculation!AI65,(Calculation!AI65-Calculation!AH65)/Calculation!AH65)</f>
        <v>0.22727272727272727</v>
      </c>
      <c r="AH31" s="42">
        <f>IF(Calculation!AI65=0,Calculation!AJ65,(Calculation!AJ65-Calculation!AI65)/Calculation!AI65)</f>
        <v>-0.29629629629629628</v>
      </c>
      <c r="AI31" s="42">
        <f>IF(Calculation!AJ65=0,Calculation!AK65,(Calculation!AK65-Calculation!AJ65)/Calculation!AJ65)</f>
        <v>0.15516712978097458</v>
      </c>
      <c r="AJ31" s="42">
        <f>IF(Calculation!AK65=0,Calculation!AL65,(Calculation!AL65-Calculation!AK65)/Calculation!AK65)</f>
        <v>0.42604608910919495</v>
      </c>
      <c r="AK31" s="42">
        <f>IF(Calculation!AL65=0,Calculation!AM65,(Calculation!AM65-Calculation!AL65)/Calculation!AL65)</f>
        <v>0.23814111688182851</v>
      </c>
      <c r="AL31" s="42">
        <f>IF(Calculation!AM65=0,Calculation!AN65,(Calculation!AN65-Calculation!AM65)/Calculation!AM65)</f>
        <v>-1</v>
      </c>
      <c r="AM31" s="42">
        <f>IF(Calculation!AN65=0,Calculation!AO65,(Calculation!AO65-Calculation!AN65)/Calculation!AN65)</f>
        <v>15</v>
      </c>
      <c r="AN31" s="42">
        <f>IF(Calculation!AO65=0,Calculation!AP65,(Calculation!AP65-Calculation!AO65)/Calculation!AO65)</f>
        <v>0.73333333333333328</v>
      </c>
      <c r="AO31" s="42">
        <f>IF(Calculation!AP65=0,Calculation!AQ65,(Calculation!AQ65-Calculation!AP65)/Calculation!AP65)</f>
        <v>-0.11538461538461539</v>
      </c>
      <c r="AP31" s="42">
        <f>IF(Calculation!AQ65=0,Calculation!AR65,(Calculation!AR65-Calculation!AQ65)/Calculation!AQ65)</f>
        <v>0.40843863620300846</v>
      </c>
      <c r="AQ31" s="42">
        <f>IF(Calculation!AR65=0,Calculation!AS65,(Calculation!AS65-Calculation!AR65)/Calculation!AR65)</f>
        <v>-0.55557955256831471</v>
      </c>
      <c r="AR31" s="42">
        <f>IF(Calculation!AS65=0,Calculation!AT65,(Calculation!AT65-Calculation!AS65)/Calculation!AS65)</f>
        <v>0.28951827242174477</v>
      </c>
      <c r="AS31" s="42">
        <f>IF(Calculation!AT65=0,Calculation!AU65,(Calculation!AU65-Calculation!AT65)/Calculation!AT65)</f>
        <v>-4.2735331792114521E-2</v>
      </c>
      <c r="AT31" s="42">
        <f>IF(Calculation!AU65=0,Calculation!AV65,(Calculation!AV65-Calculation!AU65)/Calculation!AU65)</f>
        <v>-0.1254656084948769</v>
      </c>
      <c r="AU31" s="42">
        <f>IF(Calculation!AV65=0,Calculation!AW65,(Calculation!AW65-Calculation!AV65)/Calculation!AV65)</f>
        <v>-0.27176885351982083</v>
      </c>
      <c r="AV31" s="42">
        <f>IF(Calculation!AW65=0,Calculation!AX65,(Calculation!AX65-Calculation!AW65)/Calculation!AW65)</f>
        <v>0.3771279222676488</v>
      </c>
      <c r="AW31" s="42">
        <f>IF(Calculation!AX65=0,Calculation!AY65,(Calculation!AY65-Calculation!AX65)/Calculation!AX65)</f>
        <v>-0.45952417495804759</v>
      </c>
      <c r="AX31" s="42">
        <f>IF(Calculation!AY65=0,Calculation!AZ65,(Calculation!AZ65-Calculation!AY65)/Calculation!AY65)</f>
        <v>0.42494744280694274</v>
      </c>
      <c r="AY31" s="42">
        <f>IF(Calculation!AZ65=0,Calculation!BA65,(Calculation!BA65-Calculation!AZ65)/Calculation!AZ65)</f>
        <v>-0.36646716472241125</v>
      </c>
      <c r="AZ31" s="42">
        <f>IF(Calculation!BA65=0,Calculation!BB65,(Calculation!BB65-Calculation!BA65)/Calculation!BA65)</f>
        <v>-0.55896855023168734</v>
      </c>
      <c r="BA31" s="42">
        <f>IF(Calculation!BB65=0,Calculation!BC65,(Calculation!BC65-Calculation!BB65)/Calculation!BB65)</f>
        <v>2.9388825930903786</v>
      </c>
      <c r="BB31" s="42">
        <f>IF(Calculation!BC65=0,Calculation!BD65,(Calculation!BD65-Calculation!BC65)/Calculation!BC65)</f>
        <v>-0.50151454854080524</v>
      </c>
      <c r="BC31" s="42">
        <f>IF(Calculation!BD65=0,Calculation!BE65,(Calculation!BE65-Calculation!BD65)/Calculation!BD65)</f>
        <v>3.7446599986260858</v>
      </c>
      <c r="BD31" s="42">
        <f>IF(Calculation!BE65=0,Calculation!BF65,(Calculation!BF65-Calculation!BE65)/Calculation!BE65)</f>
        <v>-0.93599029701755943</v>
      </c>
      <c r="BE31" s="42">
        <f>IF(Calculation!BF65=0,Calculation!BG65,(Calculation!BG65-Calculation!BF65)/Calculation!BF65)</f>
        <v>4.4144461037442397</v>
      </c>
      <c r="BF31" s="42">
        <f>IF(Calculation!BG65=0,Calculation!BH65,(Calculation!BH65-Calculation!BG65)/Calculation!BG65)</f>
        <v>1.1118902267024692E-2</v>
      </c>
      <c r="BG31" s="42">
        <f>IF(Calculation!BH65=0,Calculation!BI65,(Calculation!BI65-Calculation!BH65)/Calculation!BH65)</f>
        <v>0.14092287073123719</v>
      </c>
      <c r="BH31" s="42">
        <f>IF(Calculation!BI65=0,Calculation!BJ65,(Calculation!BJ65-Calculation!BI65)/Calculation!BI65)</f>
        <v>-3.1838242662779695E-2</v>
      </c>
      <c r="BI31" s="42">
        <f>IF(Calculation!BJ65=0,Calculation!BK65,(Calculation!BK65-Calculation!BJ65)/Calculation!BJ65)</f>
        <v>-0.39076744580624478</v>
      </c>
      <c r="BJ31" s="42">
        <f>IF(Calculation!BK65=0,Calculation!BL65,(Calculation!BL65-Calculation!BK65)/Calculation!BK65)</f>
        <v>4.0576103726934241</v>
      </c>
      <c r="BK31" s="42">
        <f>IF(Calculation!BL65=0,Calculation!BM65,(Calculation!BM65-Calculation!BL65)/Calculation!BL65)</f>
        <v>-0.97166559717194578</v>
      </c>
      <c r="BL31" s="42">
        <f>IF(Calculation!BM65=0,Calculation!BN65,(Calculation!BN65-Calculation!BM65)/Calculation!BM65)</f>
        <v>13.327314310420185</v>
      </c>
      <c r="BM31" s="42">
        <f>IF(Calculation!BN65=0,Calculation!BO65,(Calculation!BO65-Calculation!BN65)/Calculation!BN65)</f>
        <v>1.1691088211843976</v>
      </c>
      <c r="BN31" s="42">
        <f>IF(Calculation!BO65=0,Calculation!BP65,(Calculation!BP65-Calculation!BO65)/Calculation!BO65)</f>
        <v>-0.75021905435542191</v>
      </c>
      <c r="BO31" s="42">
        <f>IF(Calculation!BP65=0,Calculation!BQ65,(Calculation!BQ65-Calculation!BP65)/Calculation!BP65)</f>
        <v>0.87822809057773976</v>
      </c>
      <c r="BP31" s="42">
        <f>IF(Calculation!BQ65=0,Calculation!BR65,(Calculation!BR65-Calculation!BQ65)/Calculation!BQ65)</f>
        <v>-0.52819700871728148</v>
      </c>
      <c r="BQ31" s="42">
        <f>IF(Calculation!BR65=0,Calculation!BS65,(Calculation!BS65-Calculation!BR65)/Calculation!BR65)</f>
        <v>0.93242337313917056</v>
      </c>
    </row>
    <row r="32" spans="1:69" ht="14.65" thickBot="1" x14ac:dyDescent="0.35">
      <c r="A32" s="31" t="s">
        <v>16</v>
      </c>
      <c r="B32" s="85">
        <f>ProvinceTotal!G32</f>
        <v>1138533</v>
      </c>
      <c r="C32" s="37">
        <f>Calculation!E66</f>
        <v>0</v>
      </c>
      <c r="D32" s="42">
        <f>IF(Calculation!E66=0,Calculation!F66,(Calculation!F66-Calculation!E66)/Calculation!E66)</f>
        <v>0</v>
      </c>
      <c r="E32" s="42">
        <f>IF(Calculation!F66=0,Calculation!G66,(Calculation!G66-Calculation!F66)/Calculation!F66)</f>
        <v>0</v>
      </c>
      <c r="F32" s="42">
        <f>IF(Calculation!G66=0,Calculation!H66,(Calculation!H66-Calculation!G66)/Calculation!G66)</f>
        <v>0</v>
      </c>
      <c r="G32" s="42">
        <f>IF(Calculation!H66=0,Calculation!I66,(Calculation!I66-Calculation!H66)/Calculation!H66)</f>
        <v>0</v>
      </c>
      <c r="H32" s="42">
        <f>IF(Calculation!I66=0,Calculation!J66,(Calculation!J66-Calculation!I66)/Calculation!I66)</f>
        <v>0</v>
      </c>
      <c r="I32" s="42">
        <f>IF(Calculation!J66=0,Calculation!K66,(Calculation!K66-Calculation!J66)/Calculation!J66)</f>
        <v>0</v>
      </c>
      <c r="J32" s="42">
        <f>IF(Calculation!K66=0,Calculation!L66,(Calculation!L66-Calculation!K66)/Calculation!K66)</f>
        <v>1</v>
      </c>
      <c r="K32" s="42">
        <f>IF(Calculation!L66=0,Calculation!M66,(Calculation!M66-Calculation!L66)/Calculation!L66)</f>
        <v>-1</v>
      </c>
      <c r="L32" s="42">
        <f>IF(Calculation!M66=0,Calculation!N66,(Calculation!N66-Calculation!M66)/Calculation!M66)</f>
        <v>4</v>
      </c>
      <c r="M32" s="42">
        <f>IF(Calculation!N66=0,Calculation!O66,(Calculation!O66-Calculation!N66)/Calculation!N66)</f>
        <v>-1</v>
      </c>
      <c r="N32" s="42">
        <f>IF(Calculation!O66=0,Calculation!P66,(Calculation!P66-Calculation!O66)/Calculation!O66)</f>
        <v>1</v>
      </c>
      <c r="O32" s="42">
        <f>IF(Calculation!P66=0,Calculation!Q66,(Calculation!Q66-Calculation!P66)/Calculation!P66)</f>
        <v>0</v>
      </c>
      <c r="P32" s="42">
        <f>IF(Calculation!Q66=0,Calculation!R66,(Calculation!R66-Calculation!Q66)/Calculation!Q66)</f>
        <v>-1</v>
      </c>
      <c r="Q32" s="42">
        <f>IF(Calculation!R66=0,Calculation!S66,(Calculation!S66-Calculation!R66)/Calculation!R66)</f>
        <v>0</v>
      </c>
      <c r="R32" s="42">
        <f>IF(Calculation!S66=0,Calculation!T66,(Calculation!T66-Calculation!S66)/Calculation!S66)</f>
        <v>50</v>
      </c>
      <c r="S32" s="42">
        <f>IF(Calculation!T66=0,Calculation!U66,(Calculation!U66-Calculation!T66)/Calculation!T66)</f>
        <v>-0.52</v>
      </c>
      <c r="T32" s="42">
        <f>IF(Calculation!U66=0,Calculation!V66,(Calculation!V66-Calculation!U66)/Calculation!U66)</f>
        <v>-0.75</v>
      </c>
      <c r="U32" s="42">
        <f>IF(Calculation!V66=0,Calculation!W66,(Calculation!W66-Calculation!V66)/Calculation!V66)</f>
        <v>-0.5</v>
      </c>
      <c r="V32" s="42">
        <f>IF(Calculation!W66=0,Calculation!X66,(Calculation!X66-Calculation!W66)/Calculation!W66)</f>
        <v>11.333333333333334</v>
      </c>
      <c r="W32" s="42">
        <f>IF(Calculation!X66=0,Calculation!Y66,(Calculation!Y66-Calculation!X66)/Calculation!X66)</f>
        <v>-0.3783783783783784</v>
      </c>
      <c r="X32" s="42">
        <f>IF(Calculation!Y66=0,Calculation!Z66,(Calculation!Z66-Calculation!Y66)/Calculation!Y66)</f>
        <v>-8.6956521739130432E-2</v>
      </c>
      <c r="Y32" s="42">
        <f>IF(Calculation!Z66=0,Calculation!AA66,(Calculation!AA66-Calculation!Z66)/Calculation!Z66)</f>
        <v>1.1904761904761905</v>
      </c>
      <c r="Z32" s="42">
        <f>IF(Calculation!AA66=0,Calculation!AB66,(Calculation!AB66-Calculation!AA66)/Calculation!AA66)</f>
        <v>0.58695652173913049</v>
      </c>
      <c r="AA32" s="42">
        <f>IF(Calculation!AB66=0,Calculation!AC66,(Calculation!AC66-Calculation!AB66)/Calculation!AB66)</f>
        <v>-0.50684931506849318</v>
      </c>
      <c r="AB32" s="42">
        <f>IF(Calculation!AC66=0,Calculation!AD66,(Calculation!AD66-Calculation!AC66)/Calculation!AC66)</f>
        <v>0.41666666666666669</v>
      </c>
      <c r="AC32" s="42">
        <f>IF(Calculation!AD66=0,Calculation!AE66,(Calculation!AE66-Calculation!AD66)/Calculation!AD66)</f>
        <v>-3.9215686274509803E-2</v>
      </c>
      <c r="AD32" s="42">
        <f>IF(Calculation!AE66=0,Calculation!AF66,(Calculation!AF66-Calculation!AE66)/Calculation!AE66)</f>
        <v>-8.1632653061224483E-2</v>
      </c>
      <c r="AE32" s="42">
        <f>IF(Calculation!AF66=0,Calculation!AG66,(Calculation!AG66-Calculation!AF66)/Calculation!AF66)</f>
        <v>0.53333333333333333</v>
      </c>
      <c r="AF32" s="42">
        <f>IF(Calculation!AG66=0,Calculation!AH66,(Calculation!AH66-Calculation!AG66)/Calculation!AG66)</f>
        <v>-0.28985507246376813</v>
      </c>
      <c r="AG32" s="42">
        <f>IF(Calculation!AH66=0,Calculation!AI66,(Calculation!AI66-Calculation!AH66)/Calculation!AH66)</f>
        <v>6.1224489795918366E-2</v>
      </c>
      <c r="AH32" s="42">
        <f>IF(Calculation!AI66=0,Calculation!AJ66,(Calculation!AJ66-Calculation!AI66)/Calculation!AI66)</f>
        <v>0.61538461538461542</v>
      </c>
      <c r="AI32" s="42">
        <f>IF(Calculation!AJ66=0,Calculation!AK66,(Calculation!AK66-Calculation!AJ66)/Calculation!AJ66)</f>
        <v>-0.28095422951789473</v>
      </c>
      <c r="AJ32" s="42">
        <f>IF(Calculation!AK66=0,Calculation!AL66,(Calculation!AL66-Calculation!AK66)/Calculation!AK66)</f>
        <v>0.39997537097043656</v>
      </c>
      <c r="AK32" s="42">
        <f>IF(Calculation!AL66=0,Calculation!AM66,(Calculation!AM66-Calculation!AL66)/Calculation!AL66)</f>
        <v>0.15945881167759293</v>
      </c>
      <c r="AL32" s="42">
        <f>IF(Calculation!AM66=0,Calculation!AN66,(Calculation!AN66-Calculation!AM66)/Calculation!AM66)</f>
        <v>-1</v>
      </c>
      <c r="AM32" s="42">
        <f>IF(Calculation!AN66=0,Calculation!AO66,(Calculation!AO66-Calculation!AN66)/Calculation!AN66)</f>
        <v>12</v>
      </c>
      <c r="AN32" s="42">
        <f>IF(Calculation!AO66=0,Calculation!AP66,(Calculation!AP66-Calculation!AO66)/Calculation!AO66)</f>
        <v>0.75</v>
      </c>
      <c r="AO32" s="42">
        <f>IF(Calculation!AP66=0,Calculation!AQ66,(Calculation!AQ66-Calculation!AP66)/Calculation!AP66)</f>
        <v>0.5714285714285714</v>
      </c>
      <c r="AP32" s="42">
        <f>IF(Calculation!AQ66=0,Calculation!AR66,(Calculation!AR66-Calculation!AQ66)/Calculation!AQ66)</f>
        <v>-9.0909090909090912E-2</v>
      </c>
      <c r="AQ32" s="42">
        <f>IF(Calculation!AR66=0,Calculation!AS66,(Calculation!AS66-Calculation!AR66)/Calculation!AR66)</f>
        <v>-3.3333333333333333E-2</v>
      </c>
      <c r="AR32" s="42">
        <f>IF(Calculation!AS66=0,Calculation!AT66,(Calculation!AT66-Calculation!AS66)/Calculation!AS66)</f>
        <v>-0.20689655172413793</v>
      </c>
      <c r="AS32" s="42">
        <f>IF(Calculation!AT66=0,Calculation!AU66,(Calculation!AU66-Calculation!AT66)/Calculation!AT66)</f>
        <v>-0.72488523174161934</v>
      </c>
      <c r="AT32" s="42">
        <f>IF(Calculation!AU66=0,Calculation!AV66,(Calculation!AV66-Calculation!AU66)/Calculation!AU66)</f>
        <v>-0.1035582577494395</v>
      </c>
      <c r="AU32" s="42">
        <f>IF(Calculation!AV66=0,Calculation!AW66,(Calculation!AW66-Calculation!AV66)/Calculation!AV66)</f>
        <v>5.346564376250881</v>
      </c>
      <c r="AV32" s="42">
        <f>IF(Calculation!AW66=0,Calculation!AX66,(Calculation!AX66-Calculation!AW66)/Calculation!AW66)</f>
        <v>-0.23649413311814746</v>
      </c>
      <c r="AW32" s="42">
        <f>IF(Calculation!AX66=0,Calculation!AY66,(Calculation!AY66-Calculation!AX66)/Calculation!AX66)</f>
        <v>-0.39919734053418482</v>
      </c>
      <c r="AX32" s="42">
        <f>IF(Calculation!AY66=0,Calculation!AZ66,(Calculation!AZ66-Calculation!AY66)/Calculation!AY66)</f>
        <v>-1</v>
      </c>
      <c r="AY32" s="42">
        <f>IF(Calculation!AZ66=0,Calculation!BA66,(Calculation!BA66-Calculation!AZ66)/Calculation!AZ66)</f>
        <v>11</v>
      </c>
      <c r="AZ32" s="42">
        <f>IF(Calculation!BA66=0,Calculation!BB66,(Calculation!BB66-Calculation!BA66)/Calculation!BA66)</f>
        <v>4</v>
      </c>
      <c r="BA32" s="42">
        <f>IF(Calculation!BB66=0,Calculation!BC66,(Calculation!BC66-Calculation!BB66)/Calculation!BB66)</f>
        <v>-0.92012206293396626</v>
      </c>
      <c r="BB32" s="42">
        <f>IF(Calculation!BC66=0,Calculation!BD66,(Calculation!BD66-Calculation!BC66)/Calculation!BC66)</f>
        <v>6.1943209675576991</v>
      </c>
      <c r="BC32" s="42">
        <f>IF(Calculation!BD66=0,Calculation!BE66,(Calculation!BE66-Calculation!BD66)/Calculation!BD66)</f>
        <v>-0.53468657191932523</v>
      </c>
      <c r="BD32" s="42">
        <f>IF(Calculation!BE66=0,Calculation!BF66,(Calculation!BF66-Calculation!BE66)/Calculation!BE66)</f>
        <v>-0.77609536296897741</v>
      </c>
      <c r="BE32" s="42">
        <f>IF(Calculation!BF66=0,Calculation!BG66,(Calculation!BG66-Calculation!BF66)/Calculation!BF66)</f>
        <v>6.0656072208602012</v>
      </c>
      <c r="BF32" s="42">
        <f>IF(Calculation!BG66=0,Calculation!BH66,(Calculation!BH66-Calculation!BG66)/Calculation!BG66)</f>
        <v>-0.96848929898202119</v>
      </c>
      <c r="BG32" s="42">
        <f>IF(Calculation!BH66=0,Calculation!BI66,(Calculation!BI66-Calculation!BH66)/Calculation!BH66)</f>
        <v>0.36396878374407593</v>
      </c>
      <c r="BH32" s="42">
        <f>IF(Calculation!BI66=0,Calculation!BJ66,(Calculation!BJ66-Calculation!BI66)/Calculation!BI66)</f>
        <v>5</v>
      </c>
      <c r="BI32" s="42">
        <f>IF(Calculation!BJ66=0,Calculation!BK66,(Calculation!BK66-Calculation!BJ66)/Calculation!BJ66)</f>
        <v>0.16666666666666666</v>
      </c>
      <c r="BJ32" s="42">
        <f>IF(Calculation!BK66=0,Calculation!BL66,(Calculation!BL66-Calculation!BK66)/Calculation!BK66)</f>
        <v>-0.8571428571428571</v>
      </c>
      <c r="BK32" s="42">
        <f>IF(Calculation!BL66=0,Calculation!BM66,(Calculation!BM66-Calculation!BL66)/Calculation!BL66)</f>
        <v>3</v>
      </c>
      <c r="BL32" s="42">
        <f>IF(Calculation!BM66=0,Calculation!BN66,(Calculation!BN66-Calculation!BM66)/Calculation!BM66)</f>
        <v>-0.25</v>
      </c>
      <c r="BM32" s="42">
        <f>IF(Calculation!BN66=0,Calculation!BO66,(Calculation!BO66-Calculation!BN66)/Calculation!BN66)</f>
        <v>-8.14662956997078E-2</v>
      </c>
      <c r="BN32" s="42">
        <f>IF(Calculation!BO66=0,Calculation!BP66,(Calculation!BP66-Calculation!BO66)/Calculation!BO66)</f>
        <v>-0.91130832181953947</v>
      </c>
      <c r="BO32" s="42">
        <f>IF(Calculation!BP66=0,Calculation!BQ66,(Calculation!BQ66-Calculation!BP66)/Calculation!BP66)</f>
        <v>11.275014979029994</v>
      </c>
      <c r="BP32" s="42">
        <f>IF(Calculation!BQ66=0,Calculation!BR66,(Calculation!BR66-Calculation!BQ66)/Calculation!BQ66)</f>
        <v>3.9456080788975214</v>
      </c>
      <c r="BQ32" s="42">
        <f>IF(Calculation!BR66=0,Calculation!BS66,(Calculation!BS66-Calculation!BR66)/Calculation!BR66)</f>
        <v>-0.44992529380463042</v>
      </c>
    </row>
    <row r="33" ht="14.65" thickTop="1" x14ac:dyDescent="0.45"/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7F11-65C3-46E2-9909-F5722A4853EA}">
  <dimension ref="A1:B2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t="s">
        <v>807</v>
      </c>
      <c r="B1" t="s">
        <v>808</v>
      </c>
    </row>
    <row r="2" spans="1:2" x14ac:dyDescent="0.45">
      <c r="A2">
        <v>220000</v>
      </c>
      <c r="B2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ProvinceTotal</vt:lpstr>
      <vt:lpstr>Daily</vt:lpstr>
      <vt:lpstr>Sheet1</vt:lpstr>
      <vt:lpstr>DailyCalculation</vt:lpstr>
      <vt:lpstr>Calculation</vt:lpstr>
      <vt:lpstr>Regression_Calculation</vt:lpstr>
      <vt:lpstr>ProvinceDead</vt:lpstr>
      <vt:lpstr>ProvinceDiagnosed</vt:lpstr>
      <vt:lpstr>ProvinceDiagnosed_100K</vt:lpstr>
      <vt:lpstr>ProvinceDiagnosed_Daily</vt:lpstr>
      <vt:lpstr>ProvinceDiagnosed_Slope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Ghafouri</dc:creator>
  <cp:lastModifiedBy>Arash Ghafouri</cp:lastModifiedBy>
  <dcterms:created xsi:type="dcterms:W3CDTF">2020-02-17T01:30:45Z</dcterms:created>
  <dcterms:modified xsi:type="dcterms:W3CDTF">2020-05-05T06:17:17Z</dcterms:modified>
</cp:coreProperties>
</file>