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60" yWindow="3555" windowWidth="11520" windowHeight="1170" activeTab="2"/>
  </bookViews>
  <sheets>
    <sheet name="конференции 2013-2018 год" sheetId="2" r:id="rId1"/>
    <sheet name="конференции 2017 г" sheetId="23" r:id="rId2"/>
    <sheet name="конференции 2018 г" sheetId="22" r:id="rId3"/>
    <sheet name="Лист3" sheetId="12" r:id="rId4"/>
  </sheets>
  <definedNames>
    <definedName name="_xlnm._FilterDatabase" localSheetId="0" hidden="1">'конференции 2013-2018 год'!$A$1:$AY$396</definedName>
    <definedName name="_xlnm._FilterDatabase" localSheetId="1" hidden="1">'конференции 2017 г'!$D$1:$E$39</definedName>
    <definedName name="_xlnm._FilterDatabase" localSheetId="2" hidden="1">'конференции 2018 г'!$E$1:$E$52</definedName>
  </definedNames>
  <calcPr calcId="145621"/>
</workbook>
</file>

<file path=xl/calcChain.xml><?xml version="1.0" encoding="utf-8"?>
<calcChain xmlns="http://schemas.openxmlformats.org/spreadsheetml/2006/main">
  <c r="B42" i="22" l="1"/>
  <c r="AO42" i="22"/>
  <c r="BP42" i="22" s="1"/>
  <c r="AQ26" i="22" l="1"/>
  <c r="AS26" i="22"/>
  <c r="AU26" i="22"/>
  <c r="AW26" i="22"/>
  <c r="AY26" i="22"/>
  <c r="BI26" i="22"/>
  <c r="BM26" i="22"/>
  <c r="BO26" i="22"/>
  <c r="BF26" i="22"/>
  <c r="BN26" i="22"/>
  <c r="B26" i="22"/>
  <c r="AO26" i="22"/>
  <c r="Y26" i="22" s="1"/>
  <c r="BP26" i="22"/>
  <c r="AC26" i="22" l="1"/>
  <c r="AM26" i="22"/>
  <c r="AK26" i="22"/>
  <c r="AE26" i="22"/>
  <c r="BD26" i="22"/>
  <c r="AI26" i="22"/>
  <c r="AA26" i="22"/>
  <c r="BB26" i="22"/>
  <c r="AG26" i="22"/>
  <c r="AY12" i="22"/>
  <c r="AW12" i="22"/>
  <c r="AU12" i="22"/>
  <c r="AS12" i="22"/>
  <c r="AQ12" i="22"/>
  <c r="AM12" i="22"/>
  <c r="AK12" i="22"/>
  <c r="AI12" i="22"/>
  <c r="AG12" i="22"/>
  <c r="AE12" i="22"/>
  <c r="AC12" i="22"/>
  <c r="AA12" i="22"/>
  <c r="Y12" i="22"/>
  <c r="Y22" i="22" l="1"/>
  <c r="BP7" i="22" l="1"/>
  <c r="BO7" i="22"/>
  <c r="BN7" i="22"/>
  <c r="BM7" i="22"/>
  <c r="BI7" i="22"/>
  <c r="BF7" i="22"/>
  <c r="BD7" i="22"/>
  <c r="BB7" i="22"/>
  <c r="AM7" i="22"/>
  <c r="AK7" i="22"/>
  <c r="AI7" i="22"/>
  <c r="AG7" i="22"/>
  <c r="AE7" i="22"/>
  <c r="AC7" i="22"/>
  <c r="AA7" i="22"/>
  <c r="Y7" i="22"/>
  <c r="AY7" i="22"/>
  <c r="AW7" i="22"/>
  <c r="AU7" i="22"/>
  <c r="AS7" i="22"/>
  <c r="AQ7" i="22"/>
  <c r="B7" i="22"/>
  <c r="Y4" i="22" l="1"/>
  <c r="Y5" i="22"/>
  <c r="Y6" i="22"/>
  <c r="Y8" i="22"/>
  <c r="Y9" i="22"/>
  <c r="Y10" i="22"/>
  <c r="Y11" i="22"/>
  <c r="Y13" i="22"/>
  <c r="Y14" i="22"/>
  <c r="Y16" i="22"/>
  <c r="Y19" i="22"/>
  <c r="Y20" i="22"/>
  <c r="Y31" i="22"/>
  <c r="Y39" i="22"/>
  <c r="Y47" i="22"/>
  <c r="AA4" i="22"/>
  <c r="AA5" i="22"/>
  <c r="AA6" i="22"/>
  <c r="AA8" i="22"/>
  <c r="AA9" i="22"/>
  <c r="AA10" i="22"/>
  <c r="AA11" i="22"/>
  <c r="AA13" i="22"/>
  <c r="AA14" i="22"/>
  <c r="AA16" i="22"/>
  <c r="AA19" i="22"/>
  <c r="AA20" i="22"/>
  <c r="AA22" i="22"/>
  <c r="AA31" i="22"/>
  <c r="AA39" i="22"/>
  <c r="AA47" i="22"/>
  <c r="AC4" i="22"/>
  <c r="AC5" i="22"/>
  <c r="AC6" i="22"/>
  <c r="AC8" i="22"/>
  <c r="AC9" i="22"/>
  <c r="AC10" i="22"/>
  <c r="AC11" i="22"/>
  <c r="AC13" i="22"/>
  <c r="AC14" i="22"/>
  <c r="AC16" i="22"/>
  <c r="AC19" i="22"/>
  <c r="AC20" i="22"/>
  <c r="AC22" i="22"/>
  <c r="AC31" i="22"/>
  <c r="AC39" i="22"/>
  <c r="AC47" i="22"/>
  <c r="AE4" i="22"/>
  <c r="AE5" i="22"/>
  <c r="AE6" i="22"/>
  <c r="AE8" i="22"/>
  <c r="AE9" i="22"/>
  <c r="AE10" i="22"/>
  <c r="AE11" i="22"/>
  <c r="AE13" i="22"/>
  <c r="AE14" i="22"/>
  <c r="AE16" i="22"/>
  <c r="AE19" i="22"/>
  <c r="AE20" i="22"/>
  <c r="AE22" i="22"/>
  <c r="AE31" i="22"/>
  <c r="AE39" i="22"/>
  <c r="AE47" i="22"/>
  <c r="AG4" i="22"/>
  <c r="AG5" i="22"/>
  <c r="AG6" i="22"/>
  <c r="AG8" i="22"/>
  <c r="AG9" i="22"/>
  <c r="AG10" i="22"/>
  <c r="AG11" i="22"/>
  <c r="AG13" i="22"/>
  <c r="AG14" i="22"/>
  <c r="AG16" i="22"/>
  <c r="AG19" i="22"/>
  <c r="AG20" i="22"/>
  <c r="AG22" i="22"/>
  <c r="AG31" i="22"/>
  <c r="AG39" i="22"/>
  <c r="AG47" i="22"/>
  <c r="AP12" i="22" l="1"/>
  <c r="B12" i="22"/>
  <c r="V5" i="22" l="1"/>
  <c r="V6" i="22"/>
  <c r="V8" i="22"/>
  <c r="V9" i="22"/>
  <c r="V10" i="22"/>
  <c r="V13" i="22"/>
  <c r="AI5" i="22" l="1"/>
  <c r="AI6" i="22"/>
  <c r="AI8" i="22"/>
  <c r="AI9" i="22"/>
  <c r="AI10" i="22"/>
  <c r="AI11" i="22"/>
  <c r="AI13" i="22"/>
  <c r="AI14" i="22"/>
  <c r="AI16" i="22"/>
  <c r="AK5" i="22"/>
  <c r="AK6" i="22"/>
  <c r="AK8" i="22"/>
  <c r="AK9" i="22"/>
  <c r="AK10" i="22"/>
  <c r="AK11" i="22"/>
  <c r="AK13" i="22"/>
  <c r="AK14" i="22"/>
  <c r="AK16" i="22"/>
  <c r="AM5" i="22"/>
  <c r="AM6" i="22"/>
  <c r="AM8" i="22"/>
  <c r="AM9" i="22"/>
  <c r="AM10" i="22"/>
  <c r="AM11" i="22"/>
  <c r="AM13" i="22"/>
  <c r="AM14" i="22"/>
  <c r="AM16" i="22"/>
  <c r="AQ5" i="22"/>
  <c r="AQ6" i="22"/>
  <c r="AQ8" i="22"/>
  <c r="AQ9" i="22"/>
  <c r="AQ10" i="22"/>
  <c r="AQ11" i="22"/>
  <c r="AQ13" i="22"/>
  <c r="AQ14" i="22"/>
  <c r="AQ16" i="22"/>
  <c r="AQ17" i="22"/>
  <c r="AQ18" i="22"/>
  <c r="AS5" i="22"/>
  <c r="AS6" i="22"/>
  <c r="AS8" i="22"/>
  <c r="AS9" i="22"/>
  <c r="AS10" i="22"/>
  <c r="AS11" i="22"/>
  <c r="AS13" i="22"/>
  <c r="AS14" i="22"/>
  <c r="AS16" i="22"/>
  <c r="AS17" i="22"/>
  <c r="AS18" i="22"/>
  <c r="AU5" i="22"/>
  <c r="AU6" i="22"/>
  <c r="AU8" i="22"/>
  <c r="AU9" i="22"/>
  <c r="AU10" i="22"/>
  <c r="AU11" i="22"/>
  <c r="AU13" i="22"/>
  <c r="AU14" i="22"/>
  <c r="AU16" i="22"/>
  <c r="AU17" i="22"/>
  <c r="AU18" i="22"/>
  <c r="AW5" i="22"/>
  <c r="AW6" i="22"/>
  <c r="AW8" i="22"/>
  <c r="AW9" i="22"/>
  <c r="AW10" i="22"/>
  <c r="AW11" i="22"/>
  <c r="AW13" i="22"/>
  <c r="AW14" i="22"/>
  <c r="AW16" i="22"/>
  <c r="AW17" i="22"/>
  <c r="AW18" i="22"/>
  <c r="AY5" i="22"/>
  <c r="AY6" i="22"/>
  <c r="AY8" i="22"/>
  <c r="AY9" i="22"/>
  <c r="AY10" i="22"/>
  <c r="AY11" i="22"/>
  <c r="AY13" i="22"/>
  <c r="AY14" i="22"/>
  <c r="AY16" i="22"/>
  <c r="AY17" i="22"/>
  <c r="AY18" i="22"/>
  <c r="BB5" i="22"/>
  <c r="BB6" i="22"/>
  <c r="BB8" i="22"/>
  <c r="BB9" i="22"/>
  <c r="BB10" i="22"/>
  <c r="BB11" i="22"/>
  <c r="BB13" i="22"/>
  <c r="BD5" i="22"/>
  <c r="BD6" i="22"/>
  <c r="BD8" i="22"/>
  <c r="BD9" i="22"/>
  <c r="BD10" i="22"/>
  <c r="BD11" i="22"/>
  <c r="BD13" i="22"/>
  <c r="BF5" i="22"/>
  <c r="BF6" i="22"/>
  <c r="BF8" i="22"/>
  <c r="BF9" i="22"/>
  <c r="BF10" i="22"/>
  <c r="BF11" i="22"/>
  <c r="BF13" i="22"/>
  <c r="AI20" i="22"/>
  <c r="AI22" i="22"/>
  <c r="AI31" i="22"/>
  <c r="AI39" i="22"/>
  <c r="AI47" i="22"/>
  <c r="AK20" i="22"/>
  <c r="AK22" i="22"/>
  <c r="AK31" i="22"/>
  <c r="AK39" i="22"/>
  <c r="AK47" i="22"/>
  <c r="AM20" i="22"/>
  <c r="AM22" i="22"/>
  <c r="AM31" i="22"/>
  <c r="AM39" i="22"/>
  <c r="AM47" i="22"/>
  <c r="AQ20" i="22"/>
  <c r="AQ23" i="22"/>
  <c r="AQ25" i="22"/>
  <c r="AQ27" i="22"/>
  <c r="AQ28" i="22"/>
  <c r="AQ29" i="22"/>
  <c r="AQ31" i="22"/>
  <c r="AQ32" i="22"/>
  <c r="AQ33" i="22"/>
  <c r="AQ34" i="22"/>
  <c r="AQ35" i="22"/>
  <c r="AQ36" i="22"/>
  <c r="AQ37" i="22"/>
  <c r="AQ38" i="22"/>
  <c r="AQ39" i="22"/>
  <c r="AQ43" i="22"/>
  <c r="AQ44" i="22"/>
  <c r="AQ45" i="22"/>
  <c r="AQ46" i="22"/>
  <c r="AQ47" i="22"/>
  <c r="AQ48" i="22"/>
  <c r="AS20" i="22"/>
  <c r="AS23" i="22"/>
  <c r="AS25" i="22"/>
  <c r="AS27" i="22"/>
  <c r="AS28" i="22"/>
  <c r="AS29" i="22"/>
  <c r="AS31" i="22"/>
  <c r="AS32" i="22"/>
  <c r="AS33" i="22"/>
  <c r="AS34" i="22"/>
  <c r="AS35" i="22"/>
  <c r="AS36" i="22"/>
  <c r="AS37" i="22"/>
  <c r="AS38" i="22"/>
  <c r="AS39" i="22"/>
  <c r="AS43" i="22"/>
  <c r="AS44" i="22"/>
  <c r="AS45" i="22"/>
  <c r="AS46" i="22"/>
  <c r="AS47" i="22"/>
  <c r="AS48" i="22"/>
  <c r="AU20" i="22"/>
  <c r="AU23" i="22"/>
  <c r="AU25" i="22"/>
  <c r="AU27" i="22"/>
  <c r="AU28" i="22"/>
  <c r="AU29" i="22"/>
  <c r="AU31" i="22"/>
  <c r="AU32" i="22"/>
  <c r="AU33" i="22"/>
  <c r="AU34" i="22"/>
  <c r="AU35" i="22"/>
  <c r="AU36" i="22"/>
  <c r="AU37" i="22"/>
  <c r="AU38" i="22"/>
  <c r="AU39" i="22"/>
  <c r="AU43" i="22"/>
  <c r="AU44" i="22"/>
  <c r="AU45" i="22"/>
  <c r="AU46" i="22"/>
  <c r="AU47" i="22"/>
  <c r="AU48" i="22"/>
  <c r="AW20" i="22"/>
  <c r="AW23" i="22"/>
  <c r="AW25" i="22"/>
  <c r="AW27" i="22"/>
  <c r="AW28" i="22"/>
  <c r="AW29" i="22"/>
  <c r="AW31" i="22"/>
  <c r="AW32" i="22"/>
  <c r="AW33" i="22"/>
  <c r="AW34" i="22"/>
  <c r="AW35" i="22"/>
  <c r="AW36" i="22"/>
  <c r="AW37" i="22"/>
  <c r="AW38" i="22"/>
  <c r="AW39" i="22"/>
  <c r="AW43" i="22"/>
  <c r="AW44" i="22"/>
  <c r="AW45" i="22"/>
  <c r="AW46" i="22"/>
  <c r="AW47" i="22"/>
  <c r="AW48" i="22"/>
  <c r="AY20" i="22"/>
  <c r="AY23" i="22"/>
  <c r="AY25" i="22"/>
  <c r="AY27" i="22"/>
  <c r="AY28" i="22"/>
  <c r="AY29" i="22"/>
  <c r="AY31" i="22"/>
  <c r="AY32" i="22"/>
  <c r="AY33" i="22"/>
  <c r="AY34" i="22"/>
  <c r="AY35" i="22"/>
  <c r="AY36" i="22"/>
  <c r="AY37" i="22"/>
  <c r="AY38" i="22"/>
  <c r="AY39" i="22"/>
  <c r="AY43" i="22"/>
  <c r="AY44" i="22"/>
  <c r="AY45" i="22"/>
  <c r="AY46" i="22"/>
  <c r="AY47" i="22"/>
  <c r="AY48" i="22"/>
  <c r="BI20" i="22"/>
  <c r="BI23" i="22"/>
  <c r="BI25" i="22"/>
  <c r="BI27" i="22"/>
  <c r="BI28" i="22"/>
  <c r="BI29" i="22"/>
  <c r="BI31" i="22"/>
  <c r="BI32" i="22"/>
  <c r="BI33" i="22"/>
  <c r="BI34" i="22"/>
  <c r="BI35" i="22"/>
  <c r="BI36" i="22"/>
  <c r="BI37" i="22"/>
  <c r="BI38" i="22"/>
  <c r="BI39" i="22"/>
  <c r="BI43" i="22"/>
  <c r="BI44" i="22"/>
  <c r="BI45" i="22"/>
  <c r="BI46" i="22"/>
  <c r="BI47" i="22"/>
  <c r="BI48" i="22"/>
  <c r="AK19" i="22" l="1"/>
  <c r="AI19" i="22"/>
  <c r="AQ19" i="22"/>
  <c r="AY19" i="22"/>
  <c r="AW19" i="22"/>
  <c r="AU19" i="22"/>
  <c r="AS19" i="22"/>
  <c r="AM19" i="22"/>
  <c r="AO19" i="22"/>
  <c r="B19" i="22"/>
  <c r="B8" i="22" l="1"/>
  <c r="B9" i="22"/>
  <c r="B10" i="22"/>
  <c r="B11" i="22"/>
  <c r="B6" i="22"/>
  <c r="B13" i="22"/>
  <c r="B14" i="22"/>
  <c r="B15" i="22"/>
  <c r="B16" i="22"/>
  <c r="B17" i="22"/>
  <c r="B18" i="22"/>
  <c r="B20" i="22"/>
  <c r="B21" i="22"/>
  <c r="B22" i="22"/>
  <c r="B23" i="22"/>
  <c r="B24" i="22"/>
  <c r="B25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3" i="22"/>
  <c r="B44" i="22"/>
  <c r="B45" i="22"/>
  <c r="B46" i="22"/>
  <c r="B47" i="22"/>
  <c r="B48" i="22"/>
  <c r="B49" i="22"/>
  <c r="B50" i="22"/>
  <c r="B51" i="22"/>
  <c r="B52" i="22"/>
  <c r="AP5" i="22"/>
  <c r="AP6" i="22"/>
  <c r="AP8" i="22"/>
  <c r="AP9" i="22"/>
  <c r="AP10" i="22"/>
  <c r="AP11" i="22"/>
  <c r="AP13" i="22"/>
  <c r="AP14" i="22"/>
  <c r="AP15" i="22"/>
  <c r="AP17" i="22"/>
  <c r="AP18" i="22"/>
  <c r="AP19" i="22"/>
  <c r="AP20" i="22"/>
  <c r="AP21" i="22"/>
  <c r="AP22" i="22"/>
  <c r="AP23" i="22"/>
  <c r="AP24" i="22"/>
  <c r="AP25" i="22"/>
  <c r="AP27" i="22"/>
  <c r="AP28" i="22"/>
  <c r="AP29" i="22"/>
  <c r="AP30" i="22"/>
  <c r="AP31" i="22"/>
  <c r="AP32" i="22"/>
  <c r="AP33" i="22"/>
  <c r="AP34" i="22"/>
  <c r="AP35" i="22"/>
  <c r="AP36" i="22"/>
  <c r="AP37" i="22"/>
  <c r="AP38" i="22"/>
  <c r="AP39" i="22"/>
  <c r="AP40" i="22"/>
  <c r="AP41" i="22"/>
  <c r="AP43" i="22"/>
  <c r="AP44" i="22"/>
  <c r="AP45" i="22"/>
  <c r="AP46" i="22"/>
  <c r="AP47" i="22"/>
  <c r="AP48" i="22"/>
  <c r="AP49" i="22"/>
  <c r="AP50" i="22"/>
  <c r="AP51" i="22"/>
  <c r="AP52" i="22"/>
  <c r="B5" i="22" l="1"/>
  <c r="BP11" i="22"/>
  <c r="BP13" i="22"/>
  <c r="BO11" i="22"/>
  <c r="BO13" i="22"/>
  <c r="BO14" i="22"/>
  <c r="BO15" i="22"/>
  <c r="BO16" i="22"/>
  <c r="BO17" i="22"/>
  <c r="BO18" i="22"/>
  <c r="BO19" i="22"/>
  <c r="BO20" i="22"/>
  <c r="BO21" i="22"/>
  <c r="BO22" i="22"/>
  <c r="BO23" i="22"/>
  <c r="BO24" i="22"/>
  <c r="BO25" i="22"/>
  <c r="BO27" i="22"/>
  <c r="BO28" i="22"/>
  <c r="BO29" i="22"/>
  <c r="BO30" i="22"/>
  <c r="BO31" i="22"/>
  <c r="BO32" i="22"/>
  <c r="BO33" i="22"/>
  <c r="BO34" i="22"/>
  <c r="BO35" i="22"/>
  <c r="BO36" i="22"/>
  <c r="BO37" i="22"/>
  <c r="BO38" i="22"/>
  <c r="BO39" i="22"/>
  <c r="BO40" i="22"/>
  <c r="BO41" i="22"/>
  <c r="BO43" i="22"/>
  <c r="BO44" i="22"/>
  <c r="BO45" i="22"/>
  <c r="BO46" i="22"/>
  <c r="BO47" i="22"/>
  <c r="BO48" i="22"/>
  <c r="BO49" i="22"/>
  <c r="BO50" i="22"/>
  <c r="BO51" i="22"/>
  <c r="BO52" i="22"/>
  <c r="BN11" i="22"/>
  <c r="BN13" i="22"/>
  <c r="BN14" i="22"/>
  <c r="BN15" i="22"/>
  <c r="BN16" i="22"/>
  <c r="BN17" i="22"/>
  <c r="BN18" i="22"/>
  <c r="BN19" i="22"/>
  <c r="BN20" i="22"/>
  <c r="BN21" i="22"/>
  <c r="BN22" i="22"/>
  <c r="BN23" i="22"/>
  <c r="BN24" i="22"/>
  <c r="BN25" i="22"/>
  <c r="BN27" i="22"/>
  <c r="BN28" i="22"/>
  <c r="BN29" i="22"/>
  <c r="BN30" i="22"/>
  <c r="BN31" i="22"/>
  <c r="BN32" i="22"/>
  <c r="BN33" i="22"/>
  <c r="BN34" i="22"/>
  <c r="BN35" i="22"/>
  <c r="BN36" i="22"/>
  <c r="BN37" i="22"/>
  <c r="BN38" i="22"/>
  <c r="BN39" i="22"/>
  <c r="BN40" i="22"/>
  <c r="BN41" i="22"/>
  <c r="BN43" i="22"/>
  <c r="BN44" i="22"/>
  <c r="BN45" i="22"/>
  <c r="BN46" i="22"/>
  <c r="BN47" i="22"/>
  <c r="BN48" i="22"/>
  <c r="BN49" i="22"/>
  <c r="BN50" i="22"/>
  <c r="BN51" i="22"/>
  <c r="BN52" i="22"/>
  <c r="BM14" i="22"/>
  <c r="BM15" i="22"/>
  <c r="BM16" i="22"/>
  <c r="BM17" i="22"/>
  <c r="BM18" i="22"/>
  <c r="BM19" i="22"/>
  <c r="BM20" i="22"/>
  <c r="BM21" i="22"/>
  <c r="BM22" i="22"/>
  <c r="BM23" i="22"/>
  <c r="BM24" i="22"/>
  <c r="BM25" i="22"/>
  <c r="BM27" i="22"/>
  <c r="BM28" i="22"/>
  <c r="BM29" i="22"/>
  <c r="BM30" i="22"/>
  <c r="BM31" i="22"/>
  <c r="BM32" i="22"/>
  <c r="BM33" i="22"/>
  <c r="BM34" i="22"/>
  <c r="BM35" i="22"/>
  <c r="BM36" i="22"/>
  <c r="BM37" i="22"/>
  <c r="BM38" i="22"/>
  <c r="BM39" i="22"/>
  <c r="BM40" i="22"/>
  <c r="BM41" i="22"/>
  <c r="BM43" i="22"/>
  <c r="BM44" i="22"/>
  <c r="BM45" i="22"/>
  <c r="BM46" i="22"/>
  <c r="BM47" i="22"/>
  <c r="BM48" i="22"/>
  <c r="BM49" i="22"/>
  <c r="BM50" i="22"/>
  <c r="BM51" i="22"/>
  <c r="BM52" i="22"/>
  <c r="BM11" i="22"/>
  <c r="BM13" i="22"/>
  <c r="BI11" i="22"/>
  <c r="BI13" i="22"/>
  <c r="BI14" i="22"/>
  <c r="BI16" i="22"/>
  <c r="BI17" i="22"/>
  <c r="BI18" i="22"/>
  <c r="AO16" i="22"/>
  <c r="AO17" i="22"/>
  <c r="AO18" i="22"/>
  <c r="AO20" i="22"/>
  <c r="AO21" i="22"/>
  <c r="Y21" i="22" s="1"/>
  <c r="AO22" i="22"/>
  <c r="AO23" i="22"/>
  <c r="AO24" i="22"/>
  <c r="AO25" i="22"/>
  <c r="AO27" i="22"/>
  <c r="AO28" i="22"/>
  <c r="AO29" i="22"/>
  <c r="AO30" i="22"/>
  <c r="AO31" i="22"/>
  <c r="AO32" i="22"/>
  <c r="AO33" i="22"/>
  <c r="AO34" i="22"/>
  <c r="AO35" i="22"/>
  <c r="AO36" i="22"/>
  <c r="AO37" i="22"/>
  <c r="AO38" i="22"/>
  <c r="AO39" i="22"/>
  <c r="AO40" i="22"/>
  <c r="AO41" i="22"/>
  <c r="AO43" i="22"/>
  <c r="AO44" i="22"/>
  <c r="AO45" i="22"/>
  <c r="AO46" i="22"/>
  <c r="AO47" i="22"/>
  <c r="AO48" i="22"/>
  <c r="AO49" i="22"/>
  <c r="AO50" i="22"/>
  <c r="AO51" i="22"/>
  <c r="AO52" i="22"/>
  <c r="AO15" i="22"/>
  <c r="AO14" i="22"/>
  <c r="BP8" i="22"/>
  <c r="BP9" i="22"/>
  <c r="BP10" i="22"/>
  <c r="BN8" i="22"/>
  <c r="BN9" i="22"/>
  <c r="BN10" i="22"/>
  <c r="BM10" i="22"/>
  <c r="BM8" i="22"/>
  <c r="BM9" i="22"/>
  <c r="BD4" i="22"/>
  <c r="BB4" i="22"/>
  <c r="BO10" i="22"/>
  <c r="BO8" i="22"/>
  <c r="BO9" i="22"/>
  <c r="BP5" i="22"/>
  <c r="BP6" i="22"/>
  <c r="BO5" i="22"/>
  <c r="BO6" i="22"/>
  <c r="BN5" i="22"/>
  <c r="BN6" i="22"/>
  <c r="BM5" i="22"/>
  <c r="BM6" i="22"/>
  <c r="BI8" i="22"/>
  <c r="BI9" i="22"/>
  <c r="BI10" i="22"/>
  <c r="BI5" i="22"/>
  <c r="BI6" i="22"/>
  <c r="AC52" i="22" l="1"/>
  <c r="AE52" i="22"/>
  <c r="Y52" i="22"/>
  <c r="AG52" i="22"/>
  <c r="AA52" i="22"/>
  <c r="AM52" i="22"/>
  <c r="AI52" i="22"/>
  <c r="AK52" i="22"/>
  <c r="AE35" i="22"/>
  <c r="Y35" i="22"/>
  <c r="AG35" i="22"/>
  <c r="AA35" i="22"/>
  <c r="AC35" i="22"/>
  <c r="AI35" i="22"/>
  <c r="AK35" i="22"/>
  <c r="AM35" i="22"/>
  <c r="Y38" i="22"/>
  <c r="AG38" i="22"/>
  <c r="AA38" i="22"/>
  <c r="AC38" i="22"/>
  <c r="AE38" i="22"/>
  <c r="AI38" i="22"/>
  <c r="AK38" i="22"/>
  <c r="AM38" i="22"/>
  <c r="AC46" i="22"/>
  <c r="Y46" i="22"/>
  <c r="AG46" i="22"/>
  <c r="AA46" i="22"/>
  <c r="AE46" i="22"/>
  <c r="AM46" i="22"/>
  <c r="AI46" i="22"/>
  <c r="AK46" i="22"/>
  <c r="AA37" i="22"/>
  <c r="AE37" i="22"/>
  <c r="Y37" i="22"/>
  <c r="AG37" i="22"/>
  <c r="AC37" i="22"/>
  <c r="AK37" i="22"/>
  <c r="AM37" i="22"/>
  <c r="AI37" i="22"/>
  <c r="AA33" i="22"/>
  <c r="AC33" i="22"/>
  <c r="AE33" i="22"/>
  <c r="Y33" i="22"/>
  <c r="AG33" i="22"/>
  <c r="AK33" i="22"/>
  <c r="AM33" i="22"/>
  <c r="AI33" i="22"/>
  <c r="Y29" i="22"/>
  <c r="AG29" i="22"/>
  <c r="AA29" i="22"/>
  <c r="AC29" i="22"/>
  <c r="AE29" i="22"/>
  <c r="AI29" i="22"/>
  <c r="AK29" i="22"/>
  <c r="AM29" i="22"/>
  <c r="Y25" i="22"/>
  <c r="AE25" i="22"/>
  <c r="AG25" i="22"/>
  <c r="AA25" i="22"/>
  <c r="AC25" i="22"/>
  <c r="AI25" i="22"/>
  <c r="AK25" i="22"/>
  <c r="AM25" i="22"/>
  <c r="Y48" i="22"/>
  <c r="AG48" i="22"/>
  <c r="AC48" i="22"/>
  <c r="AE48" i="22"/>
  <c r="AA48" i="22"/>
  <c r="AI48" i="22"/>
  <c r="AK48" i="22"/>
  <c r="AM48" i="22"/>
  <c r="Y44" i="22"/>
  <c r="AG44" i="22"/>
  <c r="AA44" i="22"/>
  <c r="AC44" i="22"/>
  <c r="AE44" i="22"/>
  <c r="AI44" i="22"/>
  <c r="AK44" i="22"/>
  <c r="AM44" i="22"/>
  <c r="AA27" i="22"/>
  <c r="AE27" i="22"/>
  <c r="Y27" i="22"/>
  <c r="AG27" i="22"/>
  <c r="AC27" i="22"/>
  <c r="AK27" i="22"/>
  <c r="AM27" i="22"/>
  <c r="AI27" i="22"/>
  <c r="AG23" i="22"/>
  <c r="Y23" i="22"/>
  <c r="AA23" i="22"/>
  <c r="AC23" i="22"/>
  <c r="AE23" i="22"/>
  <c r="AI23" i="22"/>
  <c r="AK23" i="22"/>
  <c r="AM23" i="22"/>
  <c r="AE51" i="22"/>
  <c r="Y51" i="22"/>
  <c r="AA51" i="22"/>
  <c r="AC51" i="22"/>
  <c r="AG51" i="22"/>
  <c r="AI51" i="22"/>
  <c r="AK51" i="22"/>
  <c r="AM51" i="22"/>
  <c r="AA43" i="22"/>
  <c r="AC43" i="22"/>
  <c r="AE43" i="22"/>
  <c r="Y43" i="22"/>
  <c r="AG43" i="22"/>
  <c r="AK43" i="22"/>
  <c r="AM43" i="22"/>
  <c r="AI43" i="22"/>
  <c r="Y34" i="22"/>
  <c r="AG34" i="22"/>
  <c r="AA34" i="22"/>
  <c r="AC34" i="22"/>
  <c r="AE34" i="22"/>
  <c r="AI34" i="22"/>
  <c r="AK34" i="22"/>
  <c r="AM34" i="22"/>
  <c r="AG17" i="22"/>
  <c r="AA17" i="22"/>
  <c r="Y17" i="22"/>
  <c r="AC17" i="22"/>
  <c r="AE17" i="22"/>
  <c r="AI17" i="22"/>
  <c r="AM17" i="22"/>
  <c r="AK17" i="22"/>
  <c r="AE45" i="22"/>
  <c r="Y45" i="22"/>
  <c r="AG45" i="22"/>
  <c r="AA45" i="22"/>
  <c r="AC45" i="22"/>
  <c r="AI45" i="22"/>
  <c r="AK45" i="22"/>
  <c r="AM45" i="22"/>
  <c r="AC40" i="22"/>
  <c r="AE40" i="22"/>
  <c r="Y40" i="22"/>
  <c r="AG40" i="22"/>
  <c r="AA40" i="22"/>
  <c r="AM40" i="22"/>
  <c r="AI40" i="22"/>
  <c r="AK40" i="22"/>
  <c r="AC36" i="22"/>
  <c r="Y36" i="22"/>
  <c r="AG36" i="22"/>
  <c r="AA36" i="22"/>
  <c r="AE36" i="22"/>
  <c r="AM36" i="22"/>
  <c r="AI36" i="22"/>
  <c r="AK36" i="22"/>
  <c r="AC32" i="22"/>
  <c r="AE32" i="22"/>
  <c r="Y32" i="22"/>
  <c r="AG32" i="22"/>
  <c r="AA32" i="22"/>
  <c r="AM32" i="22"/>
  <c r="AI32" i="22"/>
  <c r="AK32" i="22"/>
  <c r="AE30" i="22"/>
  <c r="Y30" i="22"/>
  <c r="AG30" i="22"/>
  <c r="AA30" i="22"/>
  <c r="AC30" i="22"/>
  <c r="Y41" i="22"/>
  <c r="AG41" i="22"/>
  <c r="AA41" i="22"/>
  <c r="AC41" i="22"/>
  <c r="AE41" i="22"/>
  <c r="AG21" i="22"/>
  <c r="AA21" i="22"/>
  <c r="AC21" i="22"/>
  <c r="AE21" i="22"/>
  <c r="AE18" i="22"/>
  <c r="Y18" i="22"/>
  <c r="AG18" i="22"/>
  <c r="AA18" i="22"/>
  <c r="AC18" i="22"/>
  <c r="AC15" i="22"/>
  <c r="AE15" i="22"/>
  <c r="Y15" i="22"/>
  <c r="AG15" i="22"/>
  <c r="AA15" i="22"/>
  <c r="AA49" i="22"/>
  <c r="AC49" i="22"/>
  <c r="AE49" i="22"/>
  <c r="Y49" i="22"/>
  <c r="AG49" i="22"/>
  <c r="AA28" i="22"/>
  <c r="AC28" i="22"/>
  <c r="AE28" i="22"/>
  <c r="Y28" i="22"/>
  <c r="AG28" i="22"/>
  <c r="AA24" i="22"/>
  <c r="AC24" i="22"/>
  <c r="AE24" i="22"/>
  <c r="Y24" i="22"/>
  <c r="AG24" i="22"/>
  <c r="AA50" i="22"/>
  <c r="AE50" i="22"/>
  <c r="Y50" i="22"/>
  <c r="AC50" i="22"/>
  <c r="AG50" i="22"/>
  <c r="V44" i="22"/>
  <c r="BB44" i="22"/>
  <c r="BF44" i="22"/>
  <c r="BD44" i="22"/>
  <c r="V47" i="22"/>
  <c r="BB47" i="22"/>
  <c r="BD47" i="22"/>
  <c r="BF47" i="22"/>
  <c r="V38" i="22"/>
  <c r="BB38" i="22"/>
  <c r="BF38" i="22"/>
  <c r="BD38" i="22"/>
  <c r="V14" i="22"/>
  <c r="BB14" i="22"/>
  <c r="BF14" i="22"/>
  <c r="BD14" i="22"/>
  <c r="AI41" i="22"/>
  <c r="AS41" i="22"/>
  <c r="BB41" i="22"/>
  <c r="BD41" i="22"/>
  <c r="BF41" i="22"/>
  <c r="BI41" i="22"/>
  <c r="AK41" i="22"/>
  <c r="AU41" i="22"/>
  <c r="AY41" i="22"/>
  <c r="AM41" i="22"/>
  <c r="AW41" i="22"/>
  <c r="AQ41" i="22"/>
  <c r="BD33" i="22"/>
  <c r="BB33" i="22"/>
  <c r="BF33" i="22"/>
  <c r="BB25" i="22"/>
  <c r="BD25" i="22"/>
  <c r="BF25" i="22"/>
  <c r="V21" i="22"/>
  <c r="AM21" i="22"/>
  <c r="AW21" i="22"/>
  <c r="AQ21" i="22"/>
  <c r="AY21" i="22"/>
  <c r="BB21" i="22"/>
  <c r="BD21" i="22"/>
  <c r="BF21" i="22"/>
  <c r="AS21" i="22"/>
  <c r="BI21" i="22"/>
  <c r="AI21" i="22"/>
  <c r="AU21" i="22"/>
  <c r="AK21" i="22"/>
  <c r="V16" i="22"/>
  <c r="BB16" i="22"/>
  <c r="BD16" i="22"/>
  <c r="BF16" i="22"/>
  <c r="AQ52" i="22"/>
  <c r="AY52" i="22"/>
  <c r="BB52" i="22"/>
  <c r="BD52" i="22"/>
  <c r="BF52" i="22"/>
  <c r="AS52" i="22"/>
  <c r="BI52" i="22"/>
  <c r="AU52" i="22"/>
  <c r="AW52" i="22"/>
  <c r="V48" i="22"/>
  <c r="BB48" i="22"/>
  <c r="BD48" i="22"/>
  <c r="BF48" i="22"/>
  <c r="BB39" i="22"/>
  <c r="BF39" i="22"/>
  <c r="BD39" i="22"/>
  <c r="BB35" i="22"/>
  <c r="BD35" i="22"/>
  <c r="BF35" i="22"/>
  <c r="BB31" i="22"/>
  <c r="BD31" i="22"/>
  <c r="BF31" i="22"/>
  <c r="V27" i="22"/>
  <c r="BD27" i="22"/>
  <c r="BB27" i="22"/>
  <c r="BF27" i="22"/>
  <c r="V23" i="22"/>
  <c r="BB23" i="22"/>
  <c r="BD23" i="22"/>
  <c r="BF23" i="22"/>
  <c r="AI18" i="22"/>
  <c r="BD18" i="22"/>
  <c r="AM18" i="22"/>
  <c r="AK18" i="22"/>
  <c r="BB18" i="22"/>
  <c r="BF18" i="22"/>
  <c r="AS51" i="22"/>
  <c r="BI51" i="22"/>
  <c r="AU51" i="22"/>
  <c r="AW51" i="22"/>
  <c r="AY51" i="22"/>
  <c r="BD51" i="22"/>
  <c r="AQ51" i="22"/>
  <c r="BB51" i="22"/>
  <c r="BF51" i="22"/>
  <c r="BB43" i="22"/>
  <c r="BD43" i="22"/>
  <c r="BF43" i="22"/>
  <c r="V34" i="22"/>
  <c r="BB34" i="22"/>
  <c r="BD34" i="22"/>
  <c r="BF34" i="22"/>
  <c r="AW30" i="22"/>
  <c r="BB30" i="22"/>
  <c r="BD30" i="22"/>
  <c r="BF30" i="22"/>
  <c r="AI30" i="22"/>
  <c r="AQ30" i="22"/>
  <c r="AY30" i="22"/>
  <c r="AK30" i="22"/>
  <c r="AS30" i="22"/>
  <c r="BI30" i="22"/>
  <c r="AM30" i="22"/>
  <c r="AU30" i="22"/>
  <c r="V22" i="22"/>
  <c r="AU22" i="22"/>
  <c r="AW22" i="22"/>
  <c r="AQ22" i="22"/>
  <c r="BB22" i="22"/>
  <c r="BF22" i="22"/>
  <c r="AS22" i="22"/>
  <c r="BI22" i="22"/>
  <c r="AY22" i="22"/>
  <c r="BD22" i="22"/>
  <c r="V17" i="22"/>
  <c r="BB17" i="22"/>
  <c r="BF17" i="22"/>
  <c r="BD17" i="22"/>
  <c r="V50" i="22"/>
  <c r="AK50" i="22"/>
  <c r="AU50" i="22"/>
  <c r="AM50" i="22"/>
  <c r="AW50" i="22"/>
  <c r="AS50" i="22"/>
  <c r="BI50" i="22"/>
  <c r="AQ50" i="22"/>
  <c r="AY50" i="22"/>
  <c r="BD50" i="22"/>
  <c r="BF50" i="22"/>
  <c r="AI50" i="22"/>
  <c r="BB50" i="22"/>
  <c r="BB46" i="22"/>
  <c r="BD46" i="22"/>
  <c r="BF46" i="22"/>
  <c r="BB37" i="22"/>
  <c r="BD37" i="22"/>
  <c r="BF37" i="22"/>
  <c r="BD29" i="22"/>
  <c r="BB29" i="22"/>
  <c r="BF29" i="22"/>
  <c r="V15" i="22"/>
  <c r="AI15" i="22"/>
  <c r="AK15" i="22"/>
  <c r="AM15" i="22"/>
  <c r="AQ15" i="22"/>
  <c r="AS15" i="22"/>
  <c r="AU15" i="22"/>
  <c r="AW15" i="22"/>
  <c r="AY15" i="22"/>
  <c r="BB15" i="22"/>
  <c r="BD15" i="22"/>
  <c r="BF15" i="22"/>
  <c r="AI49" i="22"/>
  <c r="AK49" i="22"/>
  <c r="AM49" i="22"/>
  <c r="AQ49" i="22"/>
  <c r="AS49" i="22"/>
  <c r="AU49" i="22"/>
  <c r="AW49" i="22"/>
  <c r="AY49" i="22"/>
  <c r="BB49" i="22"/>
  <c r="BD49" i="22"/>
  <c r="BF49" i="22"/>
  <c r="BI49" i="22"/>
  <c r="BB45" i="22"/>
  <c r="BD45" i="22"/>
  <c r="BF45" i="22"/>
  <c r="V40" i="22"/>
  <c r="AQ40" i="22"/>
  <c r="AS40" i="22"/>
  <c r="AU40" i="22"/>
  <c r="AW40" i="22"/>
  <c r="AY40" i="22"/>
  <c r="BB40" i="22"/>
  <c r="BD40" i="22"/>
  <c r="BF40" i="22"/>
  <c r="BI40" i="22"/>
  <c r="V36" i="22"/>
  <c r="BB36" i="22"/>
  <c r="BD36" i="22"/>
  <c r="BF36" i="22"/>
  <c r="V32" i="22"/>
  <c r="BB32" i="22"/>
  <c r="BD32" i="22"/>
  <c r="BF32" i="22"/>
  <c r="AI28" i="22"/>
  <c r="AK28" i="22"/>
  <c r="AM28" i="22"/>
  <c r="BB28" i="22"/>
  <c r="BD28" i="22"/>
  <c r="BF28" i="22"/>
  <c r="V24" i="22"/>
  <c r="AI24" i="22"/>
  <c r="AK24" i="22"/>
  <c r="AM24" i="22"/>
  <c r="AQ24" i="22"/>
  <c r="AS24" i="22"/>
  <c r="AU24" i="22"/>
  <c r="AW24" i="22"/>
  <c r="AY24" i="22"/>
  <c r="BB24" i="22"/>
  <c r="BD24" i="22"/>
  <c r="BF24" i="22"/>
  <c r="BI24" i="22"/>
  <c r="V20" i="22"/>
  <c r="BB20" i="22"/>
  <c r="BD20" i="22"/>
  <c r="BF20" i="22"/>
  <c r="BI15" i="22"/>
  <c r="BP15" i="22"/>
  <c r="BB19" i="22"/>
  <c r="BP36" i="22"/>
  <c r="BP20" i="22"/>
  <c r="BP49" i="22"/>
  <c r="BP32" i="22"/>
  <c r="BP16" i="22"/>
  <c r="BP45" i="22"/>
  <c r="BP28" i="22"/>
  <c r="BP40" i="22"/>
  <c r="BP24" i="22"/>
  <c r="BP51" i="22"/>
  <c r="BP47" i="22"/>
  <c r="BP43" i="22"/>
  <c r="BP38" i="22"/>
  <c r="BP34" i="22"/>
  <c r="BP30" i="22"/>
  <c r="BP22" i="22"/>
  <c r="BP18" i="22"/>
  <c r="BP14" i="22"/>
  <c r="BD19" i="22"/>
  <c r="BI19" i="22"/>
  <c r="BP52" i="22"/>
  <c r="BP48" i="22"/>
  <c r="BP44" i="22"/>
  <c r="BP39" i="22"/>
  <c r="BP35" i="22"/>
  <c r="BP31" i="22"/>
  <c r="BP27" i="22"/>
  <c r="BP23" i="22"/>
  <c r="BP19" i="22"/>
  <c r="BF19" i="22"/>
  <c r="BP50" i="22"/>
  <c r="BP46" i="22"/>
  <c r="BP41" i="22"/>
  <c r="BP37" i="22"/>
  <c r="BP33" i="22"/>
  <c r="BP29" i="22"/>
  <c r="BP25" i="22"/>
  <c r="BP21" i="22"/>
  <c r="BP17" i="22"/>
  <c r="AI4" i="22"/>
  <c r="BO4" i="22" l="1"/>
  <c r="AY4" i="22"/>
  <c r="BN4" i="22"/>
  <c r="BM4" i="22"/>
  <c r="AQ4" i="22" l="1"/>
  <c r="V4" i="22"/>
  <c r="AU4" i="22"/>
  <c r="AK4" i="22"/>
  <c r="AS4" i="22"/>
  <c r="BF4" i="22"/>
  <c r="AW4" i="22"/>
  <c r="AM4" i="22"/>
  <c r="BI4" i="22" l="1"/>
  <c r="W4" i="22" l="1"/>
  <c r="X4" i="22" l="1"/>
  <c r="AP4" i="22"/>
  <c r="BP4" i="22"/>
  <c r="AG339" i="2" l="1"/>
  <c r="AG338" i="2"/>
  <c r="AG337" i="2"/>
  <c r="AG336" i="2"/>
  <c r="AG335" i="2"/>
  <c r="AG333" i="2"/>
  <c r="AG332" i="2"/>
  <c r="AG331" i="2"/>
  <c r="AG330" i="2"/>
  <c r="AG329" i="2"/>
  <c r="AG325" i="2"/>
  <c r="AG324" i="2"/>
  <c r="AG323" i="2"/>
  <c r="AG321" i="2"/>
  <c r="AG320" i="2"/>
  <c r="AG319" i="2"/>
  <c r="AG318" i="2"/>
  <c r="AG317" i="2"/>
  <c r="AG316" i="2"/>
  <c r="AG315" i="2"/>
  <c r="AG314" i="2"/>
  <c r="AG312" i="2"/>
  <c r="AG309" i="2"/>
  <c r="AG306" i="2"/>
  <c r="AG305" i="2"/>
  <c r="AG304" i="2"/>
  <c r="AG300" i="2"/>
  <c r="AG298" i="2"/>
  <c r="AG297" i="2"/>
  <c r="AG295" i="2"/>
  <c r="AG294" i="2"/>
  <c r="AG293" i="2"/>
  <c r="AG292" i="2"/>
  <c r="AG291" i="2"/>
  <c r="AG287" i="2"/>
  <c r="AG286" i="2"/>
  <c r="AG285" i="2"/>
  <c r="AG284" i="2"/>
  <c r="AG283" i="2"/>
  <c r="AG282" i="2"/>
  <c r="AG281" i="2"/>
  <c r="AG280" i="2"/>
  <c r="AG276" i="2"/>
  <c r="AG274" i="2"/>
  <c r="AG273" i="2"/>
  <c r="AG272" i="2"/>
  <c r="AG271" i="2"/>
  <c r="AG270" i="2"/>
  <c r="AG269" i="2"/>
  <c r="AG267" i="2"/>
  <c r="AG266" i="2"/>
  <c r="AG265" i="2"/>
  <c r="AG264" i="2"/>
  <c r="AG263" i="2"/>
  <c r="AG262" i="2"/>
  <c r="AG261" i="2"/>
  <c r="R338" i="2"/>
  <c r="R337" i="2"/>
  <c r="R335" i="2"/>
  <c r="R333" i="2"/>
  <c r="R332" i="2"/>
  <c r="R331" i="2"/>
  <c r="R330" i="2"/>
  <c r="R329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09" i="2"/>
  <c r="R308" i="2"/>
  <c r="R306" i="2"/>
  <c r="R305" i="2"/>
  <c r="R304" i="2"/>
  <c r="R300" i="2"/>
  <c r="R298" i="2"/>
  <c r="R297" i="2"/>
  <c r="R295" i="2"/>
  <c r="R294" i="2"/>
  <c r="R293" i="2"/>
  <c r="R292" i="2"/>
  <c r="R291" i="2"/>
  <c r="R287" i="2"/>
  <c r="R286" i="2"/>
  <c r="R285" i="2"/>
  <c r="R284" i="2"/>
  <c r="R283" i="2"/>
  <c r="R282" i="2"/>
  <c r="R281" i="2"/>
  <c r="R280" i="2"/>
  <c r="R276" i="2"/>
  <c r="R273" i="2"/>
  <c r="R272" i="2"/>
  <c r="R271" i="2"/>
  <c r="R270" i="2"/>
  <c r="R269" i="2"/>
  <c r="R267" i="2"/>
  <c r="R266" i="2"/>
  <c r="R265" i="2"/>
  <c r="R264" i="2"/>
  <c r="R263" i="2"/>
  <c r="V338" i="2"/>
  <c r="V337" i="2"/>
  <c r="V335" i="2"/>
  <c r="V333" i="2"/>
  <c r="V332" i="2"/>
  <c r="V331" i="2"/>
  <c r="V330" i="2"/>
  <c r="V329" i="2"/>
  <c r="V325" i="2"/>
  <c r="V324" i="2"/>
  <c r="V323" i="2"/>
  <c r="V321" i="2"/>
  <c r="V320" i="2"/>
  <c r="V318" i="2"/>
  <c r="V317" i="2"/>
  <c r="V316" i="2"/>
  <c r="V315" i="2"/>
  <c r="V314" i="2"/>
  <c r="V312" i="2"/>
  <c r="V309" i="2"/>
  <c r="V306" i="2"/>
  <c r="V305" i="2"/>
  <c r="V304" i="2"/>
  <c r="V300" i="2"/>
  <c r="V298" i="2"/>
  <c r="V297" i="2"/>
  <c r="V295" i="2"/>
  <c r="V294" i="2"/>
  <c r="V293" i="2"/>
  <c r="V292" i="2"/>
  <c r="V291" i="2"/>
  <c r="V287" i="2"/>
  <c r="V286" i="2"/>
  <c r="V285" i="2"/>
  <c r="V284" i="2"/>
  <c r="V283" i="2"/>
  <c r="V282" i="2"/>
  <c r="V281" i="2"/>
  <c r="V280" i="2"/>
  <c r="V276" i="2"/>
  <c r="V273" i="2"/>
  <c r="V272" i="2"/>
  <c r="V271" i="2"/>
  <c r="V270" i="2"/>
  <c r="V269" i="2"/>
  <c r="V267" i="2"/>
  <c r="V266" i="2"/>
  <c r="V265" i="2"/>
  <c r="V264" i="2"/>
  <c r="V263" i="2"/>
</calcChain>
</file>

<file path=xl/comments1.xml><?xml version="1.0" encoding="utf-8"?>
<comments xmlns="http://schemas.openxmlformats.org/spreadsheetml/2006/main">
  <authors>
    <author>Rybalchenko</author>
  </authors>
  <commentList>
    <comment ref="AT1" authorId="0">
      <text>
        <r>
          <rPr>
            <b/>
            <sz val="9"/>
            <color indexed="81"/>
            <rFont val="Tahoma"/>
            <family val="2"/>
            <charset val="204"/>
          </rPr>
          <t>Rybalchenko:</t>
        </r>
        <r>
          <rPr>
            <sz val="9"/>
            <color indexed="81"/>
            <rFont val="Tahoma"/>
            <family val="2"/>
            <charset val="204"/>
          </rPr>
          <t xml:space="preserve">
число, до которого нужно прислать тезисы (абстракт)</t>
        </r>
      </text>
    </comment>
    <comment ref="AU1" authorId="0">
      <text>
        <r>
          <rPr>
            <b/>
            <sz val="9"/>
            <color indexed="81"/>
            <rFont val="Tahoma"/>
            <family val="2"/>
            <charset val="204"/>
          </rPr>
          <t>Rybalchenko:</t>
        </r>
        <r>
          <rPr>
            <sz val="9"/>
            <color indexed="81"/>
            <rFont val="Tahoma"/>
            <family val="2"/>
            <charset val="204"/>
          </rPr>
          <t xml:space="preserve">
уведомлене о принятии тезисов</t>
        </r>
      </text>
    </comment>
    <comment ref="AV1" authorId="0">
      <text>
        <r>
          <rPr>
            <b/>
            <sz val="9"/>
            <color indexed="81"/>
            <rFont val="Tahoma"/>
            <family val="2"/>
            <charset val="204"/>
          </rPr>
          <t>Rybalchenko:</t>
        </r>
        <r>
          <rPr>
            <sz val="9"/>
            <color indexed="81"/>
            <rFont val="Tahoma"/>
            <family val="2"/>
            <charset val="204"/>
          </rPr>
          <t xml:space="preserve">
дедлайн регистрации</t>
        </r>
      </text>
    </comment>
    <comment ref="AW1" authorId="0">
      <text>
        <r>
          <rPr>
            <b/>
            <sz val="9"/>
            <color indexed="81"/>
            <rFont val="Tahoma"/>
            <family val="2"/>
            <charset val="204"/>
          </rPr>
          <t>Rybalchenko:</t>
        </r>
        <r>
          <rPr>
            <sz val="9"/>
            <color indexed="81"/>
            <rFont val="Tahoma"/>
            <family val="2"/>
            <charset val="204"/>
          </rPr>
          <t xml:space="preserve">
число, до которого нужно прислать полный материал (презентация, доклапд или тд)</t>
        </r>
      </text>
    </comment>
    <comment ref="AX1" authorId="0">
      <text>
        <r>
          <rPr>
            <b/>
            <sz val="9"/>
            <color indexed="81"/>
            <rFont val="Tahoma"/>
            <family val="2"/>
            <charset val="204"/>
          </rPr>
          <t>Rybalchenko:</t>
        </r>
        <r>
          <rPr>
            <sz val="9"/>
            <color indexed="81"/>
            <rFont val="Tahoma"/>
            <family val="2"/>
            <charset val="204"/>
          </rPr>
          <t xml:space="preserve">
уведомлене о принятии доклада</t>
        </r>
      </text>
    </comment>
    <comment ref="AV10" authorId="0">
      <text>
        <r>
          <rPr>
            <b/>
            <sz val="9"/>
            <color indexed="81"/>
            <rFont val="Tahoma"/>
            <family val="2"/>
            <charset val="204"/>
          </rPr>
          <t>Rybalchenko:</t>
        </r>
        <r>
          <rPr>
            <sz val="9"/>
            <color indexed="81"/>
            <rFont val="Tahoma"/>
            <family val="2"/>
            <charset val="204"/>
          </rPr>
          <t xml:space="preserve">
Стоимость: $ 675 / $ 725 Late Registration 
Студенческая участника Стоимость: $ 500 / $ 550 Late Registration</t>
        </r>
      </text>
    </comment>
    <comment ref="AT20" authorId="0">
      <text>
        <r>
          <rPr>
            <b/>
            <sz val="9"/>
            <color indexed="81"/>
            <rFont val="Tahoma"/>
            <family val="2"/>
            <charset val="204"/>
          </rPr>
          <t>Rybalchenko:</t>
        </r>
        <r>
          <rPr>
            <sz val="9"/>
            <color indexed="81"/>
            <rFont val="Tahoma"/>
            <family val="2"/>
            <charset val="204"/>
          </rPr>
          <t xml:space="preserve">
При направлении докладов целесообразно указать желаемую форму представления – устную или стендовую. В мае Оргкомитет конференции из всех представленных докладов выберет устные доклады, исходя из их значимости и актуальности. Список устных докладов будет размещен на сайте</t>
        </r>
      </text>
    </comment>
  </commentList>
</comments>
</file>

<file path=xl/sharedStrings.xml><?xml version="1.0" encoding="utf-8"?>
<sst xmlns="http://schemas.openxmlformats.org/spreadsheetml/2006/main" count="4687" uniqueCount="1999">
  <si>
    <t>Наименование конференций</t>
  </si>
  <si>
    <t>Участники</t>
  </si>
  <si>
    <t>Санкт-Петербург, Россия</t>
  </si>
  <si>
    <t>Научная сессия МИФИ 2013</t>
  </si>
  <si>
    <t>RADECS Steering Committee Annual Meeting</t>
  </si>
  <si>
    <t>San Francisco at the Hyatt Regency, USA</t>
  </si>
  <si>
    <t>23th European Cosmic Ray Symposium</t>
  </si>
  <si>
    <t>Международная научно-техническая конференция и российская школа «Системные проблемы надежности, качества, информационно-телекоммуникационных и электронных технологий в инновационных проектах  ("Инноватика")</t>
  </si>
  <si>
    <t>SERESSA International School on the Effects of Radiation on Embedded Systems for Space Applications</t>
  </si>
  <si>
    <t>НИЯУ МИФИ, Москва, Россия</t>
  </si>
  <si>
    <t>12-14 июня</t>
  </si>
  <si>
    <t xml:space="preserve">июнь </t>
  </si>
  <si>
    <t>ОАО РКС, Москва, Россия</t>
  </si>
  <si>
    <t>8-12 июля</t>
  </si>
  <si>
    <t>33rd International Cosmic Ray Conference (ICRC - 2013)</t>
  </si>
  <si>
    <t xml:space="preserve">Рио де Жанейро, Бразилия </t>
  </si>
  <si>
    <t>30 июня - 7 июля</t>
  </si>
  <si>
    <t>БЫЛ В 2012 ГОДУ, СЛЕДУЮЩИЙ В 2014 ГОДУ</t>
  </si>
  <si>
    <t>23-27 сентября</t>
  </si>
  <si>
    <t>сентябрь</t>
  </si>
  <si>
    <t>Международный специализированный симпозиум "Космос и глобальная безопасность человечества"</t>
  </si>
  <si>
    <t>Сочи, Россия</t>
  </si>
  <si>
    <t>Всероссийская научно-техническая конференция "Проблемы разработки перспективных микро- и наноэлектронных систем" (МЭС-2013)</t>
  </si>
  <si>
    <t>октябрь</t>
  </si>
  <si>
    <t>Совет по ЭКБ предприятий кооперации ОАО ИСС</t>
  </si>
  <si>
    <t>Красноярск, Россия</t>
  </si>
  <si>
    <t>Сан-Диего, США</t>
  </si>
  <si>
    <t>ИКИ РАН, Москва, Россия</t>
  </si>
  <si>
    <t>ОАО РНИИ Электронстандарт, Санкт-Петербург, Россия</t>
  </si>
  <si>
    <t>Deadline abstract</t>
  </si>
  <si>
    <t>Deadline registration</t>
  </si>
  <si>
    <t>Deadline paper</t>
  </si>
  <si>
    <t>Анашин</t>
  </si>
  <si>
    <t>Анашин Протопопов</t>
  </si>
  <si>
    <t>Протопопов</t>
  </si>
  <si>
    <t>Чубунов</t>
  </si>
  <si>
    <t>Анашин Козюков Симонова</t>
  </si>
  <si>
    <t xml:space="preserve">Анашин </t>
  </si>
  <si>
    <t>г.Истра, Московская область, Россия</t>
  </si>
  <si>
    <t>НИЯУ МИФИ, Москва, Россия / Дубна, Россия</t>
  </si>
  <si>
    <t>The Single Event Effects (SEE) Symposium &amp; Military Aerospace Programmable Logic Devices (MAPLD)</t>
  </si>
  <si>
    <t>09-12 апреля</t>
  </si>
  <si>
    <t>Международная конференция "Влияние космической погоды на человека в космоcе и на Земле"</t>
  </si>
  <si>
    <t>Дубна, Россия</t>
  </si>
  <si>
    <t>Стамбул, Турция</t>
  </si>
  <si>
    <t>Notification abstract</t>
  </si>
  <si>
    <t>Notification paper</t>
  </si>
  <si>
    <t>28 января-2 февраля</t>
  </si>
  <si>
    <t>AFFECTS – Advanced Forecast For Ensuring Communications Through Space</t>
  </si>
  <si>
    <t>Бельгия, Брюссель</t>
  </si>
  <si>
    <t>Участие в Рабочей группе по прогнозам космической погоды в части ионизирующих излучений</t>
  </si>
  <si>
    <t>Выступление с докладами</t>
  </si>
  <si>
    <t>Обсуждение вопросов проведения RADECS-2013 (Оксфорд), RADECS-2015 (Москва)</t>
  </si>
  <si>
    <t xml:space="preserve">Space parts working group </t>
  </si>
  <si>
    <t>Калифорния, США</t>
  </si>
  <si>
    <t>Участие в Рабочей группе по проблемам ЭКБ для космической техники</t>
  </si>
  <si>
    <t>Выступление с докладом</t>
  </si>
  <si>
    <t xml:space="preserve">Заседание Рабочей подгруппы комитета по проведению  24st European Conference on Radiation And Its Effects on Components and Systems (RADECS-2015) </t>
  </si>
  <si>
    <t>Москва, Россия</t>
  </si>
  <si>
    <t>Участие в переговорах</t>
  </si>
  <si>
    <t>10-14 июня</t>
  </si>
  <si>
    <t>Гетеборг, Швеция</t>
  </si>
  <si>
    <t>International Spacewire Conference 2013</t>
  </si>
  <si>
    <t>Сан-Франциско, США</t>
  </si>
  <si>
    <t>Марсель, Франция</t>
  </si>
  <si>
    <t>Школа – семинар по радиационной стойкости от Межведомственного центра испытаний электронной компонентной базы</t>
  </si>
  <si>
    <t>В составе делегации Роскосмоса, участие в индустриальной выставке, выступление с докладами</t>
  </si>
  <si>
    <t>Повышение квалификации сотрудников НПК-1</t>
  </si>
  <si>
    <t>RADLAS(Radiation Analysis Laser Facilities Day) - RADECS laser thematic day</t>
  </si>
  <si>
    <t>Выступление с докладом, участие в НТС МЦИ ЭКБ</t>
  </si>
  <si>
    <t>Нижний-Новгород, Россия</t>
  </si>
  <si>
    <t>Бельгия, на согласовании</t>
  </si>
  <si>
    <t>Тулуза, Франция</t>
  </si>
  <si>
    <t>Участие в Международном семинаре по действию излучения на встраиваемые системы для космической техники</t>
  </si>
  <si>
    <t>10-12 апреля</t>
  </si>
  <si>
    <t>23-24 апреля</t>
  </si>
  <si>
    <t>http://www.cvent.com/events/2013-space-parts-working-group/event-summary-147777c533934541ad9ad0b66154b8a3.aspx</t>
  </si>
  <si>
    <t>Интернет-ресурс</t>
  </si>
  <si>
    <t>http://www.elstandart.spb.ru/?module=news&amp;page=page&amp;cmd=info&amp;nid=32</t>
  </si>
  <si>
    <t>http://www.rast.org.tr/aks/index.php/RAST2013/RAST2013</t>
  </si>
  <si>
    <t>30 июня - 5 июля</t>
  </si>
  <si>
    <t>2014 ГОД</t>
  </si>
  <si>
    <t>Анашин Чубунов</t>
  </si>
  <si>
    <t>http://radhome.gsfc.nasa.gov/radhome/see_mapld/</t>
  </si>
  <si>
    <t>25-29 марта</t>
  </si>
  <si>
    <t>в 2012 конференции были вместе</t>
  </si>
  <si>
    <t>2013 IEEE Nuclear and Space Radiation Effects Conference (NSREC)</t>
  </si>
  <si>
    <t xml:space="preserve">2-9 июля </t>
  </si>
  <si>
    <t>http://www.cbpf.br/~icrc2013/</t>
  </si>
  <si>
    <t>15 марта 2013 </t>
  </si>
  <si>
    <t>http://htfr.org/</t>
  </si>
  <si>
    <t>International scientific conference "High Technologies" (HTFR 2013)</t>
  </si>
  <si>
    <t>25-26 апреля</t>
  </si>
  <si>
    <t>http://www.iss-reshetnev.ru/?cid=1</t>
  </si>
  <si>
    <t>4-5 июня</t>
  </si>
  <si>
    <t>XVI Всероссийская научно-техническая конференция "Радиационная стойкость электронных систем" (СТОЙКОСТЬ -2013)</t>
  </si>
  <si>
    <t>до 15 апреля с публикацией/до 1 мая 2013 без публикации</t>
  </si>
  <si>
    <t>http://www.niipriborov.ru/conference/stoykost-2013_inf.html</t>
  </si>
  <si>
    <t>http://www.nsrec.com/call13.htm</t>
  </si>
  <si>
    <t>http://scienceconf.ru/index.php?option=com_content&amp;view=category&amp;id=60&amp;Itemid=165</t>
  </si>
  <si>
    <t>6th International Conference on Recent Advances in Space Technologies (RAST)</t>
  </si>
  <si>
    <t xml:space="preserve">30 сентября- 4 октября </t>
  </si>
  <si>
    <t>Акрашон, Франция</t>
  </si>
  <si>
    <t xml:space="preserve">24nd European Symposium on Reliability of Electron Devices, Failure Physics and Analysis (ESREF 2013) </t>
  </si>
  <si>
    <t>http://esref2013.ims-bordeaux.fr/</t>
  </si>
  <si>
    <t>14-16 марта</t>
  </si>
  <si>
    <t>Чубунов не будет участвовать</t>
  </si>
  <si>
    <t>30 апреля</t>
  </si>
  <si>
    <t>24 мая</t>
  </si>
  <si>
    <t xml:space="preserve">7 июля для авторов, с 1 мая по 16 сентября для участников </t>
  </si>
  <si>
    <t>20 марта Submission of summary for regular papers; 15 апреля Submission of summary for "Case Study" Workshop</t>
  </si>
  <si>
    <t>Протопопов не будет участвовать</t>
  </si>
  <si>
    <t>15 декабря 2012</t>
  </si>
  <si>
    <t>25 января 2013</t>
  </si>
  <si>
    <t>15 марта 2013</t>
  </si>
  <si>
    <t>Оксфорд, Англия</t>
  </si>
  <si>
    <t>Евпатория, Украина</t>
  </si>
  <si>
    <t>28 февраля</t>
  </si>
  <si>
    <t>http://www.affects-fp7.eu/</t>
  </si>
  <si>
    <t>http://www.ece.unm.edu/ppps2013/</t>
  </si>
  <si>
    <t>16-21 июня</t>
  </si>
  <si>
    <t>22 февраля</t>
  </si>
  <si>
    <t>21 июня</t>
  </si>
  <si>
    <t xml:space="preserve">23-27 июня </t>
  </si>
  <si>
    <t>http://animma.com/</t>
  </si>
  <si>
    <t>6 февраля</t>
  </si>
  <si>
    <t>15 мая</t>
  </si>
  <si>
    <t>International Conference on Advancements in Nuclear Instrumentation, Measurement Methods and their Applications (ANIMMA 2013)</t>
  </si>
  <si>
    <t>40 IEEE Pulsed Power &amp; Plasma Science Conference, IEEE PPPS 2013</t>
  </si>
  <si>
    <t>выступление с докладами</t>
  </si>
  <si>
    <t>15 марта</t>
  </si>
  <si>
    <t>28 января</t>
  </si>
  <si>
    <t>12 апреля</t>
  </si>
  <si>
    <t>http://2013.spacewire-conference.org/</t>
  </si>
  <si>
    <t>6 мая</t>
  </si>
  <si>
    <t>26 марта</t>
  </si>
  <si>
    <t>выступление с докладом</t>
  </si>
  <si>
    <t>http://swh2012.cosmos.ru/</t>
  </si>
  <si>
    <t>в 2013 не будет?</t>
  </si>
  <si>
    <t>18-я Международная конференция «Системный анализ, управление и навигация»</t>
  </si>
  <si>
    <t>http://www.radecs2013.com/</t>
  </si>
  <si>
    <t>http://www.mems-russia.ru/content/view/134/87/</t>
  </si>
  <si>
    <t>25-26 июня </t>
  </si>
  <si>
    <t>Международный МЭМС-ФОРУМ 2013</t>
  </si>
  <si>
    <t>1 мая</t>
  </si>
  <si>
    <t>5 апреля</t>
  </si>
  <si>
    <t>http://www.isros.org/</t>
  </si>
  <si>
    <t>http://www.mes-conference.ru/</t>
  </si>
  <si>
    <t>БЫЛА В 2012 ГОДУ, СЛЕДУЮЩАЯ В 2014 ГОДУ</t>
  </si>
  <si>
    <t>27-28 февраля</t>
  </si>
  <si>
    <t>10 European Space Weather Week (ESWW10)</t>
  </si>
  <si>
    <t>http://www.swpc.noaa.gov/sww/2013SWW_Draft_Agenda.pdf</t>
  </si>
  <si>
    <t>4 апреля для роскосмоса</t>
  </si>
  <si>
    <t>Одиннадцатая Всероссийская открытая конференция "Современные проблемы дистанционного зондирования Земли из космоса"</t>
  </si>
  <si>
    <t>11 - 15 ноября</t>
  </si>
  <si>
    <t>с 8 октября 2013 г. до 1 ноября 2013 г.</t>
  </si>
  <si>
    <t>с 10 марта 2013 г. до 14 мая 2013 г.- предварительная заявка. Тезисы: с 15 июля 2013 г. до 25 сентября 2013 г.</t>
  </si>
  <si>
    <t>http://smiswww.iki.rssi.ru/d33_conf/</t>
  </si>
  <si>
    <t>28-31 октября</t>
  </si>
  <si>
    <t>http://radecs2015.org/</t>
  </si>
  <si>
    <t>http://www.mephi.ru/</t>
  </si>
  <si>
    <t>12 ноября</t>
  </si>
  <si>
    <t>12 февраля</t>
  </si>
  <si>
    <t>http://www.swpc.noaa.gov/sww/ http://www.spaceweather.eu/ga/node/474</t>
  </si>
  <si>
    <t>31 марта</t>
  </si>
  <si>
    <t>Боулдер, Колорадо, США</t>
  </si>
  <si>
    <t>16-19 апреля</t>
  </si>
  <si>
    <t>Space Weather Week</t>
  </si>
  <si>
    <t>17 апреля</t>
  </si>
  <si>
    <t>Зеленоград</t>
  </si>
  <si>
    <t>Заседание межведомственного Совета главных конструкторов по ЭКБ "Проблемы применения современной отечественной ЭКБ для средств ПВО и РКО"</t>
  </si>
  <si>
    <t>Оппонирование по вопросу повестки дня</t>
  </si>
  <si>
    <t>7 мая/оплата участия до 14 мая;</t>
  </si>
  <si>
    <t>28 марта/ 7 мая</t>
  </si>
  <si>
    <t>новая конференция, пропустили</t>
  </si>
  <si>
    <t>15 мая/ на сайте оформить заявку</t>
  </si>
  <si>
    <t>20 апреля</t>
  </si>
  <si>
    <t>9 апреля</t>
  </si>
  <si>
    <t>http://www.stce.be/esww10/</t>
  </si>
  <si>
    <t>31 мая</t>
  </si>
  <si>
    <t>1 мая - 1 октября</t>
  </si>
  <si>
    <t>г. Лыткарино, Московская область, Россия</t>
  </si>
  <si>
    <t>http://www.ikd.kiev.ua/index.php?option=com_content&amp;view=article&amp;id=99:-l-r&amp;catid=24:2011-02-13-14-06-32&amp;Itemid=69&amp;lang=ru</t>
  </si>
  <si>
    <t>12 Международная научно-техническая конференция «Электронная компонентная база космических систем»</t>
  </si>
  <si>
    <t>22-24 мая</t>
  </si>
  <si>
    <t>SPENVIS User Workshop 2013</t>
  </si>
  <si>
    <t>Брюссель, Бельгия</t>
  </si>
  <si>
    <t>http://www.spenvis.oma.be/workshop/2013/programme.php</t>
  </si>
  <si>
    <t>Российская научно-техническая конференция "Радиационная стойкость электронных систем"(СЕРТИФИКАЦИЯ ЭКБ-2013)</t>
  </si>
  <si>
    <t>€ 275 / € 235 до 15 апреля. Оплатили взнос</t>
  </si>
  <si>
    <t>RICAP-13 Roma International Conference on AstroParticle Physics</t>
  </si>
  <si>
    <t>интересно?</t>
  </si>
  <si>
    <t>5 мая</t>
  </si>
  <si>
    <t>http://agenda.infn.it/conferenceProgram.py?confId=5418</t>
  </si>
  <si>
    <t>11-12 июня</t>
  </si>
  <si>
    <t>http://nepp.nasa.gov/workshops/etw2013/</t>
  </si>
  <si>
    <t>Гринбелт, штат Мэриленд</t>
  </si>
  <si>
    <t>начало 1 мая</t>
  </si>
  <si>
    <t>5-7 июня</t>
  </si>
  <si>
    <t>webex</t>
  </si>
  <si>
    <t>подтвердили</t>
  </si>
  <si>
    <t>18-22 ноября</t>
  </si>
  <si>
    <t>http://tima.imag.fr/schools/seressa/2012/registration.php</t>
  </si>
  <si>
    <t>mntores.inlife.ru</t>
  </si>
  <si>
    <t>нам нужны материалы конференции</t>
  </si>
  <si>
    <r>
      <t>От Козюкова</t>
    </r>
    <r>
      <rPr>
        <b/>
        <i/>
        <sz val="10"/>
        <color theme="1"/>
        <rFont val="Calibri"/>
        <family val="2"/>
        <charset val="204"/>
        <scheme val="minor"/>
      </rPr>
      <t xml:space="preserve">:Казякин и Фарадьян; </t>
    </r>
    <r>
      <rPr>
        <i/>
        <sz val="10"/>
        <color theme="1"/>
        <rFont val="Calibri"/>
        <family val="2"/>
        <charset val="204"/>
        <scheme val="minor"/>
      </rPr>
      <t>от Чубунова:</t>
    </r>
    <r>
      <rPr>
        <b/>
        <i/>
        <sz val="10"/>
        <color theme="1"/>
        <rFont val="Calibri"/>
        <family val="2"/>
        <charset val="204"/>
        <scheme val="minor"/>
      </rPr>
      <t xml:space="preserve"> Яковлев и Перебейнос; </t>
    </r>
    <r>
      <rPr>
        <i/>
        <sz val="10"/>
        <color theme="1"/>
        <rFont val="Calibri"/>
        <family val="2"/>
        <charset val="204"/>
        <scheme val="minor"/>
      </rPr>
      <t>от Протопопова:</t>
    </r>
    <r>
      <rPr>
        <b/>
        <i/>
        <sz val="10"/>
        <color theme="1"/>
        <rFont val="Calibri"/>
        <family val="2"/>
        <charset val="204"/>
        <scheme val="minor"/>
      </rPr>
      <t xml:space="preserve"> Елушов, Григорьева;</t>
    </r>
  </si>
  <si>
    <t>01.02.2013, 31.05.13</t>
  </si>
  <si>
    <t>13-15 мая</t>
  </si>
  <si>
    <t>Совещание по Обзор-О в РИРВ</t>
  </si>
  <si>
    <t>Мадрид, Испания</t>
  </si>
  <si>
    <t>http://cicsyn2013.info/</t>
  </si>
  <si>
    <t>5th International Conference on Computational Intelligence, Communication Systems and Networks (CICSyN2013)</t>
  </si>
  <si>
    <t>International Congress on Energy Efficiency and Energy Related Materials (ENEFM)</t>
  </si>
  <si>
    <t>9-12 октября</t>
  </si>
  <si>
    <t>Анталия, Турция</t>
  </si>
  <si>
    <t>http://www.enefm.org/</t>
  </si>
  <si>
    <t>1 ноября</t>
  </si>
  <si>
    <t>22nd European Conference on Radiation And Its Effects on Components and Systems  (RADECS)</t>
  </si>
  <si>
    <t>Анашин, Протопопов</t>
  </si>
  <si>
    <t>10-11 июня</t>
  </si>
  <si>
    <t>Совет по ЭРИ</t>
  </si>
  <si>
    <t>г. Химки Московской обл.</t>
  </si>
  <si>
    <t>23 мая</t>
  </si>
  <si>
    <t>Рабочее совещание "Разработка и применение радиационно-стойкой ЭКБ ОАО "НИИМЭ и Микрон"</t>
  </si>
  <si>
    <t>г. Зеленоград, г. Москва</t>
  </si>
  <si>
    <t>16-19 июня</t>
  </si>
  <si>
    <t>Анашин Протопопов Чубунов Бинюков Сурнин Яковлев</t>
  </si>
  <si>
    <t>1-10 октября</t>
  </si>
  <si>
    <t>до 30 июня ранняя</t>
  </si>
  <si>
    <t>http://www.inventions-geneva.ch/index.html</t>
  </si>
  <si>
    <t>1-8 марта</t>
  </si>
  <si>
    <t>http://www.aeroconf.org/</t>
  </si>
  <si>
    <t>пос. Небуг Туапсинского района Краснодарского края</t>
  </si>
  <si>
    <t>оплатили оргвзнос. удостоверение 5100 руб(72 ч)</t>
  </si>
  <si>
    <t>26-27 ноября</t>
  </si>
  <si>
    <t>CMOS Image Sensors for High Performance Applications WORKSHOP</t>
  </si>
  <si>
    <t>http://image-sensors-world.blogspot.ru/2013/03/cmos-image-sensors-for-high-performance.html</t>
  </si>
  <si>
    <t>11-14 сентября</t>
  </si>
  <si>
    <t>Элементная база отечественной радиоэлектроники</t>
  </si>
  <si>
    <t>http://www.rntores.ru/</t>
  </si>
  <si>
    <t>14-18 июля</t>
  </si>
  <si>
    <t>Париж, Франция</t>
  </si>
  <si>
    <t>http://www.nsrec.com/</t>
  </si>
  <si>
    <t>2-5 сентября</t>
  </si>
  <si>
    <t>Козюков, Артемьев</t>
  </si>
  <si>
    <t>19-24 сентября</t>
  </si>
  <si>
    <t>20 сентября</t>
  </si>
  <si>
    <t>18 октября</t>
  </si>
  <si>
    <t>Заседание тех комитета ISROS 2014</t>
  </si>
  <si>
    <t>12-15 ноября</t>
  </si>
  <si>
    <t xml:space="preserve">First Space Weather school for Engineers </t>
  </si>
  <si>
    <t>KU Leuven, Belgium</t>
  </si>
  <si>
    <t>Протопопов, Козюков</t>
  </si>
  <si>
    <t>http://www.stce.be/sw4e/index.php</t>
  </si>
  <si>
    <t>2013 ГОД</t>
  </si>
  <si>
    <t>Никто не участвовал</t>
  </si>
  <si>
    <t>Никто не участвовал, пропустили</t>
  </si>
  <si>
    <t>Анашин, Симонова</t>
  </si>
  <si>
    <t>Анашин, Протопопов, Козюков, Чубунов, Полинкин, Бакиров, Артемьев, Бинюков, Яковлев</t>
  </si>
  <si>
    <t>Королев</t>
  </si>
  <si>
    <t>Не поехали</t>
  </si>
  <si>
    <t>Не наша тематика, не интересно</t>
  </si>
  <si>
    <t>6 иностранца + наши</t>
  </si>
  <si>
    <t>Да</t>
  </si>
  <si>
    <t xml:space="preserve">Анашин Симонова Козюков Протопопов Тужикова Чубунов / Шевченко  Карабчевская </t>
  </si>
  <si>
    <r>
      <t>5</t>
    </r>
    <r>
      <rPr>
        <sz val="10"/>
        <color rgb="FF423B3F"/>
        <rFont val="Arial"/>
        <family val="2"/>
        <charset val="204"/>
      </rPr>
      <t> августа</t>
    </r>
  </si>
  <si>
    <t>Да, да</t>
  </si>
  <si>
    <t>Берлин, Германия</t>
  </si>
  <si>
    <t>14 марта</t>
  </si>
  <si>
    <t>http://www.mai.ru/conf/aerospace/</t>
  </si>
  <si>
    <t>12 - 15 ноября</t>
  </si>
  <si>
    <t>Международная конференция «Авиация и космонавтика — 2013»</t>
  </si>
  <si>
    <t>МАИ, Москва, Россия</t>
  </si>
  <si>
    <t>Кузнецов, Полинкин, Бинюков собирались, но не поехали</t>
  </si>
  <si>
    <t>Протопопов, Елушов, Бинюков, Полинкин, Пермяков</t>
  </si>
  <si>
    <t>Всероссийская открытая конференция "Современные проблемы дистанционного зондирования Земли из космоса"</t>
  </si>
  <si>
    <t>США, штат Монтана, Биг Скай (Yellowstone Conference Center)</t>
  </si>
  <si>
    <t>15 июля 2013 года</t>
  </si>
  <si>
    <t>25 октября/ 15 ноября 2013 года</t>
  </si>
  <si>
    <t>42 International Exhibition of Inventions of Geneva</t>
  </si>
  <si>
    <t>http://nsession.mephi.ru/</t>
  </si>
  <si>
    <t>27 января-1 февраля</t>
  </si>
  <si>
    <t>Сан-Диего, США (Marriott La Jolla)</t>
  </si>
  <si>
    <t>15–17 апреля</t>
  </si>
  <si>
    <t>17-я Международная выставка электронных компонентов и комплектующих "ЭкспоЭлектроника"</t>
  </si>
  <si>
    <t>http://expoelectronica.primexpo.ru/ru/</t>
  </si>
  <si>
    <t>Москва (МВЦ «Крокус Экспо» в павильоне №1, залы 1, 2, 3)</t>
  </si>
  <si>
    <t>25-27 марта</t>
  </si>
  <si>
    <t>http://www.new-electronics.info/</t>
  </si>
  <si>
    <t>http://www.elstandart.spb.ru/page/131</t>
  </si>
  <si>
    <t>Санкт-Петербург, Россиия</t>
  </si>
  <si>
    <t>3 стендовых: Власов,Власов,  Яковлев. 4 устных: Артемьев, Бакиров, Протопопов, Чубунов</t>
  </si>
  <si>
    <t>http://innovatika.miem.edu.ru/?q=6</t>
  </si>
  <si>
    <t>В составе делегации Роскосмоса, выступление с докладами</t>
  </si>
  <si>
    <t>-</t>
  </si>
  <si>
    <t>Обсуждение вопросов проведения RADECS-2015 (Москва)</t>
  </si>
  <si>
    <t>http://ulysses.physik.uni-kiel.de/ECRS-2014/</t>
  </si>
  <si>
    <t>1-5 сентября</t>
  </si>
  <si>
    <t>1 августа</t>
  </si>
  <si>
    <t>будет в 2015 году</t>
  </si>
  <si>
    <t>2015 ГОД</t>
  </si>
  <si>
    <t>http://www.icrc2015.nl/</t>
  </si>
  <si>
    <t>Козюкова, Григорьева, Елушов, Власов*2, Козлов</t>
  </si>
  <si>
    <t>Киль, Германия</t>
  </si>
  <si>
    <t>21-23 октября</t>
  </si>
  <si>
    <t>http://www.itctestweek.org/</t>
  </si>
  <si>
    <t>http://itctestweek.org/files/ITC2013_Advance_Program.pdf</t>
  </si>
  <si>
    <t>International Test Conference</t>
  </si>
  <si>
    <t>3 марта</t>
  </si>
  <si>
    <t>10  марта</t>
  </si>
  <si>
    <t>Проведение испытаний ЭКБ</t>
  </si>
  <si>
    <t>Обучение экспертов ФСС КТ</t>
  </si>
  <si>
    <t>6 (Чубунов, Козюков, Протопопов, Кузнецов, Бакиров, Яковлев)</t>
  </si>
  <si>
    <t>http://www.ipk-mashpribor.ru/</t>
  </si>
  <si>
    <t xml:space="preserve">NASA Electronic Parts and Packaging (NEPP) Electronic Technology Workshop (ETW) </t>
  </si>
  <si>
    <t xml:space="preserve">Washington State Convention Center, Seattle, Washington. </t>
  </si>
  <si>
    <t xml:space="preserve">11 European Space Weather Week </t>
  </si>
  <si>
    <t>18-20 февраля</t>
  </si>
  <si>
    <t>29 сентября-3 октября</t>
  </si>
  <si>
    <t>19-22 мая</t>
  </si>
  <si>
    <t>http://mntores.inlife.ru/dzz.html</t>
  </si>
  <si>
    <t>http://www.testing-control.ru/ru-RU/about/2013results.aspx</t>
  </si>
  <si>
    <t>Научная сессия МИФИ 2014</t>
  </si>
  <si>
    <t>в 2013 не было</t>
  </si>
  <si>
    <t>4-5 февраля</t>
  </si>
  <si>
    <t>27 января</t>
  </si>
  <si>
    <t>Лабеж, Франция + Левен, Бельгия</t>
  </si>
  <si>
    <t>IEEE Aerospace Conference</t>
  </si>
  <si>
    <t>Выставка «Новая Электроника»</t>
  </si>
  <si>
    <t>Российская научно-техническая конференция «СЕРТИФИКАЦИЯ-ЭКБ»</t>
  </si>
  <si>
    <t>The Single Event Effects (SEE) Symposium &amp; Military and Aerospace Programmable Logic Devices (MAPLD) Workshop</t>
  </si>
  <si>
    <t>Всероссийская научно-техническая конференция «Радиационная стойкость электронных систем» («СТОЙКОСТЬ-2014»)</t>
  </si>
  <si>
    <t>International Symposium on Reliability of Optoelectronics for Systems (ISROS)</t>
  </si>
  <si>
    <t>Radiation Analysis Laser Facilities Day (RADLAS)</t>
  </si>
  <si>
    <t>IEEE Nuclear And Space Radiation Effects Conference (NSREC) Short Course and Radiation Effects Data Workshop (RADECS)</t>
  </si>
  <si>
    <t>Международная конференция «Лазеры в науке, технике, медицине»</t>
  </si>
  <si>
    <t>Научно-техническая конференция «Системы наблюдения, мониторинга и дистанционного зондирования земли»</t>
  </si>
  <si>
    <t>European Symposium on Reliability of Electron Devices, Failure Physics and Analysis (ESREF)</t>
  </si>
  <si>
    <t xml:space="preserve">Международная научно-техническая конференция «Электронная компонентная база космических систем» </t>
  </si>
  <si>
    <t>Международная выставка Aerospace Testing &amp; Industrial Control – «Промышленная диагностика и контроль»</t>
  </si>
  <si>
    <t>http://www.mntores.inlife.ru/conf.html</t>
  </si>
  <si>
    <t>10 августа</t>
  </si>
  <si>
    <t>25-28 июня</t>
  </si>
  <si>
    <t>26-27 февраля</t>
  </si>
  <si>
    <t>http://www.niiis.nnov.ru/</t>
  </si>
  <si>
    <t>27-28 марта</t>
  </si>
  <si>
    <t>2-10 августа</t>
  </si>
  <si>
    <t>40th COSPAR Scientific Assembly</t>
  </si>
  <si>
    <t>https://www.cospar-assembly.org/</t>
  </si>
  <si>
    <t>14 февраля</t>
  </si>
  <si>
    <t>http://www.ies.univ-montp2.fr/radlas2013/</t>
  </si>
  <si>
    <t>2-4 апреля</t>
  </si>
  <si>
    <t>20 марта</t>
  </si>
  <si>
    <t>Козюков, Чубунов</t>
  </si>
  <si>
    <t>2016 ГОД</t>
  </si>
  <si>
    <t>41st COSPAR Scientific Assembly</t>
  </si>
  <si>
    <t>03 февраля/03 марта</t>
  </si>
  <si>
    <t>21 апреля</t>
  </si>
  <si>
    <t>02 июня</t>
  </si>
  <si>
    <t>14-й ежегодный международный научно-практический семинар «Проблемы создания специализированных радиационно-стойких СБИС на основе гетероструктур»</t>
  </si>
  <si>
    <r>
      <rPr>
        <b/>
        <sz val="10"/>
        <color theme="1"/>
        <rFont val="Calibri"/>
        <family val="2"/>
        <charset val="204"/>
        <scheme val="minor"/>
      </rPr>
      <t>до 02 июня</t>
    </r>
    <r>
      <rPr>
        <sz val="10"/>
        <color theme="1"/>
        <rFont val="Calibri"/>
        <family val="2"/>
        <charset val="204"/>
        <scheme val="minor"/>
      </rPr>
      <t xml:space="preserve"> оплатить целевой взнос за принятые доклады, до 29 сентября за слушателей</t>
    </r>
  </si>
  <si>
    <t>Нижний Новгород, Россия</t>
  </si>
  <si>
    <t>Анашин, Чубунов, Козюков</t>
  </si>
  <si>
    <t>не запрашивают</t>
  </si>
  <si>
    <t>Королев, Россия</t>
  </si>
  <si>
    <t>17-21 ноября</t>
  </si>
  <si>
    <t>http://stce.be/esww11/</t>
  </si>
  <si>
    <t>Бельгия</t>
  </si>
  <si>
    <t>НУЖНО СДЕЛАТЬ</t>
  </si>
  <si>
    <t>http://ndt-russia.primexpo.ru/ru/</t>
  </si>
  <si>
    <t>Посещение выставки</t>
  </si>
  <si>
    <t>СК "Олимпийский", Москва, Россия</t>
  </si>
  <si>
    <t>Обучение экспертов ФСС КТ (наша программа)</t>
  </si>
  <si>
    <t>?</t>
  </si>
  <si>
    <t>Чтение лекций</t>
  </si>
  <si>
    <t>Проведение сравнительных испытаний ЭКБ для подтверждения соответствия испытательных стендов Роскосмоса международным требованиям</t>
  </si>
  <si>
    <t>Экспоцентр, Москва, Россия</t>
  </si>
  <si>
    <t>24 марта</t>
  </si>
  <si>
    <t>Международная конференция Технологии микро- и наноэлектроники в микро- и наносистемной технике</t>
  </si>
  <si>
    <t>ИНМЭ РАН, Москва, Россия</t>
  </si>
  <si>
    <t>7 февраля</t>
  </si>
  <si>
    <t>https://nepp.nasa.gov/</t>
  </si>
  <si>
    <t xml:space="preserve">17-19 июня </t>
  </si>
  <si>
    <t>Palexpo, Женева, Швейцария</t>
  </si>
  <si>
    <t>http://www.tcen.ru/</t>
  </si>
  <si>
    <t>17-28 февраля (21 февраля)</t>
  </si>
  <si>
    <t>31 января</t>
  </si>
  <si>
    <t>1 апреля</t>
  </si>
  <si>
    <t>Суздаль, Россия</t>
  </si>
  <si>
    <t>NASA Electronic Parts and Packaging (NEPP) Electronic Technology Workshop (ETW)</t>
  </si>
  <si>
    <t>28–30 октября</t>
  </si>
  <si>
    <t>18-12 октября</t>
  </si>
  <si>
    <t>Международная выставка "NDT Russia - Неразрушающий контроль и техническая диагностика в промышленности"</t>
  </si>
  <si>
    <t>http://www.rd-mnts.ru/index.php?option=com_content&amp;task=view&amp;id=130&amp;Itemid=36</t>
  </si>
  <si>
    <t>Не участвовали</t>
  </si>
  <si>
    <t>3-4 июня</t>
  </si>
  <si>
    <t>http://niipriborov.ru/konferenciya.html</t>
  </si>
  <si>
    <t>30 сентября-2 октября</t>
  </si>
  <si>
    <t>6-10 октября</t>
  </si>
  <si>
    <t>XXIV Российская конференция по ускорителям заряженных частиц RuPAC</t>
  </si>
  <si>
    <t>Обнинск, Россия</t>
  </si>
  <si>
    <t>11-15 августа</t>
  </si>
  <si>
    <t>rcrc2014.jinr.ru</t>
  </si>
  <si>
    <t>Сурнин, Никольская, Холодова</t>
  </si>
  <si>
    <t>12-я Международная выставка "Аналитика Экспо 2014"</t>
  </si>
  <si>
    <t>15-18 апреля</t>
  </si>
  <si>
    <t>http://www.mntores.inlife.ru/baza.html</t>
  </si>
  <si>
    <t>http://www.analitikaexpo.com/ru-RU</t>
  </si>
  <si>
    <t>28 февраля/10 марта</t>
  </si>
  <si>
    <t>15 апреля</t>
  </si>
  <si>
    <t>Биарриц, Франция</t>
  </si>
  <si>
    <t>RADECS-2015</t>
  </si>
  <si>
    <t>2-6 апреля (по 8 апреля)</t>
  </si>
  <si>
    <t>Бакиров, Чубунов</t>
  </si>
  <si>
    <t>Анашин, Симонова, Козюков,  Рыбакова</t>
  </si>
  <si>
    <t>14 марта/ 25 марта</t>
  </si>
  <si>
    <t>1-3 июля</t>
  </si>
  <si>
    <t>Международная научно-практическая конференция "Казахстан и космос"</t>
  </si>
  <si>
    <t>Астана, Казахстан</t>
  </si>
  <si>
    <t>Третья конференция "Информационные технологии на службе оборонно-промышленного комплекса России-2014"</t>
  </si>
  <si>
    <t>Саров, Россия</t>
  </si>
  <si>
    <t>7 апреля</t>
  </si>
  <si>
    <t>www.итопк.рф</t>
  </si>
  <si>
    <t>IX Межотраслевая конференция по радиационной стойкости и научно технический совет Межведомственного центра испытаний ЭКБ</t>
  </si>
  <si>
    <t>РФЯЦ-ВНИИЭФ, Саров, Нижегородская область, Россия или Снежинск??</t>
  </si>
  <si>
    <t>12-15 октября 2010</t>
  </si>
  <si>
    <t>16 мая</t>
  </si>
  <si>
    <t>15 ноября</t>
  </si>
  <si>
    <t>18 апреля</t>
  </si>
  <si>
    <t>Участие в вебинаре</t>
  </si>
  <si>
    <t>Выступление с докладами, участие в выставке</t>
  </si>
  <si>
    <t>10-14 ноября</t>
  </si>
  <si>
    <t>Анашин, Козюков</t>
  </si>
  <si>
    <t>Симонова Жанна</t>
  </si>
  <si>
    <t>13-17 июля</t>
  </si>
  <si>
    <t>NSREC 2015</t>
  </si>
  <si>
    <t>Бостон, США</t>
  </si>
  <si>
    <t>Портланд, США</t>
  </si>
  <si>
    <t>до 14 февраля сообщить об участниках и темах докладов</t>
  </si>
  <si>
    <t xml:space="preserve">SPENVIS User Workshop </t>
  </si>
  <si>
    <t>30 марта-1 апреля</t>
  </si>
  <si>
    <t>Козюков</t>
  </si>
  <si>
    <t>1-2 июля</t>
  </si>
  <si>
    <t>18-24 сентября</t>
  </si>
  <si>
    <t>Сочи (Адлер), Россия</t>
  </si>
  <si>
    <t>13-18 сентября</t>
  </si>
  <si>
    <t>Сочи (Адлерский район), Россия</t>
  </si>
  <si>
    <t>15 июня</t>
  </si>
  <si>
    <t>1 июля</t>
  </si>
  <si>
    <t>7-14 марта</t>
  </si>
  <si>
    <t>http://www.aeroconf.org/key-dates</t>
  </si>
  <si>
    <t>1 июля 2014</t>
  </si>
  <si>
    <t>24 октября</t>
  </si>
  <si>
    <t>3 октября</t>
  </si>
  <si>
    <t>июль</t>
  </si>
  <si>
    <t>31 октября</t>
  </si>
  <si>
    <t>тезисы</t>
  </si>
  <si>
    <t>Научная сессия МИФИ 2015</t>
  </si>
  <si>
    <t>февраль</t>
  </si>
  <si>
    <t>март</t>
  </si>
  <si>
    <t>апрель</t>
  </si>
  <si>
    <t>май</t>
  </si>
  <si>
    <t>июнь</t>
  </si>
  <si>
    <t>Никто не поедет, не интересно</t>
  </si>
  <si>
    <t>5 июня</t>
  </si>
  <si>
    <t>http://www.russianelectronics.ru/leader-r/pechat/67791/</t>
  </si>
  <si>
    <t>Кузнецов</t>
  </si>
  <si>
    <t>4 июня</t>
  </si>
  <si>
    <t>22-23 мая</t>
  </si>
  <si>
    <t>Семинар "Обучение разработчиков ракетно-космической техники технологии проектирования с использованием базовых матричных кристаллов (БМК и ЛЦ БМК)"</t>
  </si>
  <si>
    <t>Зеленоград, Москва, Россия</t>
  </si>
  <si>
    <t>Полинкин, Базь, Чубунов</t>
  </si>
  <si>
    <t>http://conference.vde.com/esref/Pages/default.aspx</t>
  </si>
  <si>
    <t>Анашин, Чубунов, Симонова</t>
  </si>
  <si>
    <t>http://www.spacecorp.ru/press/corpnews/item6248.php</t>
  </si>
  <si>
    <t>Анашин, Чубунов, Протопопов, Козюков, Кузнецов, Казякин, Козюкова, Ляхов, Григорьева</t>
  </si>
  <si>
    <t>Крым, Ялта</t>
  </si>
  <si>
    <t>30 сентября</t>
  </si>
  <si>
    <t>02 октября</t>
  </si>
  <si>
    <t>10th International School on the Effects of Radiation on Embedded Systems for Space Applications</t>
  </si>
  <si>
    <t>9-12 декабря</t>
  </si>
  <si>
    <t>http://fisica.cab.cnea.gov.ar/seressa2014/index.html#1</t>
  </si>
  <si>
    <t>Барилоче, Аргентина</t>
  </si>
  <si>
    <t>http://cct.cnes.fr/en/content/workshop-radiation-effects-optoelectronic-detectors-image-sensors-optical-interfaces</t>
  </si>
  <si>
    <t>Workshop "Radiation Effects on Optoelectronic Detectors" &amp; "Image Sensors Optical Interfaces"</t>
  </si>
  <si>
    <t>18 июля</t>
  </si>
  <si>
    <t>Льеж, Бельгия</t>
  </si>
  <si>
    <t>http://ippe.ru/ninf/rupac.php</t>
  </si>
  <si>
    <t>Анашин, Чубунов</t>
  </si>
  <si>
    <t>http://vniitfa.ru/index.php?option=com_content&amp;view=article&amp;id=334&amp;Itemid=91</t>
  </si>
  <si>
    <t>Анашин, Симонова, Тужикова, Козюков, Чубунов, Протопопов, Кузнецов + Рыбальченко, Симонова Ж, Паньков, Бинюков, Казякин</t>
  </si>
  <si>
    <t>Всероссийская научно-техническая конференция «Актуальные проблемы ракетно-космического приборостроения и информационных технологий»</t>
  </si>
  <si>
    <t>https://cosparhq.cnes.fr/content/cospar-2016-0</t>
  </si>
  <si>
    <t>да</t>
  </si>
  <si>
    <t>II Всероссийская конференция «Тестирование и испытание изделий электронной техники»</t>
  </si>
  <si>
    <t>нет</t>
  </si>
  <si>
    <t>18 августа</t>
  </si>
  <si>
    <t>Москва</t>
  </si>
  <si>
    <t>www.ecrs2014.de</t>
  </si>
  <si>
    <t xml:space="preserve">12 European Space Weather Week </t>
  </si>
  <si>
    <t>www.esref.org</t>
  </si>
  <si>
    <t>14-16 октября</t>
  </si>
  <si>
    <t>Калашникова</t>
  </si>
  <si>
    <t>Выставка Открытые инновации 2014</t>
  </si>
  <si>
    <t>http://www.forinnovations.ru/</t>
  </si>
  <si>
    <t>5-9 октября</t>
  </si>
  <si>
    <t>16 марта</t>
  </si>
  <si>
    <t>25 мая</t>
  </si>
  <si>
    <t>9-13 ноября</t>
  </si>
  <si>
    <t>International symposium for testing and failure analysis ISTFA 2014</t>
  </si>
  <si>
    <t>10 октября</t>
  </si>
  <si>
    <t>Лыткарино, Россия</t>
  </si>
  <si>
    <t>Конференции по высоконадежной продукции Китайской Аэрокосмической Корпорации (CASC)</t>
  </si>
  <si>
    <t>Москва, ВНИИА им. Духова</t>
  </si>
  <si>
    <t>ДСПДСПДСПДСПДСПДСП</t>
  </si>
  <si>
    <t>1 декабря</t>
  </si>
  <si>
    <t>20 января</t>
  </si>
  <si>
    <t>21 ноября</t>
  </si>
  <si>
    <t>18-21 мая</t>
  </si>
  <si>
    <t>23-26 июня</t>
  </si>
  <si>
    <t>25-27 ноября</t>
  </si>
  <si>
    <t>Силовая электроника</t>
  </si>
  <si>
    <t>8-12 июня</t>
  </si>
  <si>
    <t>http://www.rad-conference.org/welcome.php</t>
  </si>
  <si>
    <t>Пекин, Ланьчжоу, Китай</t>
  </si>
  <si>
    <t xml:space="preserve"> Steering committee</t>
  </si>
  <si>
    <r>
      <t xml:space="preserve">Яковлев - </t>
    </r>
    <r>
      <rPr>
        <b/>
        <sz val="10"/>
        <color theme="1"/>
        <rFont val="Calibri"/>
        <family val="2"/>
        <charset val="204"/>
        <scheme val="minor"/>
      </rPr>
      <t>не официально</t>
    </r>
  </si>
  <si>
    <t>31 ноября</t>
  </si>
  <si>
    <t>Посещение испытательных центров Китая</t>
  </si>
  <si>
    <t>11-16 ноября</t>
  </si>
  <si>
    <t>Не конференция</t>
  </si>
  <si>
    <t>Электронный билет</t>
  </si>
  <si>
    <t>Максименко, Козюкова</t>
  </si>
  <si>
    <t>Семен Митрофанов (не наш сотрудник)</t>
  </si>
  <si>
    <t>не было в 2014 году</t>
  </si>
  <si>
    <t>был в 2013 году</t>
  </si>
  <si>
    <t>Чтение лекции (Протопопов/Козюков), прослушать курс лекций</t>
  </si>
  <si>
    <t>Козюков, Протопопов - лекция; Калашникова, Козюкова, Власов Р. - участники;</t>
  </si>
  <si>
    <t xml:space="preserve">Июнь </t>
  </si>
  <si>
    <t>не состоялось</t>
  </si>
  <si>
    <t>Май</t>
  </si>
  <si>
    <t>Не наша тематика</t>
  </si>
  <si>
    <t>Не состоялось</t>
  </si>
  <si>
    <t>спросить про Лабиринт</t>
  </si>
  <si>
    <t>11 Межотраслевая конференция по радиационной стойкости</t>
  </si>
  <si>
    <t>831-466-14-80</t>
  </si>
  <si>
    <t>23rd European Cosmic Ray Symposium</t>
  </si>
  <si>
    <t xml:space="preserve">30 июля-6 августа </t>
  </si>
  <si>
    <t>Гаага, Нидерланды</t>
  </si>
  <si>
    <t>The 34th International Cosmic Ray Conference (ICRC)</t>
  </si>
  <si>
    <t>19 марта</t>
  </si>
  <si>
    <t>28 апреля</t>
  </si>
  <si>
    <t>26 мая</t>
  </si>
  <si>
    <t>29 июня</t>
  </si>
  <si>
    <t>Space Weather for engineers</t>
  </si>
  <si>
    <t>7 сентября</t>
  </si>
  <si>
    <t>15-17 октября</t>
  </si>
  <si>
    <t>Лувен, Бельгия</t>
  </si>
  <si>
    <t>VI Всероссийская научно-техническая конференция «Проблемы разработки перспективных микро- и наноэлектронных систем» («МЭС-2014»)</t>
  </si>
  <si>
    <t>VII Всероссийская научно-техническая конференция «Проблемы разработки перспективных микро- и наноэлектронных систем» («МЭС-2015»)</t>
  </si>
  <si>
    <t>33-я Всероссийская конференция по космическим лучам (ВККЛ-2014) (RCRC-2014)</t>
  </si>
  <si>
    <t>34-я Всероссийская конференция по космическим лучам (ВККЛ-2016) (RCRC-2016)</t>
  </si>
  <si>
    <t>Научно-практическая конференция «Радиационные технологии: достижения и перспективы развития-2014»</t>
  </si>
  <si>
    <t>Научно-практическая конференция «Радиационные технологии: достижения и перспективы развития-2016»</t>
  </si>
  <si>
    <t>17 ноября</t>
  </si>
  <si>
    <t>30 ноября/31 декабря</t>
  </si>
  <si>
    <t>15 января</t>
  </si>
  <si>
    <t>22 мая</t>
  </si>
  <si>
    <t>3-8 мая</t>
  </si>
  <si>
    <t>Sixth International Particle Accelerator Conference, IPAC'15</t>
  </si>
  <si>
    <t>Ричмонд, США</t>
  </si>
  <si>
    <t>3 декабря</t>
  </si>
  <si>
    <t>21 марта</t>
  </si>
  <si>
    <t>14 января</t>
  </si>
  <si>
    <t>29 апреля</t>
  </si>
  <si>
    <t>8 сентября</t>
  </si>
  <si>
    <t>International symposium for testing and failure analysis ISTFA 2015</t>
  </si>
  <si>
    <t>http://www.ipac15.org/index.php</t>
  </si>
  <si>
    <t>26th European Symposium on Reliability of Electron Devices, Failure Physics and Analysis (ESREF)</t>
  </si>
  <si>
    <t xml:space="preserve"> 30 июля/ 29 августа</t>
  </si>
  <si>
    <t>12 сентября</t>
  </si>
  <si>
    <t>http://esref2015.sciencesconf.org/</t>
  </si>
  <si>
    <t>http://www.asminternational.org/web/istfa-2015/home</t>
  </si>
  <si>
    <t>1-5 ноября</t>
  </si>
  <si>
    <t>Будет ли интересно Сурнину?</t>
  </si>
  <si>
    <t>Участие возможно при сотрудничестве с Дубной</t>
  </si>
  <si>
    <t>III Всероссийская конференция «Тестирование и испытание изделий электронной техники»</t>
  </si>
  <si>
    <t>Всероссийская научно-техническая конференция «Радиационная стойкость электронных систем» («СТОЙКОСТЬ-2015»)</t>
  </si>
  <si>
    <t>III Всероссийская научно-техническая школа - семинар «Радиационная стойкость ЭКБ - 2014» (Физические основы и методическое обеспечение моделирования воздействия ионизирующих и электромагнитных излучений на электрорадиоэлементы и блоки радиоэлектронной аппаратуры)</t>
  </si>
  <si>
    <t xml:space="preserve">Чтение лекции, выступление с докладами </t>
  </si>
  <si>
    <t>Научно-техническая конференция "Электроника, микро- и наноэлектроника"</t>
  </si>
  <si>
    <t>Будва, Черногория</t>
  </si>
  <si>
    <t>Чжухай, Китай</t>
  </si>
  <si>
    <t>1-6 ноября</t>
  </si>
  <si>
    <t>http://www.airshow.com.cn/en/</t>
  </si>
  <si>
    <t>15-19 апреля</t>
  </si>
  <si>
    <t>44-я Международная выставка инноваций - INVENTIONS GENEVA</t>
  </si>
  <si>
    <t>14-18 сентября</t>
  </si>
  <si>
    <t>18-я Международная выставка электронных компонентов и комплектующих "ЭкспоЭлектроника"</t>
  </si>
  <si>
    <t>24–26 марта</t>
  </si>
  <si>
    <t>Анашин?</t>
  </si>
  <si>
    <t>4 International Symposium on Reliability of Optoelectronics For Space (ISROS) будет в 2014</t>
  </si>
  <si>
    <t>Участие в семинаре</t>
  </si>
  <si>
    <t>Участие в конференции</t>
  </si>
  <si>
    <t>Обучение</t>
  </si>
  <si>
    <t>В течение года</t>
  </si>
  <si>
    <t>декабрь (обсуждение в сентябре)</t>
  </si>
  <si>
    <t>9-я Международная выставка инноваций IWIS 2015</t>
  </si>
  <si>
    <t>Варшава, Польша</t>
  </si>
  <si>
    <t>11-я Международная ярмарка инноваций SIIF 2015</t>
  </si>
  <si>
    <t>http://www.rd-mnts.ru/index.php?option=com_content&amp;view=article&amp;id=99&amp;Itemid=472</t>
  </si>
  <si>
    <t>Сеул, Республика Корея</t>
  </si>
  <si>
    <t>1+2</t>
  </si>
  <si>
    <t>Научно-практический семинар "Качество и надежность ракетно-космической техники"</t>
  </si>
  <si>
    <t>Научно-практический семинар "Качество и надежность ракетно-космической техники и применяемой электронной компонентной базы. Новые задачи, перспективные проекты, проблемы, пути решения"</t>
  </si>
  <si>
    <t>International Conference on Radiation and Applications in Various Fields of Research (RAD)</t>
  </si>
  <si>
    <t>30 мая-1 июня</t>
  </si>
  <si>
    <t>http://www.microbeam-jp.org/iwm2015/</t>
  </si>
  <si>
    <t>The 12 th International Workshop on Microbeam Probes of Cellular Radiation Response</t>
  </si>
  <si>
    <t>Киото, Япония</t>
  </si>
  <si>
    <t>Всероссийская научно-техническая конференция «Пульсар-2015»
«Твердотельная электроника. 
Сложные функциональные блоки РЭА»</t>
  </si>
  <si>
    <t>24-25 марта</t>
  </si>
  <si>
    <t>Падуя, Италия</t>
  </si>
  <si>
    <t>RADFAC</t>
  </si>
  <si>
    <t>http://www.jacow.org/index.php?n=Main.Proceedings</t>
  </si>
  <si>
    <t>http://www.ims-bordeaux.fr/radfac2011/</t>
  </si>
  <si>
    <t>29 января</t>
  </si>
  <si>
    <t>http://www-elec.inaoep.mx/~lats2015/index.php</t>
  </si>
  <si>
    <t>25–27 марта</t>
  </si>
  <si>
    <t>The IEEE Latin-American Test Symposium</t>
  </si>
  <si>
    <t>Пропустили</t>
  </si>
  <si>
    <t>14 ноября</t>
  </si>
  <si>
    <t>28 ноября</t>
  </si>
  <si>
    <t>19 декабря</t>
  </si>
  <si>
    <t>Всегда первые вторник и среда июня</t>
  </si>
  <si>
    <t>2-3 июня</t>
  </si>
  <si>
    <t>2-4 июня</t>
  </si>
  <si>
    <t>18 декабря</t>
  </si>
  <si>
    <t>Технический семинар "Радиационностойкие ЭРИ китайского производства для применения в космической технике. Обеспечение качества китайских ЭРИ"</t>
  </si>
  <si>
    <r>
      <t xml:space="preserve">Анашин, </t>
    </r>
    <r>
      <rPr>
        <u/>
        <sz val="10"/>
        <color theme="1"/>
        <rFont val="Calibri"/>
        <family val="2"/>
        <charset val="204"/>
        <scheme val="minor"/>
      </rPr>
      <t>Козюков</t>
    </r>
    <r>
      <rPr>
        <sz val="10"/>
        <color theme="1"/>
        <rFont val="Calibri"/>
        <family val="2"/>
        <charset val="204"/>
        <scheme val="minor"/>
      </rPr>
      <t>, Протопопов, Базь</t>
    </r>
  </si>
  <si>
    <t>14-15 марта</t>
  </si>
  <si>
    <t>СЕМИНАР «ОРГАНИЗАЦИЯ ПРОВЕДЕНИЯ ИСПЫТАНИЙ ИЗДЕЛИЙ ЭКБ"</t>
  </si>
  <si>
    <t>Москва, РКС</t>
  </si>
  <si>
    <t>VI Всероссийская научно-техническая конференция «Актуальные проблемы ракетно-космического приборостроения и информационных технологий»</t>
  </si>
  <si>
    <t>28 марта</t>
  </si>
  <si>
    <t>Методический семинар ИТЦ АНО «АКНИИПО» на базе ИПК «Машприбор»</t>
  </si>
  <si>
    <t>XIII научно-практический семинар «Проблемы создания специализированных радиационно-стойких СБИС на основе гетероструктур»</t>
  </si>
  <si>
    <t>Обучение в CAST CACEC</t>
  </si>
  <si>
    <t>2-7 февраля -&gt;   16-20 февраля</t>
  </si>
  <si>
    <t>16-23 марта</t>
  </si>
  <si>
    <t>25-26 февраля</t>
  </si>
  <si>
    <t>10 февраля</t>
  </si>
  <si>
    <t>9-10 февраля</t>
  </si>
  <si>
    <t>Обучение по закупкам</t>
  </si>
  <si>
    <t>Симонова, Любченко</t>
  </si>
  <si>
    <t>Семинар Филиппа Пайе</t>
  </si>
  <si>
    <t>22-23 января</t>
  </si>
  <si>
    <t>Анашин, Баратаева</t>
  </si>
  <si>
    <t>Протопопов?</t>
  </si>
  <si>
    <t>25 декабря/ 27 февраля</t>
  </si>
  <si>
    <t>3 апреля</t>
  </si>
  <si>
    <t>http://stce.be/esww12/</t>
  </si>
  <si>
    <t>1-3 апреля</t>
  </si>
  <si>
    <t>22-26 июня</t>
  </si>
  <si>
    <t>http://niipriborov.ru/shkola_mu.html</t>
  </si>
  <si>
    <t>20 -&gt; 23</t>
  </si>
  <si>
    <t>Обсуждались доклады на RADECS-2015</t>
  </si>
  <si>
    <t>17-18 марта -&gt; после сентября</t>
  </si>
  <si>
    <t>13-17 сентября</t>
  </si>
  <si>
    <t>the 4th International Beam Instrumentation Conference, IBIC 2015</t>
  </si>
  <si>
    <t>http://www.ibic2015.org/</t>
  </si>
  <si>
    <t>Мельбурн, Австралия</t>
  </si>
  <si>
    <t>25-29 мая</t>
  </si>
  <si>
    <t>http://isinn.jinr.ru/index.html</t>
  </si>
  <si>
    <t>23-rd International Seminar on Interaction of Neutrons with Nuclei: 
«Fundamental Interactions &amp; Neutrons, Nuclear Structure, 
Ultracold Neutrons, Related Topics»</t>
  </si>
  <si>
    <t>в соавторах Бакиров</t>
  </si>
  <si>
    <t>18-29 мая</t>
  </si>
  <si>
    <t>Чубунов, Протопопов</t>
  </si>
  <si>
    <t>Ежегодный международный научно-практический семинар «Проблемы создания специализированных радиационно-стойких СБИС на основе гетероструктур» (ДСП)</t>
  </si>
  <si>
    <t>2 -&gt; 0</t>
  </si>
  <si>
    <t>1+2 -&gt; 0</t>
  </si>
  <si>
    <t>15th International Conference on Nuclear Microprobe Technology and Applications (ICNMTA)</t>
  </si>
  <si>
    <t>31 июля - 5 августа</t>
  </si>
  <si>
    <t>http://icnmta2016.impcas.ac.cn/dct/page/1</t>
  </si>
  <si>
    <t>5-12 марта</t>
  </si>
  <si>
    <t>23 июля</t>
  </si>
  <si>
    <t>Техническая конференция, посвященная разработке и производству ЭРИ космического применения в КНР</t>
  </si>
  <si>
    <t>starkova@irz.ru</t>
  </si>
  <si>
    <t>11-15 июля</t>
  </si>
  <si>
    <t>http://nsrec.com/</t>
  </si>
  <si>
    <t>Портленд, США</t>
  </si>
  <si>
    <t>18-19 ноября</t>
  </si>
  <si>
    <t>CMOS Image Sensors for High Performance Applications</t>
  </si>
  <si>
    <t>http://cct.cnes.fr/en/content/cmos-image-sensors-high-performance-applications</t>
  </si>
  <si>
    <t>23-24 июня</t>
  </si>
  <si>
    <t>2-9 октября</t>
  </si>
  <si>
    <t>Международная научно-техническая конференция "Системные проблемы высокой  надежности, математического моделирования и инновационных технологий изделий ответственного назначения" (Инноватика-2015)</t>
  </si>
  <si>
    <t>http://innovatika.miem.edu.ru/</t>
  </si>
  <si>
    <t>10-12 сентября</t>
  </si>
  <si>
    <t>10-я Научно-техническая конференция молодых специалистов Росатома "Высокие технологии атомной отрасли. Молодежь в инновационном процессе" в рамках 4-го Международного саммита</t>
  </si>
  <si>
    <t>15 сентября</t>
  </si>
  <si>
    <t>9 октября</t>
  </si>
  <si>
    <t>12 августа</t>
  </si>
  <si>
    <t>28 августа</t>
  </si>
  <si>
    <t>5 сентября</t>
  </si>
  <si>
    <t>28 сентября-3 октября</t>
  </si>
  <si>
    <t>Алушта, Россия</t>
  </si>
  <si>
    <t>Международная конференция "Интегральные схемы и микроэлектронные модули-проектирование, производство и применение"</t>
  </si>
  <si>
    <t>http://www.mri-progress.ru/konferenciya/</t>
  </si>
  <si>
    <t>24 июля</t>
  </si>
  <si>
    <t>30 июля</t>
  </si>
  <si>
    <t>1 сентября</t>
  </si>
  <si>
    <t>30 ноября - 4 декабря</t>
  </si>
  <si>
    <t>11th International School on the Effects of Radiation on Embedded Systems for Space Applications (SERESSA)</t>
  </si>
  <si>
    <t>4 сентября</t>
  </si>
  <si>
    <t>2 октября</t>
  </si>
  <si>
    <t>Пуэбла, Мексика</t>
  </si>
  <si>
    <t>11-13 ноября</t>
  </si>
  <si>
    <t>http://www.ae.stec.es.osaka-u.ac.jp/RASEDA11/</t>
  </si>
  <si>
    <t>Кирю, Япония</t>
  </si>
  <si>
    <t>Стендовые доклады:
Артемьев, Бакиров, Протопопов, Власов А., Перебейнос</t>
  </si>
  <si>
    <t>1 -&gt; 0</t>
  </si>
  <si>
    <t>2-3 -&gt; 0</t>
  </si>
  <si>
    <t>Бинюков (устный), Бакиров (постерный) (представил доклад Артемьева)</t>
  </si>
  <si>
    <t>9-я Российская летняя школа-семинар «Методы оценки и обеспечения радиационной стойкости изделий электронной техники» - «РАДИАЦИОННАЯ СТОЙКОСТЬ-2015»</t>
  </si>
  <si>
    <t>Анашин, Чубунов, Тужикова, Баратаева</t>
  </si>
  <si>
    <t>http://www.test-expert.ru/news/detail.php?ID=895</t>
  </si>
  <si>
    <t>20-21 августа</t>
  </si>
  <si>
    <t>«Импортозамещение. Обеспечение предприятий промышленности электронной компонентной базой отечественного производства»</t>
  </si>
  <si>
    <t>21-27 сентября</t>
  </si>
  <si>
    <t>27 сентября - 3 октября</t>
  </si>
  <si>
    <t>17-21 сентября</t>
  </si>
  <si>
    <t>не будет в 2015 (сентябрь-октябрь)</t>
  </si>
  <si>
    <t>7-9 октября</t>
  </si>
  <si>
    <t>http://www.pulsarnpp.ru/index.php/nauka-na-pulsare/konferentsii-pulsar/o-konferentsii-pulsar-2015</t>
  </si>
  <si>
    <t>15 августа</t>
  </si>
  <si>
    <t>12-14 октября</t>
  </si>
  <si>
    <t>26-29 ноября</t>
  </si>
  <si>
    <t>Артемьев</t>
  </si>
  <si>
    <t>23-27 мая</t>
  </si>
  <si>
    <t>23 октября</t>
  </si>
  <si>
    <t>Калашникова, Чубунов</t>
  </si>
  <si>
    <t>3 -&gt; 0</t>
  </si>
  <si>
    <t>5 февраля</t>
  </si>
  <si>
    <t>11 th International Workshop on Radiation Effects on Semiconductor Device for Space Applications (RASEDA)</t>
  </si>
  <si>
    <t>Robert Ecoffet Workshop (CCT CNES WS on Radiation Margin)</t>
  </si>
  <si>
    <t>Манчестер, Великобритания</t>
  </si>
  <si>
    <t>25-27 октября</t>
  </si>
  <si>
    <t>16-я Международная выставка оборудования для неразрушающего контроля и технической диагностики</t>
  </si>
  <si>
    <t>ndt-russia.ru</t>
  </si>
  <si>
    <t>МВЦ Крокус Экспо, Москва, Россия</t>
  </si>
  <si>
    <t>13-15 апреля</t>
  </si>
  <si>
    <t>19-я Международная выставка электронных компонентов и комплектующих "ЭкспоЭлектроника"</t>
  </si>
  <si>
    <t>Выставка «Новая Электроника-2016»</t>
  </si>
  <si>
    <t>12-14 апреля</t>
  </si>
  <si>
    <t>КВЦ Сокольники</t>
  </si>
  <si>
    <t>13-я Международная выставка испытательного и контрольно-измерительного оборудования Testing &amp; Control</t>
  </si>
  <si>
    <t>13-я Международная выставка компонентов и систем силовой электроники</t>
  </si>
  <si>
    <t>powerelectronics.ru</t>
  </si>
  <si>
    <t>15-17 ноября</t>
  </si>
  <si>
    <t>6-10 ноября</t>
  </si>
  <si>
    <t>Техас, США</t>
  </si>
  <si>
    <t>8-13 мая</t>
  </si>
  <si>
    <t xml:space="preserve">7th International Particle Accelerator Conference, IPAC'16 </t>
  </si>
  <si>
    <t>http://www.ipac16.org/</t>
  </si>
  <si>
    <t>Пусан, Корея</t>
  </si>
  <si>
    <t>4 мая</t>
  </si>
  <si>
    <t>2 марта</t>
  </si>
  <si>
    <t>Exhibition</t>
  </si>
  <si>
    <t>9 декабря 2015</t>
  </si>
  <si>
    <t>c 18 ноября 2015</t>
  </si>
  <si>
    <t>International symposium for testing and failure analysis ISTFA 2016</t>
  </si>
  <si>
    <t>11 апреля</t>
  </si>
  <si>
    <t>20 июня</t>
  </si>
  <si>
    <t>8 августа</t>
  </si>
  <si>
    <t>Семинар по Краткому курсу RADECS-2015</t>
  </si>
  <si>
    <t>Октябрь 2016 года</t>
  </si>
  <si>
    <t>11-я Научно-техническая конференция молодых специалистов Росатома "Высокие технологии атомной отрасли. Молодежь в инновационном процессе"</t>
  </si>
  <si>
    <t>Международная научно-техническая конференция "Системные проблемы высокой  надежности, математического моделирования и инновационных технологий изделий ответственного назначения" (Инноватика-2016)</t>
  </si>
  <si>
    <t>Ноябрь 2016 года</t>
  </si>
  <si>
    <t>9-я Международная выставка инноваций IEIK 2016</t>
  </si>
  <si>
    <t>http://www.rd-mnts.ru</t>
  </si>
  <si>
    <t>Куньшань, Китай</t>
  </si>
  <si>
    <t>13-17 апреля</t>
  </si>
  <si>
    <t>http://www.rd-mnts.ru/</t>
  </si>
  <si>
    <t>seemapld.org</t>
  </si>
  <si>
    <t>Всероссийская научно-техническая конференция «Радиационная стойкость электронных систем» («СТОЙКОСТЬ-2016»)</t>
  </si>
  <si>
    <t>Всероссийская конференция «Тестирование и испытание изделий электронной техники»</t>
  </si>
  <si>
    <t>VIII Всероссийская научно-техническая конференция «Актуальные проблемы ракетно-космического приборостроения и информационных технологий»</t>
  </si>
  <si>
    <t>35rd International Cosmic Ray Conference (ICRC - 2017)</t>
  </si>
  <si>
    <t>6-9 июня</t>
  </si>
  <si>
    <t>27 июня-1 июля</t>
  </si>
  <si>
    <t>10-я Российская летняя школа-семинар «Методы оценки и обеспечения радиационной стойкости изделий электронной техники» - «РАДИАЦИОННАЯ СТОЙКОСТЬ-2016»</t>
  </si>
  <si>
    <t>30 июля-7 августа</t>
  </si>
  <si>
    <t>5-9 сентября</t>
  </si>
  <si>
    <t>25th European Cosmic Ray Symposium</t>
  </si>
  <si>
    <t>Рим, Италия</t>
  </si>
  <si>
    <t>ECRS 2016</t>
  </si>
  <si>
    <t>3-7 октября</t>
  </si>
  <si>
    <t>VII Всероссийская научно-техническая конференция «Проблемы разработки перспективных микро- и наноэлектронных систем» («МЭС-2016»)</t>
  </si>
  <si>
    <t>7 марта</t>
  </si>
  <si>
    <t>25 апрлея</t>
  </si>
  <si>
    <t>6 июня</t>
  </si>
  <si>
    <t>19-22 сентября</t>
  </si>
  <si>
    <t>Галле, Германия</t>
  </si>
  <si>
    <t>27th European Symposium on Reliability of Electron Devices, Failure Physics and Analysis (ESREF 2016)</t>
  </si>
  <si>
    <t>Конференция по высоконадежной продукции Китайской Аэрокосмической Корпорации (CASC)</t>
  </si>
  <si>
    <t>18-20 октября</t>
  </si>
  <si>
    <t>http://stce.be/esww13/</t>
  </si>
  <si>
    <t>12th International School on the Effects of Radiation on Embedded Systems for Space Applications</t>
  </si>
  <si>
    <t>19-23 сентября</t>
  </si>
  <si>
    <t>XXV Российская конференция по ускорителям заряженных частиц RuPAC</t>
  </si>
  <si>
    <t>11-15 сентября</t>
  </si>
  <si>
    <t>International Beam Instrumentation Conference, IBIC 2016</t>
  </si>
  <si>
    <t>Барселона, Испания</t>
  </si>
  <si>
    <t>http://www.ibic2016.org/</t>
  </si>
  <si>
    <t>Бремен, Германия</t>
  </si>
  <si>
    <t>25 ноября</t>
  </si>
  <si>
    <t>4 декабря</t>
  </si>
  <si>
    <t>12 января</t>
  </si>
  <si>
    <t>17th IEEE Latin-American Test Symposium &amp; TTEP Day</t>
  </si>
  <si>
    <t>6-9 апреля</t>
  </si>
  <si>
    <t>12 Межотраслевая конференция по радиационной стойкости</t>
  </si>
  <si>
    <t>www.microbeam-jp.org</t>
  </si>
  <si>
    <t>13th International Workshop on Microbeam Probes of Cellular Radiation Response (IWM 2017)</t>
  </si>
  <si>
    <t>16th International Congress of Radiation Research</t>
  </si>
  <si>
    <t>31 декабря</t>
  </si>
  <si>
    <t>http://www.rad-conference.org</t>
  </si>
  <si>
    <t>1 марта</t>
  </si>
  <si>
    <t>Ниш, Сербия</t>
  </si>
  <si>
    <t>4th International Conference on Radiation and Applications in Various Fields of Research (RAD 2016)</t>
  </si>
  <si>
    <t>раз в 2-3 года, была в 2015</t>
  </si>
  <si>
    <t>Выставка Airshow China-2016</t>
  </si>
  <si>
    <t>http://www.radecs2016.com/joomla/</t>
  </si>
  <si>
    <t>RADFAC для студентов</t>
  </si>
  <si>
    <t>RADSOL</t>
  </si>
  <si>
    <t>24th International Seminar on Interaction of Neutrons with Nuclei: «Fundamental Interactions &amp; Neutrons, Nuclear Structure, Ultracold Neutrons, Related Topics»</t>
  </si>
  <si>
    <t>2016</t>
  </si>
  <si>
    <t>26-30 сентября</t>
  </si>
  <si>
    <t>Гвадалахара, Мексика</t>
  </si>
  <si>
    <t>iac2016.org</t>
  </si>
  <si>
    <t>67th International Astronautical Congress</t>
  </si>
  <si>
    <t>Посещение испытательных центров Китая, Франции, Бельгии, Швейцарии и др; проведение сравнительных испытаний</t>
  </si>
  <si>
    <t>16-й Ежегодный международный научно-практический семинар «Проблемы создания специализированных радиационно-стойких СБИС на основе гетероструктур»</t>
  </si>
  <si>
    <t xml:space="preserve">Обучение в Китайском центре аэрокосмических компонентов Китайской академии космических технологий CAST CACEC </t>
  </si>
  <si>
    <t>Научный семинар кафедры микро- и наноэлектроники НИЯУ МИФИ</t>
  </si>
  <si>
    <t>CCT CNES WS on Radiation Effects (Robert Ecoffet Workshop)</t>
  </si>
  <si>
    <t>14-я Международная выставка лабораторного оборудования и химических рективов "Аналитика Экспо 2016"</t>
  </si>
  <si>
    <t>Посещение испытательных центров, проведение сравнительных испытаний ЭКБ для подтверждения соответствия испытательных стендов Роскосмоса международным требованиям</t>
  </si>
  <si>
    <t>15-я Международная научно-практическая конференция "NIDays-2016"</t>
  </si>
  <si>
    <t>Семинар «Проектирование и моделирование печатных плат с DDR-памятью»</t>
  </si>
  <si>
    <t>Семинар «Проектирование и моделирование аналоговых и аналогово-цифровых схем»</t>
  </si>
  <si>
    <t xml:space="preserve">28 сентября </t>
  </si>
  <si>
    <t>Семинар "Обучение разработчиков ракетно-космической техники технологии проектирования с использованием базовых матричных кристаллов (БМК и АЦ БМК)"</t>
  </si>
  <si>
    <t>Ланьчжоу, Китай</t>
  </si>
  <si>
    <t>11-14 апреля</t>
  </si>
  <si>
    <t>spacesimposium.org</t>
  </si>
  <si>
    <t>5-я Международная научно-техническая конференция "Технологии микро- и наноэлектроники в микро- и наносистемной технике"</t>
  </si>
  <si>
    <t>32-nd Space Symposium</t>
  </si>
  <si>
    <t>Колорадо Спрингс, США</t>
  </si>
  <si>
    <t>7-8 июня</t>
  </si>
  <si>
    <t>29 февраля</t>
  </si>
  <si>
    <t>2 мая</t>
  </si>
  <si>
    <t>17 июня</t>
  </si>
  <si>
    <t>13 European Space Weather Week</t>
  </si>
  <si>
    <t>29 ноября-2 декабря</t>
  </si>
  <si>
    <t>12-я Международная ярмарка инноваций SIIF 2016</t>
  </si>
  <si>
    <t>12-14 мая</t>
  </si>
  <si>
    <t>27-я Международная выставка инноваций и новых технологий ITEX'16</t>
  </si>
  <si>
    <t>Куала-Лумпур, Малайзия</t>
  </si>
  <si>
    <t>31 марта-1 апреля</t>
  </si>
  <si>
    <t>15-17 марта</t>
  </si>
  <si>
    <t>Научная школа МЦИ ЭКБ в НИЯУ МИФИ под руководством Чумакова А.И</t>
  </si>
  <si>
    <t>23-26 мая</t>
  </si>
  <si>
    <t>XV Всероссийская научно-техническая конференция «Пульсар-2016»</t>
  </si>
  <si>
    <t>Козюков, Бакиров</t>
  </si>
  <si>
    <t>Анашин, Чубунов, Протопопов, Козюков</t>
  </si>
  <si>
    <t>Козюков (лекция), Бычков (слушатель)</t>
  </si>
  <si>
    <t>Китай/ Франция/  Бельгия/  Швейцария/  Швеция/ Финляндия</t>
  </si>
  <si>
    <t>ВНИИА им Духова (ДСП)</t>
  </si>
  <si>
    <t>Фоз-ду-Игуасу, Бразилия</t>
  </si>
  <si>
    <t>Вебинар</t>
  </si>
  <si>
    <t>Севилья, Испания</t>
  </si>
  <si>
    <t>23-24 февраля</t>
  </si>
  <si>
    <t>1st IRT Saint Exupery Nanoscale Runners International Forum on disruptive GaN and DSM Nanotechnologies</t>
  </si>
  <si>
    <t>www.irt-saintexupery.com</t>
  </si>
  <si>
    <t>До 3</t>
  </si>
  <si>
    <t>Ялта, Россия</t>
  </si>
  <si>
    <t>Туапсе, Россия</t>
  </si>
  <si>
    <t>Биг Скай, США</t>
  </si>
  <si>
    <t>1 / под вопросом, если только на французском</t>
  </si>
  <si>
    <t>1 / не было в 2015 году</t>
  </si>
  <si>
    <t>26 февраля</t>
  </si>
  <si>
    <t>Radiation Test Workshop 2016</t>
  </si>
  <si>
    <t>11 января</t>
  </si>
  <si>
    <t>33rd Space Symposium</t>
  </si>
  <si>
    <t>22 января</t>
  </si>
  <si>
    <t>Россия</t>
  </si>
  <si>
    <t>spacetechexpo.eu</t>
  </si>
  <si>
    <t>18 июня</t>
  </si>
  <si>
    <t>Microsemi Space Forum Europe</t>
  </si>
  <si>
    <t>Нордвейк, Нидерланды</t>
  </si>
  <si>
    <t>microsemi.com</t>
  </si>
  <si>
    <t>13th International Symposium on Materials in the Space Enviroment</t>
  </si>
  <si>
    <t>По, Франция</t>
  </si>
  <si>
    <t>ismse2015.onera.fr</t>
  </si>
  <si>
    <t>не участвовали</t>
  </si>
  <si>
    <t xml:space="preserve">7th International Conference on Recent Advances in Space Technologies RAST 2015 </t>
  </si>
  <si>
    <t>rast.org</t>
  </si>
  <si>
    <t>2017</t>
  </si>
  <si>
    <t>5-8 апреля</t>
  </si>
  <si>
    <t>HEART Conference</t>
  </si>
  <si>
    <t>Монтерей, США</t>
  </si>
  <si>
    <t>только для США</t>
  </si>
  <si>
    <t>Интересны материалы</t>
  </si>
  <si>
    <t>17-19 ноября</t>
  </si>
  <si>
    <t>2-я российско-белорусская конференция Элементная база отечественной радиоэлектроники</t>
  </si>
  <si>
    <t>rntores.ru</t>
  </si>
  <si>
    <t>12-15 июня</t>
  </si>
  <si>
    <t>15-16 июня</t>
  </si>
  <si>
    <t>6th International Workshop on Analogue and Mixed-Signal Integrated Circuits for Space Applications</t>
  </si>
  <si>
    <t>3rd ESA workshop on Digital Signal Processing for Space Applications</t>
  </si>
  <si>
    <t>15 февраля</t>
  </si>
  <si>
    <t>12 мая</t>
  </si>
  <si>
    <t>13-16 июня</t>
  </si>
  <si>
    <t>2016 Nuclear and Space Radiation Effects Conference (NSREC 2016)</t>
  </si>
  <si>
    <t>Conference on RADiation Effects on Components and Systems (RADECS-2016)</t>
  </si>
  <si>
    <t>17 февраля</t>
  </si>
  <si>
    <t>Надо отправить абстракт</t>
  </si>
  <si>
    <t>10 марта</t>
  </si>
  <si>
    <t>10 мая</t>
  </si>
  <si>
    <t>6 августа</t>
  </si>
  <si>
    <t>29-30 марта</t>
  </si>
  <si>
    <t>24-27 мая</t>
  </si>
  <si>
    <t>Амстердам, Нидерланды</t>
  </si>
  <si>
    <t>21st IEEE European Test-Symposium</t>
  </si>
  <si>
    <t>ets16.nl</t>
  </si>
  <si>
    <t>20-23 мая</t>
  </si>
  <si>
    <t>Test Spring School 2016</t>
  </si>
  <si>
    <t>Делфт, Нидерланды</t>
  </si>
  <si>
    <t>ets16.nl/tss/</t>
  </si>
  <si>
    <t xml:space="preserve">Изучение международного опыта создания испытательных средств контроля стойкости ЭКБ к воздействию ИИ КП </t>
  </si>
  <si>
    <t>Не определены
(3-4 командировки в год)</t>
  </si>
  <si>
    <t>Китай/ Франция/ Бельгия/ Швейцария/ Швеция/ Финляндия</t>
  </si>
  <si>
    <t>Семинар «Порядок гарантированного обеспечения стойкости радиоэлектронной аппаратуры (и электронной компонентной базы) к воздействию ионизирующих излучений космического пространства на основе международного опыта»</t>
  </si>
  <si>
    <t>2-3 марта</t>
  </si>
  <si>
    <t>20-22 апреля</t>
  </si>
  <si>
    <t>29 марта-1 апреля</t>
  </si>
  <si>
    <t>XIX Московский международный Салон изобретений и инновационных технологий "Архимед-2016"</t>
  </si>
  <si>
    <t>необязательно</t>
  </si>
  <si>
    <t>Зеленоград, Россия</t>
  </si>
  <si>
    <t>Чубунов, Базь</t>
  </si>
  <si>
    <t>MELD MEETING</t>
  </si>
  <si>
    <t>В соавторстве с ПИЯФ</t>
  </si>
  <si>
    <t>Семинар "Применение изделий микроэлектроники в условиях отличных от указанных в документах на поставку"</t>
  </si>
  <si>
    <t>Слушатели</t>
  </si>
  <si>
    <t>Чубунов, Протопопов, Козюков</t>
  </si>
  <si>
    <t>Чубунов, Протопопов, Козюков, Гладышева, Бычков, Ляхов, Булаев + Четыркин, Луста, Доброневский + 8 организаторов</t>
  </si>
  <si>
    <t>На стенде</t>
  </si>
  <si>
    <t>http://seressa2016.grm.polymtl.ca/index.html</t>
  </si>
  <si>
    <t>Монреаль, Канада</t>
  </si>
  <si>
    <t>2017 ГОД</t>
  </si>
  <si>
    <t>2018 ГОД</t>
  </si>
  <si>
    <t>14-22 июля</t>
  </si>
  <si>
    <t>42st COSPAR Scientific Assembly</t>
  </si>
  <si>
    <t>Пасадена, США</t>
  </si>
  <si>
    <t>19 августа 2017</t>
  </si>
  <si>
    <t>2019 ГОД</t>
  </si>
  <si>
    <t>25 июля- 1 августа</t>
  </si>
  <si>
    <t>Мэдисон, США</t>
  </si>
  <si>
    <t>26th European Cosmic Ray Symposium</t>
  </si>
  <si>
    <t>36rd International Cosmic Ray Conference (ICRC - 2019)</t>
  </si>
  <si>
    <t>Ежегодное заседание Управляющего совета Ассоциации RADECS (RADECS Steering Committee)</t>
  </si>
  <si>
    <t xml:space="preserve">5th International Conference on Radiation and Applications in Various Fields of Research (RAD 2017) </t>
  </si>
  <si>
    <t>Nuclear and Space Radiation Effects Conference (NSREC 2017)</t>
  </si>
  <si>
    <t>22-25 мая</t>
  </si>
  <si>
    <t>Не определены</t>
  </si>
  <si>
    <t>17-21 июля</t>
  </si>
  <si>
    <t>Conference on RADiation Effects on Components and Systems (RADECS-2017)</t>
  </si>
  <si>
    <t>International Beam Instrumentation Conference (IBIC 2017)</t>
  </si>
  <si>
    <t>14 European Space Weather Week (ESWW14)</t>
  </si>
  <si>
    <t>24-26 октября</t>
  </si>
  <si>
    <t>Space tech expo Europe 2017</t>
  </si>
  <si>
    <t>20-й Московский международный Салон изобретений и инновационных технологий «Архимед»</t>
  </si>
  <si>
    <t>16-19 мая</t>
  </si>
  <si>
    <t>Международная выставка интеллектуальной собственности, изобретений, инноваций и технологий IPITEX в рамках Inventors’ Day 2017</t>
  </si>
  <si>
    <t>28-я Международная выставка инноваций и новых технологий ITEX’17</t>
  </si>
  <si>
    <t>13-й Международный салон инноваций «New Time»</t>
  </si>
  <si>
    <t>69-я Международная выставка «Идеи-изобретения-инновации» IENA 2017</t>
  </si>
  <si>
    <t>10-я Международная выставка изобретений на Ближнем Востоке IIFME-2017</t>
  </si>
  <si>
    <t>13-я Международная ярмарка инноваций SIIF 2017</t>
  </si>
  <si>
    <t>Бангкок, Тайланд</t>
  </si>
  <si>
    <t>Севастополь, Россия</t>
  </si>
  <si>
    <t>Нюрнберг, Германия</t>
  </si>
  <si>
    <t>Эль-Кувейт, Кувейт</t>
  </si>
  <si>
    <t>2-6 февраля</t>
  </si>
  <si>
    <t>11-13 мая</t>
  </si>
  <si>
    <t>27-29 сентября</t>
  </si>
  <si>
    <t>26-29 октября</t>
  </si>
  <si>
    <t>Ноябрь-декабрь</t>
  </si>
  <si>
    <t>30 ноября-3 декабря</t>
  </si>
  <si>
    <t>16-21 сентября</t>
  </si>
  <si>
    <t xml:space="preserve">Space tech expo Europe </t>
  </si>
  <si>
    <t>3-6 апреля</t>
  </si>
  <si>
    <t xml:space="preserve">12-20 июля </t>
  </si>
  <si>
    <t>25-29 августа</t>
  </si>
  <si>
    <t>Microsemi space forum</t>
  </si>
  <si>
    <t>12th International Workshop on Radiation Effects on Semiconductor Device for Space Applications (RASEDA)</t>
  </si>
  <si>
    <t>icrr2019manchester.com</t>
  </si>
  <si>
    <t>14-15 сентября</t>
  </si>
  <si>
    <t xml:space="preserve">2nd IRT Saint Exupery Nanoscale Runners International Forum on disruptive GaN and DSM Nanotechnologies  </t>
  </si>
  <si>
    <t>4-11 марта</t>
  </si>
  <si>
    <t>IEEE Aerospace Conference 2017</t>
  </si>
  <si>
    <t>Не известно/Февраль</t>
  </si>
  <si>
    <t>Не известно/апрель</t>
  </si>
  <si>
    <t xml:space="preserve">18th IEEE Latin-American Test Symposium &amp; TTEP Day  </t>
  </si>
  <si>
    <t xml:space="preserve">Проведение сравнительных испытаний на испытательных средствах зарубежных стран  </t>
  </si>
  <si>
    <t xml:space="preserve">Изучение международного опыта создания испытательных средств контроля стойкости ЭКБ к воздействию ИИ КП  </t>
  </si>
  <si>
    <t>Китай/ Франция/ Бельгия/ Швеция/ Финляндия/ США/ Италия/ Япония</t>
  </si>
  <si>
    <t xml:space="preserve">8th International Particle Accelerator Conference, IPAC'17 </t>
  </si>
  <si>
    <t>14-19 мая</t>
  </si>
  <si>
    <t>Копенгаген, Дания</t>
  </si>
  <si>
    <t>ipac17.org</t>
  </si>
  <si>
    <t>Не известно/май</t>
  </si>
  <si>
    <t xml:space="preserve">Test Spring School (TSS) &amp; IEEE European Test-Symposium (ETS) &amp; International Test Standards Application Workshop </t>
  </si>
  <si>
    <t>SPENVIS User Workshop</t>
  </si>
  <si>
    <t>International Symposium on Reliability of Optoelectronics for Systems (ISROS 2018)</t>
  </si>
  <si>
    <t xml:space="preserve">7th International Workshop on Analogue and Mixed-Signal Integrated Circuits for Space Applications  </t>
  </si>
  <si>
    <t xml:space="preserve">4th ESA workshop on Digital Signal Processing for Space Applications  </t>
  </si>
  <si>
    <t>Не известно/июнь</t>
  </si>
  <si>
    <t>Не известно/октябрь</t>
  </si>
  <si>
    <t>Не известно/февраль</t>
  </si>
  <si>
    <t>Не известно/июль</t>
  </si>
  <si>
    <t xml:space="preserve">RADSOL  </t>
  </si>
  <si>
    <t xml:space="preserve">Международная научно-практическая конференция «Казахстан и космос»  </t>
  </si>
  <si>
    <t xml:space="preserve">16th International Conference on Nuclear Microprobe Technology and Applications (ICNMTA)  </t>
  </si>
  <si>
    <t>29th European Symposium on Reliability of Electron Devices, Failure Physics and Analysis (ESREF 2018)</t>
  </si>
  <si>
    <t>1-5 октября</t>
  </si>
  <si>
    <t>Ольборг, Дания</t>
  </si>
  <si>
    <t>Не известно/сентябрь</t>
  </si>
  <si>
    <t xml:space="preserve">28th European Symposium on Reliability of Electron Devices, Failure Physics and Analysis (ESREF 2017)  </t>
  </si>
  <si>
    <t>25-29 сентября</t>
  </si>
  <si>
    <t xml:space="preserve">68th International Astronautical Congress  </t>
  </si>
  <si>
    <t>Аделаида, Австралия</t>
  </si>
  <si>
    <t>iac2017.org</t>
  </si>
  <si>
    <t>Выставка Airshow China</t>
  </si>
  <si>
    <t>Не известно/ноябрь</t>
  </si>
  <si>
    <t>International symposium for testing and failure analysis ISTFA 2017</t>
  </si>
  <si>
    <t>31 октября - 2 ноября</t>
  </si>
  <si>
    <t>2017 IEEE International Test Conference</t>
  </si>
  <si>
    <t>International School on the Effects of Radiation on Embedded Systems for Space Applications (SERESSA)</t>
  </si>
  <si>
    <t xml:space="preserve">Workshop «Radiation Effects on Optoelectronic Detectors» &amp; «Image Sensors Optical Interfaces»  </t>
  </si>
  <si>
    <t>Приемки ОКР Минпромторга России</t>
  </si>
  <si>
    <t>Россия, Белоруссия</t>
  </si>
  <si>
    <t>Экспертиза и приемка этапов ОКР по созданию КТ</t>
  </si>
  <si>
    <t>Четвертая Всероссийская научно-техническая школа (курсов повышения квалификации) "Радиационные эффекты в изделиях ЭКБ. Метода оценки, прогнозирования и обеспечения радиационной стойкости" ("Стойкость ЭКБ-2016")</t>
  </si>
  <si>
    <t>С октября 2016 года</t>
  </si>
  <si>
    <t>Научно-практический семинар «Качество и надежность ракетно-космической техники и применяемой электронной компонентной базы. Новые задачи, перспективные проекты, проблемы, пути решения»</t>
  </si>
  <si>
    <t>Не известно/март</t>
  </si>
  <si>
    <t>ВНИИА им Духова или ВНИИТФ (ДСП)</t>
  </si>
  <si>
    <t>13 Межотраслевая конференция по радиационной стойкости</t>
  </si>
  <si>
    <t>ВНИИТФ или ВНИИА им Духова (ДСП)</t>
  </si>
  <si>
    <t>Снежинск/Москва, Россия</t>
  </si>
  <si>
    <t>Международная научно-техническая конференция «СЕРТИФИКАЦИЯ-ЭКБ»</t>
  </si>
  <si>
    <t>IX Всероссийская научно-техническая конференция «Актуальные проблемы ракетно-космического приборостроения и информационных технологий»</t>
  </si>
  <si>
    <t>Всероссийская научно-техническая конференция «Радиационная стойкость электронных систем» («СТОЙКОСТЬ-2017»)</t>
  </si>
  <si>
    <t>6-7 июня</t>
  </si>
  <si>
    <t>11-я Российская летняя школа-семинар «Методы оценки и обеспечения радиационной стойкости изделий электронной техники» - «РАДИАЦИОННАЯ СТОЙКОСТЬ-2017»</t>
  </si>
  <si>
    <t>15-19 августа</t>
  </si>
  <si>
    <t>rcrc-2016.msu.ru</t>
  </si>
  <si>
    <t>35-я Всероссийская конференция по космическим лучам (ВККЛ-2016) (RCRC-2016)</t>
  </si>
  <si>
    <t>Не известно/август</t>
  </si>
  <si>
    <t>12-18 сентября</t>
  </si>
  <si>
    <t>XVI Всероссийская научно-техническая конференция «Пульсар-2017»</t>
  </si>
  <si>
    <t>XXVI Российская конференция по ускорителям заряженных частиц RuPAC</t>
  </si>
  <si>
    <t>16-я Международная научно-практическая конференция «NIDays-2017»</t>
  </si>
  <si>
    <t>6-я Международная научно-техническая конференция "Технологии микро- и наноэлектроники в микро- и наносистемной технике"</t>
  </si>
  <si>
    <t>25th International Seminar on Interaction of Neutrons with Nuclei: «Fundamental Interactions &amp; Neutrons, Nuclear Structure, Ultracold Neutrons, Related Topics»</t>
  </si>
  <si>
    <t xml:space="preserve">Семинар «Обучение разработчиков ракетно-космической техники технологии проектирования с использованием базовых матричных кристаллов»  </t>
  </si>
  <si>
    <t xml:space="preserve">Всероссийская конференция «Тестирование и испытание изделий электронной техники» </t>
  </si>
  <si>
    <t>Научно-техническая конференция "Состояние, проблемы и пути решения по обеспечению разработчиков и изготовителей радиоэлектронных средств электронной компонентной базы"</t>
  </si>
  <si>
    <t>18-19 августа</t>
  </si>
  <si>
    <t>22-24 сентября</t>
  </si>
  <si>
    <t>12-я Научно-техническая конференция молодых специалистов Росатома "Высокие технологии атомной отрасли. Молодежь в инновационном процессе"</t>
  </si>
  <si>
    <t>VIII Всероссийская научно-техническая конференция «Проблемы разработки перспективных микро- и наноэлектронных систем» («МЭС-2018»)</t>
  </si>
  <si>
    <t xml:space="preserve">Международная научно-техническая конференция «Системные проблемы высокой надежности, математического моделирования и инновационных технологий изделий ответственного назначения» (Инноватика)  </t>
  </si>
  <si>
    <t xml:space="preserve">Научно-практическая конференция «Радиационные технологии: достижения и перспективы развития-2018»  </t>
  </si>
  <si>
    <t xml:space="preserve">Семинар «Проектирование и моделирование печатных плат с DDR-памятью»  </t>
  </si>
  <si>
    <t xml:space="preserve">Семинар «Проектирование и моделирование аналоговых и аналогово-цифровых схем»  </t>
  </si>
  <si>
    <t>Не известно/декабрь</t>
  </si>
  <si>
    <t>RAD-TEST</t>
  </si>
  <si>
    <t>Июнь</t>
  </si>
  <si>
    <t>Июль</t>
  </si>
  <si>
    <t xml:space="preserve">июль </t>
  </si>
  <si>
    <t>Март</t>
  </si>
  <si>
    <t>Октябрь</t>
  </si>
  <si>
    <t>Ноябрь</t>
  </si>
  <si>
    <t>Декабрь</t>
  </si>
  <si>
    <t>24-28 апреля</t>
  </si>
  <si>
    <t>Денвер, США</t>
  </si>
  <si>
    <t>HEART Conference (Hardened Electronics and Radiation Technology)</t>
  </si>
  <si>
    <t>До 10 / 9 оплачено</t>
  </si>
  <si>
    <t>2 / не участвовали (Яскин вычеркнул)</t>
  </si>
  <si>
    <t>не участвовали/ Будет в 2017 году</t>
  </si>
  <si>
    <t xml:space="preserve">Февраль </t>
  </si>
  <si>
    <t xml:space="preserve">4 февраля </t>
  </si>
  <si>
    <t xml:space="preserve">Будет </t>
  </si>
  <si>
    <t>1/ не участвовали</t>
  </si>
  <si>
    <t>До 3/ Анашин, Чубунов</t>
  </si>
  <si>
    <t>1 / Яковлев/ Козюков</t>
  </si>
  <si>
    <t>4/ Чубунов, Протопопов</t>
  </si>
  <si>
    <t>1/ не участвовали; участие возможно при сотрудничестве с Дубной?</t>
  </si>
  <si>
    <t>1/ не участвовали (Яскин вычеркнул)</t>
  </si>
  <si>
    <t>1/ Яскин вычеркнул/ Чубунов участвовал - доп сл. записка</t>
  </si>
  <si>
    <t>3/ не участвовали (Яскин вычеркнул)</t>
  </si>
  <si>
    <t>2/ не участвовали</t>
  </si>
  <si>
    <t>4/ ?</t>
  </si>
  <si>
    <t>До 8/ ?</t>
  </si>
  <si>
    <t>4/ не участвовали</t>
  </si>
  <si>
    <t>2/ не участвовали официально/ ездил Козюков</t>
  </si>
  <si>
    <t xml:space="preserve">1-3 июня </t>
  </si>
  <si>
    <t>23-25 мая</t>
  </si>
  <si>
    <t>1/ Протопопов</t>
  </si>
  <si>
    <t>3/ Чубунов, Фарадьян, Бакиров + Лыков, Власов неофициально</t>
  </si>
  <si>
    <t>2/ Анашин, Козюков</t>
  </si>
  <si>
    <t>1 / Не участвовали /конференция была в 2014 году (не участвовали), не было в 2015 году</t>
  </si>
  <si>
    <t>1 / не было в 2014,2015,2016 году</t>
  </si>
  <si>
    <t>2/ не было в 2016 году</t>
  </si>
  <si>
    <t>1/  не было в 2016 году</t>
  </si>
  <si>
    <t>2/  не было в 2016 году</t>
  </si>
  <si>
    <t>не было в 2016 году</t>
  </si>
  <si>
    <t>1 раз в 2 года, был в 2015, не было в 2016 году</t>
  </si>
  <si>
    <t>2/ Анашин, Протопопов</t>
  </si>
  <si>
    <t>2/ Анашин, Чубунов</t>
  </si>
  <si>
    <t>3/ Анашин, Козюков, Протопопов + Чубунов, Симонова, Филатова, Тужикова неофициально</t>
  </si>
  <si>
    <t>Сентябрь</t>
  </si>
  <si>
    <t>2/ не участвовали  (Яскин вычеркнул)</t>
  </si>
  <si>
    <t>2/ ?</t>
  </si>
  <si>
    <t>1 / ?</t>
  </si>
  <si>
    <t>16 ноября</t>
  </si>
  <si>
    <t>Workshop "Photon counting, low flux and high dynamic range optoeloctronic detectors"</t>
  </si>
  <si>
    <t>1/ ?</t>
  </si>
  <si>
    <t>обязательно</t>
  </si>
  <si>
    <t xml:space="preserve"> Международный семинар BUIOMAT  ОИЯИ </t>
  </si>
  <si>
    <t xml:space="preserve">г.Дубна, Россия </t>
  </si>
  <si>
    <t xml:space="preserve">1/? </t>
  </si>
  <si>
    <t xml:space="preserve">21 ноября </t>
  </si>
  <si>
    <t xml:space="preserve">12- 13 декабря </t>
  </si>
  <si>
    <t>2018</t>
  </si>
  <si>
    <t>www.aeroconf.org</t>
  </si>
  <si>
    <t>не обязательно</t>
  </si>
  <si>
    <t>21 октября</t>
  </si>
  <si>
    <t>Вебинар: Быстрая разработкареальных инженерных систем на NI MyRIO</t>
  </si>
  <si>
    <t>18-22 сентября</t>
  </si>
  <si>
    <t xml:space="preserve">Third COSPAR Symposium </t>
  </si>
  <si>
    <t>Jeju Island, South Korea</t>
  </si>
  <si>
    <t>cospar.kasi.re.kr/cospar-symposium-2017/</t>
  </si>
  <si>
    <t>Москва 11:00-12:30</t>
  </si>
  <si>
    <t>Елоустонский  Conference center, Big sky, Монтана США</t>
  </si>
  <si>
    <t>Тулуза Франция</t>
  </si>
  <si>
    <t>15-16 мая</t>
  </si>
  <si>
    <t>6-11 ноября</t>
  </si>
  <si>
    <t>Airshow china 2018</t>
  </si>
  <si>
    <t>Джухай, Китай</t>
  </si>
  <si>
    <t>15-18 ноября/не известно</t>
  </si>
  <si>
    <t xml:space="preserve">Семинар по программному обеспечению и моделированию воздействию заряженных частиц на вещества 12th Geant4 Space Users Workshop </t>
  </si>
  <si>
    <t xml:space="preserve">Семинар по радиационной стойкости. RADHARD (Radiation Hardness workshop) </t>
  </si>
  <si>
    <t xml:space="preserve">Международный семинар по надежности и радиационным эффектам в микро – и нано – электронных устройствах
(International Workshop on Reliability and Radiation Effects of Micro – and Nano – Electronic Devices)
</t>
  </si>
  <si>
    <t>Ченду, Китай</t>
  </si>
  <si>
    <t>Конец мая</t>
  </si>
  <si>
    <t>12-16 июня</t>
  </si>
  <si>
    <t xml:space="preserve">Международная конференция по радиации и возможностях ее применениях в различных областях исследований
5th International Conference on Radiation and Applications in Various Fields of Research (RAD 2017) 
</t>
  </si>
  <si>
    <t>Будва, Монтенегро</t>
  </si>
  <si>
    <t>20-24 августа</t>
  </si>
  <si>
    <t xml:space="preserve">European Symposium on Reliability of Electron Devices, Failure Physics and Analysis (ESREF 2017)  </t>
  </si>
  <si>
    <t>2-6 октября</t>
  </si>
  <si>
    <t>27 ноября - 1 декабря</t>
  </si>
  <si>
    <t>28-31 августа</t>
  </si>
  <si>
    <t>6-ая  Международная конференция по математическому моделированию в физических науках</t>
  </si>
  <si>
    <t>Пафос, Кипр</t>
  </si>
  <si>
    <t xml:space="preserve">www.icmsquare.net </t>
  </si>
  <si>
    <t>Билеты</t>
  </si>
  <si>
    <t>Трансфер</t>
  </si>
  <si>
    <t>28 - 29 марта</t>
  </si>
  <si>
    <t>www.radecs-association.net</t>
  </si>
  <si>
    <t>Выступление с презентацией</t>
  </si>
  <si>
    <t>Анашин В.С. (Чубунов П.А.)</t>
  </si>
  <si>
    <t>До 24.03</t>
  </si>
  <si>
    <t>Есть</t>
  </si>
  <si>
    <t>Страна</t>
  </si>
  <si>
    <t>Город</t>
  </si>
  <si>
    <t>Место проведения, (адрес)</t>
  </si>
  <si>
    <t>Заявление на  экспертное заключение</t>
  </si>
  <si>
    <t xml:space="preserve">Форма участия Отпуск/Командировка </t>
  </si>
  <si>
    <t>Дата поездки</t>
  </si>
  <si>
    <t>Инструктаж</t>
  </si>
  <si>
    <t>Оплата орг. Взноса</t>
  </si>
  <si>
    <t>Отель</t>
  </si>
  <si>
    <t>Испания</t>
  </si>
  <si>
    <t>Севилья</t>
  </si>
  <si>
    <t>Испытательный центр ALTER</t>
  </si>
  <si>
    <t>Письмо от Кальвеля + (запросили официальное приглашение 21.02)</t>
  </si>
  <si>
    <t xml:space="preserve">25-30 марта </t>
  </si>
  <si>
    <t>Потребуется машина</t>
  </si>
  <si>
    <t>Программа (Agenda)</t>
  </si>
  <si>
    <t>Не нужна</t>
  </si>
  <si>
    <t>Отпуск</t>
  </si>
  <si>
    <t>Дата проведения</t>
  </si>
  <si>
    <t>VII International Course «Detectors and Electronics for High Energy Physics, Astrophysics, Space applications and Medical physics»</t>
  </si>
  <si>
    <t>3-7 апреля</t>
  </si>
  <si>
    <t>Италия</t>
  </si>
  <si>
    <t>Легнаро (Падова)</t>
  </si>
  <si>
    <t>INFN National Laboratories of Legnaro Viale dell'Universita, 2</t>
  </si>
  <si>
    <t>Командировка</t>
  </si>
  <si>
    <t>2-8 апреля</t>
  </si>
  <si>
    <t>30 марта</t>
  </si>
  <si>
    <t>До 30.04.2017</t>
  </si>
  <si>
    <t>Чубунов П.А. покупает самостоятельно</t>
  </si>
  <si>
    <t>Чубунов П.А. бронирует самостоятельно</t>
  </si>
  <si>
    <t>Электричка/поезд</t>
  </si>
  <si>
    <t>Чубунов П.А.</t>
  </si>
  <si>
    <t>в качестве слушателя</t>
  </si>
  <si>
    <t>agenda.infn.it</t>
  </si>
  <si>
    <t xml:space="preserve">Семинар по радиационным эффектам
CCT CNES WS on Radiation Effects (Robert Ecoffet Workshop)
</t>
  </si>
  <si>
    <t xml:space="preserve">1-2 марта </t>
  </si>
  <si>
    <t>Нижний Новгород</t>
  </si>
  <si>
    <t>«ФГУП «ФНПЦ НИИИС им. Ю.Е.Седакова»</t>
  </si>
  <si>
    <t>с докладом</t>
  </si>
  <si>
    <t>Готов</t>
  </si>
  <si>
    <t>28.02-02.03</t>
  </si>
  <si>
    <t xml:space="preserve">Дата передачи материалов командируемому </t>
  </si>
  <si>
    <t>Не требуется</t>
  </si>
  <si>
    <t>не требуется</t>
  </si>
  <si>
    <t>Самостоятельно</t>
  </si>
  <si>
    <t>Предоставляется с их стороны</t>
  </si>
  <si>
    <t>Не получена</t>
  </si>
  <si>
    <t>Козюков А.Е.</t>
  </si>
  <si>
    <t>Санкт-Петербург</t>
  </si>
  <si>
    <t>Конгресс-зал отеля "Park Inn (Пулковская)", по адресу г. Санкт-Петербург, пл. Победы, д.1, к.2 (вход с ул. Варшавская)</t>
  </si>
  <si>
    <t>не известно</t>
  </si>
  <si>
    <t>Бычков А.</t>
  </si>
  <si>
    <t>Англия</t>
  </si>
  <si>
    <t>Гилфорд</t>
  </si>
  <si>
    <t xml:space="preserve">нет </t>
  </si>
  <si>
    <t>Университет Сюррей, GU2 7XH, UK</t>
  </si>
  <si>
    <t>Протопопов Г.А</t>
  </si>
  <si>
    <t>Машина/эл.поезд</t>
  </si>
  <si>
    <t>до 07.04</t>
  </si>
  <si>
    <t>до 21.04</t>
  </si>
  <si>
    <t>Оплачено</t>
  </si>
  <si>
    <t>Конгрессно-выставочный центр "Сокольники", павильон №4, 4.2</t>
  </si>
  <si>
    <t>Плакат</t>
  </si>
  <si>
    <t>Выставка</t>
  </si>
  <si>
    <t>не требуются</t>
  </si>
  <si>
    <t>Тужикова И.А.</t>
  </si>
  <si>
    <t>Австрия</t>
  </si>
  <si>
    <t>Зайберсдорф (пригород Вены)</t>
  </si>
  <si>
    <t>Лаборатория Зайберсдорф, Sibersdorf Labor Gmbh, 2444 Sibersdorf Austria</t>
  </si>
  <si>
    <t>до 12.05</t>
  </si>
  <si>
    <t>до 03.04</t>
  </si>
  <si>
    <t>до 25 мая</t>
  </si>
  <si>
    <t>до 12 мая</t>
  </si>
  <si>
    <t>до 15.04</t>
  </si>
  <si>
    <t>Машина/Эл.поезд</t>
  </si>
  <si>
    <t>Ответственные</t>
  </si>
  <si>
    <t>не извесно</t>
  </si>
  <si>
    <t>Название материала</t>
  </si>
  <si>
    <t>15.03 - крайний срок регистрации</t>
  </si>
  <si>
    <t>Заявки на участие принимаются до 25 марта</t>
  </si>
  <si>
    <t>Открыта загрузка тезисов</t>
  </si>
  <si>
    <t>Сан-Диего</t>
  </si>
  <si>
    <t>США</t>
  </si>
  <si>
    <t>Женева</t>
  </si>
  <si>
    <t>Швейцария</t>
  </si>
  <si>
    <t>Росиия</t>
  </si>
  <si>
    <t>Лыткарино</t>
  </si>
  <si>
    <t>Заседание руководителей технических комитетов RADECS-2017 (Meld Meeting) and Dry Run</t>
  </si>
  <si>
    <t xml:space="preserve">Чубунов П.А.
Козюков А.Е.
</t>
  </si>
  <si>
    <t xml:space="preserve">Чубунов П.А.
(Протопопов Г.А.)
Козюков А.Е.
(8 человек)
</t>
  </si>
  <si>
    <t>26-30 июня</t>
  </si>
  <si>
    <t>Ялта</t>
  </si>
  <si>
    <t xml:space="preserve">Чубунов П.А. 
(8 человек)
</t>
  </si>
  <si>
    <t xml:space="preserve">Анашин В.С.
Протопопов Г.А.
(2 человека)
</t>
  </si>
  <si>
    <t xml:space="preserve">Анашин В.С. 
Козюков А.Е.
(1-2 человека)
</t>
  </si>
  <si>
    <t xml:space="preserve">Чубунов П.А.
(1-2 человека)
</t>
  </si>
  <si>
    <t xml:space="preserve">Анашин В.С. 
Чубунов П.А.
(1-2 человека)
</t>
  </si>
  <si>
    <t xml:space="preserve">Чубунов П.А.
(1 человек)
</t>
  </si>
  <si>
    <t xml:space="preserve">Чубунов П.А./
Протопопов Г.А.
Крылов Д.Г.
(1-2 человека)
</t>
  </si>
  <si>
    <t xml:space="preserve">Анашин В.С.
Чубунов П.А.
Козюков А.Е.
(1-3 человека)
</t>
  </si>
  <si>
    <t xml:space="preserve">Козюков А.Е.
(Фарадьян К.Ж.)
(1 человек)
</t>
  </si>
  <si>
    <t xml:space="preserve">Анашин В.С.
Чубунов П.А.
Козюков А.Е. + (2-3 человека, итого: 5-6 человек)
</t>
  </si>
  <si>
    <t xml:space="preserve">Анашин В.С.
Протопопов Г.А. (1-2 человека) 
</t>
  </si>
  <si>
    <t xml:space="preserve">Козюков А.Е.
(Яковлев С. А.)
(4 человека)
</t>
  </si>
  <si>
    <t xml:space="preserve">Чубунов П.А.
(1-3 человека)
</t>
  </si>
  <si>
    <t>14-15 июня</t>
  </si>
  <si>
    <t xml:space="preserve"> Гостиница "Азимут" СПБ</t>
  </si>
  <si>
    <t>Июнь-июля</t>
  </si>
  <si>
    <t xml:space="preserve">Чубунов П.А.
(2-4 человека)
</t>
  </si>
  <si>
    <t xml:space="preserve">Ориентировочно 
21-25 ноября
</t>
  </si>
  <si>
    <t>Корея</t>
  </si>
  <si>
    <t>Пусан</t>
  </si>
  <si>
    <t>Новый Орлеан</t>
  </si>
  <si>
    <t>Мичиган</t>
  </si>
  <si>
    <t>Великобритания</t>
  </si>
  <si>
    <t>Манчестер</t>
  </si>
  <si>
    <t>Франция</t>
  </si>
  <si>
    <t>Бордо</t>
  </si>
  <si>
    <t>Алушта</t>
  </si>
  <si>
    <t>Сочи</t>
  </si>
  <si>
    <t>Остенде</t>
  </si>
  <si>
    <t>Европа</t>
  </si>
  <si>
    <t>запросить до 03.03</t>
  </si>
  <si>
    <t>год</t>
  </si>
  <si>
    <t>обязательная/необязательная</t>
  </si>
  <si>
    <t>Получено</t>
  </si>
  <si>
    <t>Заявка вместо приглашения</t>
  </si>
  <si>
    <t>Виза</t>
  </si>
  <si>
    <t>Наименование мероприятия</t>
  </si>
  <si>
    <t>Тип мероприятия (конф., семинар, РГ, засед.)</t>
  </si>
  <si>
    <t>Семинар</t>
  </si>
  <si>
    <t>Статус мероприятия (Рос/зарубежн.)</t>
  </si>
  <si>
    <t>Российское</t>
  </si>
  <si>
    <t>Зарубежное</t>
  </si>
  <si>
    <t>Отчет финансовый</t>
  </si>
  <si>
    <t xml:space="preserve">Отчет Рыбаковой </t>
  </si>
  <si>
    <t>Материалы конференции)получены/не получены)</t>
  </si>
  <si>
    <t>форма участия (доклад, презентация, тезисы)</t>
  </si>
  <si>
    <t>indico.esa.int</t>
  </si>
  <si>
    <t>Доклад</t>
  </si>
  <si>
    <t>Применение GEANT4 в испытательных средствах по контролю стойкости ЭКБ к воздействию ТЗЧ и при определении защитных свойств материалов</t>
  </si>
  <si>
    <t xml:space="preserve">09-13 апреля ориентировочно </t>
  </si>
  <si>
    <t xml:space="preserve">до 03.03 </t>
  </si>
  <si>
    <t>Получен давно</t>
  </si>
  <si>
    <t xml:space="preserve">В работе </t>
  </si>
  <si>
    <t>до 15.03.2017</t>
  </si>
  <si>
    <t xml:space="preserve">ежеквартально </t>
  </si>
  <si>
    <t>Заседание</t>
  </si>
  <si>
    <t>есть</t>
  </si>
  <si>
    <t>Конференция</t>
  </si>
  <si>
    <t>5-7 апреля</t>
  </si>
  <si>
    <t>"Основные подходы по сертификации испытательных лабораторий на право проведения квалификационных испытаний ЭКБ на стойкость к воздействию ИИКП"</t>
  </si>
  <si>
    <t>www.icrniies.ru</t>
  </si>
  <si>
    <t>Не требуется  (проект готов 28.02.2017)</t>
  </si>
  <si>
    <t>не требуется ( если нужен, то до 18.04.2017)</t>
  </si>
  <si>
    <t>до 12.04.2017</t>
  </si>
  <si>
    <t>www.seibersdorf-laboratories.at</t>
  </si>
  <si>
    <t>www.archimedes.ru</t>
  </si>
  <si>
    <t>"Практические аспекты подготовки образцов ЭКБ к испытаниям на стойкость к воздействию ТЗЧ"</t>
  </si>
  <si>
    <t>ежеквартально</t>
  </si>
  <si>
    <t>Получены</t>
  </si>
  <si>
    <t>19 мая</t>
  </si>
  <si>
    <t>Симпозиум</t>
  </si>
  <si>
    <r>
      <rPr>
        <b/>
        <sz val="11"/>
        <rFont val="Calibri"/>
        <family val="2"/>
        <charset val="204"/>
        <scheme val="minor"/>
      </rPr>
      <t xml:space="preserve">"ЭЛЕКТРОНСЕРТИФИКА" </t>
    </r>
    <r>
      <rPr>
        <b/>
        <sz val="10"/>
        <rFont val="Calibri"/>
        <family val="2"/>
        <charset val="204"/>
        <scheme val="minor"/>
      </rPr>
      <t xml:space="preserve">"Основные требования к испытательным лабораториям (центрам). Документирование системы качества испытательных лабораторий (центров)", "Внешний аудит" </t>
    </r>
  </si>
  <si>
    <t>Мытищи (Московская область)</t>
  </si>
  <si>
    <t>Ул. Колпакова, д.2 а.</t>
  </si>
  <si>
    <t>Крылов Д.Г.</t>
  </si>
  <si>
    <t xml:space="preserve">до 30 марта отправить заявку на участие </t>
  </si>
  <si>
    <t>Получено информационное письмо</t>
  </si>
  <si>
    <t>В качестве слушателя</t>
  </si>
  <si>
    <t>командировка</t>
  </si>
  <si>
    <t xml:space="preserve">11 - 14 апреля </t>
  </si>
  <si>
    <t>RAD-TEST 2017</t>
  </si>
  <si>
    <t>"Исследование характеристик пучков ионов на испытательных стендах по контролю стойкости ЭКБ к воздействию ТЗЧ и их вариаций при различных плотностях потоков и энергиях" + доклад Козюкова</t>
  </si>
  <si>
    <t>По отдельному перечню</t>
  </si>
  <si>
    <t>до 23.03.2017</t>
  </si>
  <si>
    <t>до 06.04.2017</t>
  </si>
  <si>
    <t>да, если будет</t>
  </si>
  <si>
    <t>Отметка о согласовании руководителем</t>
  </si>
  <si>
    <t>Организатор</t>
  </si>
  <si>
    <t>Количество человек (заявлено/согласовано руководителем/факт)</t>
  </si>
  <si>
    <t>ФИО ответственного</t>
  </si>
  <si>
    <t>Дата согласования плана содержания материала</t>
  </si>
  <si>
    <t>Dead line загрузки материала</t>
  </si>
  <si>
    <t>Dead line регистрации на мероприятие /оплаты</t>
  </si>
  <si>
    <t>Получение заключения ПДТК</t>
  </si>
  <si>
    <t>Обратиться в стороннюю организацию</t>
  </si>
  <si>
    <t>Получения согласия о возможности открытого опубликования сторонней  организации</t>
  </si>
  <si>
    <t>Получения согласия на соавторство</t>
  </si>
  <si>
    <t>Получение заключения о возможности открытого опубликования Роскосмоса</t>
  </si>
  <si>
    <t>Обратиться в Госкорпорациию Роскосмос</t>
  </si>
  <si>
    <t>Разрешение на командировку (план/факт)</t>
  </si>
  <si>
    <t>Получение приглашения (план/факт)</t>
  </si>
  <si>
    <t>Дата согласования проекета материала</t>
  </si>
  <si>
    <t>Оформление проекта ТЗ (план/не требуется)</t>
  </si>
  <si>
    <t>Получение подписанного ТЗ для зарубежной командировки (план/факт)</t>
  </si>
  <si>
    <t>Подписание ТЗ для зарубежной командировки в Филиале ОАО "ОРКК" - "НИИ КП"</t>
  </si>
  <si>
    <t>Подписание командировочных документов в Филиале ОАО "ОРКК" - "НИИ КП"</t>
  </si>
  <si>
    <t>Передача ТЗ для зарубежной командировки на утверждение в "ОРКК" - "НИИ КП"</t>
  </si>
  <si>
    <t>Количество материалов (заявлено/факт/не требуется)</t>
  </si>
  <si>
    <t>Согласовано</t>
  </si>
  <si>
    <t>АО "РНИИ "Электронстандарт"</t>
  </si>
  <si>
    <t>2/2 доклада</t>
  </si>
  <si>
    <t>Козюков А.Е</t>
  </si>
  <si>
    <t>С презентациями</t>
  </si>
  <si>
    <t>17 марта</t>
  </si>
  <si>
    <t xml:space="preserve"> 2 февраля(план)/23.03 (факт)</t>
  </si>
  <si>
    <t>оплачено</t>
  </si>
  <si>
    <t>Seibersdorf laboratories</t>
  </si>
  <si>
    <t>25 марта</t>
  </si>
  <si>
    <t>27 янаваря</t>
  </si>
  <si>
    <t>13 января</t>
  </si>
  <si>
    <t>11 ноября 2016</t>
  </si>
  <si>
    <t>20 мая</t>
  </si>
  <si>
    <t>14 апреля</t>
  </si>
  <si>
    <t>24 января</t>
  </si>
  <si>
    <t>11 июля</t>
  </si>
  <si>
    <t>24 апреля</t>
  </si>
  <si>
    <t>23 ноября</t>
  </si>
  <si>
    <t>10 июля</t>
  </si>
  <si>
    <t>26 июня</t>
  </si>
  <si>
    <t>16 июня</t>
  </si>
  <si>
    <t>11 августа</t>
  </si>
  <si>
    <t>28 июля</t>
  </si>
  <si>
    <t>13 июля</t>
  </si>
  <si>
    <t>24 августа</t>
  </si>
  <si>
    <t>31 июля</t>
  </si>
  <si>
    <t>25 сентября</t>
  </si>
  <si>
    <t>11 сентября</t>
  </si>
  <si>
    <t>22 сентября</t>
  </si>
  <si>
    <t>20 ноябяря</t>
  </si>
  <si>
    <t>3 ноября</t>
  </si>
  <si>
    <t>24-30 сентября</t>
  </si>
  <si>
    <t>300 Euro</t>
  </si>
  <si>
    <t>до 15 октября</t>
  </si>
  <si>
    <t>Филиал ОАО "ОРКК" - "НИИ КП"</t>
  </si>
  <si>
    <t>12/12/…</t>
  </si>
  <si>
    <t xml:space="preserve">Чубунов П.А. 
</t>
  </si>
  <si>
    <t>13.06 - 16.06</t>
  </si>
  <si>
    <t xml:space="preserve">Чубунов П.А. 
</t>
  </si>
  <si>
    <t>Рабочая группа</t>
  </si>
  <si>
    <t>Школа -семинар</t>
  </si>
  <si>
    <t>Яскин вычеркнул</t>
  </si>
  <si>
    <t xml:space="preserve">Козюков А.Е.
(Фарадьян К.Ж.)
</t>
  </si>
  <si>
    <t>Radecs aaaociation</t>
  </si>
  <si>
    <t xml:space="preserve">СICG Geneva – Centre International de Conferences Geneve.
Rue de Varembe 17, 1211 Geneve, Швейцария
</t>
  </si>
  <si>
    <t>Согласовано (30.03.2017)</t>
  </si>
  <si>
    <t>до 14 апреля</t>
  </si>
  <si>
    <t>30 марта/30 марта</t>
  </si>
  <si>
    <t>14 апреля/</t>
  </si>
  <si>
    <t>CERN</t>
  </si>
  <si>
    <t>информационное письмо получено</t>
  </si>
  <si>
    <t>1 июля (загружены тезисы)</t>
  </si>
  <si>
    <t>3 февраля (загружено)</t>
  </si>
  <si>
    <t>4/4</t>
  </si>
  <si>
    <t>Доклады</t>
  </si>
  <si>
    <t>1)Сложности и решения при радиационных экспериментах по одиночным эффектам, подготовки тестовой оснастки и образцов для испытаний (Козюков)</t>
  </si>
  <si>
    <t>Чубунов 2 доклада (11апеля было подано) 2 других доклада были поданы 29.03</t>
  </si>
  <si>
    <t>МАКС-2017</t>
  </si>
  <si>
    <t>Авиационно-космический салон</t>
  </si>
  <si>
    <t>Минпромторг России, Ростех</t>
  </si>
  <si>
    <t>18-23 июля</t>
  </si>
  <si>
    <t>Жуковский</t>
  </si>
  <si>
    <t xml:space="preserve">Аэродром Летно-исследовательского института  им. М.М. Громова. </t>
  </si>
  <si>
    <t>www.aviasalon.com</t>
  </si>
  <si>
    <t xml:space="preserve">Чубунов П.А.
</t>
  </si>
  <si>
    <t>СТАТЬЯ!!! Международная научно-техническая конференция «СЕРТИФИКАЦИЯ-ЭКБ»</t>
  </si>
  <si>
    <t>Тулуза</t>
  </si>
  <si>
    <t>получено</t>
  </si>
  <si>
    <t>27.04 (факт)</t>
  </si>
  <si>
    <t>14 июня</t>
  </si>
  <si>
    <t xml:space="preserve">Куплены всем </t>
  </si>
  <si>
    <t>1</t>
  </si>
  <si>
    <t>Нет</t>
  </si>
  <si>
    <t>4</t>
  </si>
  <si>
    <t>Не известно</t>
  </si>
  <si>
    <t>30.05 - 02.06.</t>
  </si>
  <si>
    <t>с 29.05 по 03.06</t>
  </si>
  <si>
    <t>18.05/25.05</t>
  </si>
  <si>
    <t>до 27.04</t>
  </si>
  <si>
    <t>куплены</t>
  </si>
  <si>
    <t>Забронирован</t>
  </si>
  <si>
    <t>Пройден</t>
  </si>
  <si>
    <t>Отчет после ТЗ (Паленому, В ОРКК)</t>
  </si>
  <si>
    <t>до 07.06</t>
  </si>
  <si>
    <t>до 25.05</t>
  </si>
  <si>
    <t>АО "НИИП"</t>
  </si>
  <si>
    <t>ул. Ленина, д.2а, Дворец культуры "Мир"</t>
  </si>
  <si>
    <t>www.niipriborov.ru</t>
  </si>
  <si>
    <t>9/9/…</t>
  </si>
  <si>
    <t>13/13</t>
  </si>
  <si>
    <t xml:space="preserve">Чубунов П.А.
</t>
  </si>
  <si>
    <t>31.05 - регистрация</t>
  </si>
  <si>
    <t>До 31.05</t>
  </si>
  <si>
    <t>до 09.06</t>
  </si>
  <si>
    <t>доклады</t>
  </si>
  <si>
    <t>25.06-01.07</t>
  </si>
  <si>
    <t>1/1</t>
  </si>
  <si>
    <t>доклад</t>
  </si>
  <si>
    <t>10.07-22.07</t>
  </si>
  <si>
    <t>оплачен</t>
  </si>
  <si>
    <t>забронирован</t>
  </si>
  <si>
    <t>не оплачен</t>
  </si>
  <si>
    <t>забронирован для В.С.</t>
  </si>
  <si>
    <t>есть у В.С. Анашина, нет у Чубунова П.А.</t>
  </si>
  <si>
    <t>согласовано</t>
  </si>
  <si>
    <t>до 23.06</t>
  </si>
  <si>
    <t>после 21 апреля (отдано 26 мая, подписано у экспертов, кроме Паленого и Яскина)</t>
  </si>
  <si>
    <t>до 30 июня</t>
  </si>
  <si>
    <t>до 23 июня</t>
  </si>
  <si>
    <t>до 07 июля</t>
  </si>
  <si>
    <t>До 09.06</t>
  </si>
  <si>
    <t>до 30.06</t>
  </si>
  <si>
    <t xml:space="preserve"> до 04.07</t>
  </si>
  <si>
    <t>до 20 июля</t>
  </si>
  <si>
    <t>до 21 апреля (получено)</t>
  </si>
  <si>
    <t>17-й Ежегодный международный научно-практический семинар «Проблемы создания специализированных радиационно-стойких СБИС на основе гетероструктур»</t>
  </si>
  <si>
    <t>Ориентировочно март</t>
  </si>
  <si>
    <t>Предоставляется с их стороны?</t>
  </si>
  <si>
    <t>Козюков А.Е.?</t>
  </si>
  <si>
    <t>Мытищи (Московская область)?</t>
  </si>
  <si>
    <t>Ул. Колпакова, д.2 а.?</t>
  </si>
  <si>
    <t>Крылов Д.Г.?</t>
  </si>
  <si>
    <t>Seibersdorf laboratories?</t>
  </si>
  <si>
    <t>Австрия?</t>
  </si>
  <si>
    <t>Зайберсдорф (пригород Вены)?</t>
  </si>
  <si>
    <t>Лаборатория Зайберсдорф, Sibersdorf Labor Gmbh, 2444 Sibersdorf Austria?</t>
  </si>
  <si>
    <t>Конгрессно-выставочный центр "Сокольники", павильон №2</t>
  </si>
  <si>
    <t>май?</t>
  </si>
  <si>
    <t>США?</t>
  </si>
  <si>
    <t>Сан-Диего?</t>
  </si>
  <si>
    <t>CERN?</t>
  </si>
  <si>
    <t xml:space="preserve">Чубунов П.А.?
Козюков А.Е.?
</t>
  </si>
  <si>
    <t>ул. Ленина, д.2а, Дворец культуры "Мир"?</t>
  </si>
  <si>
    <t xml:space="preserve">Чубунов П.А.?
</t>
  </si>
  <si>
    <t>Санкт-Петербург?</t>
  </si>
  <si>
    <t xml:space="preserve">Чубунов П.А.?
</t>
  </si>
  <si>
    <t>Школа - семинар</t>
  </si>
  <si>
    <t>Июнь-июль</t>
  </si>
  <si>
    <t xml:space="preserve">Чубунов П.А.
(2-4 человека)?
</t>
  </si>
  <si>
    <t xml:space="preserve">
Протопопов Г.А. ?
</t>
  </si>
  <si>
    <t>IEEE</t>
  </si>
  <si>
    <t>Ваиколоа, Гаваи</t>
  </si>
  <si>
    <t>www.nsrec.com</t>
  </si>
  <si>
    <t xml:space="preserve">Анашин В.С. 
Козюков А.Е.
(1-2 человека)?
</t>
  </si>
  <si>
    <t xml:space="preserve">Чубунов П.А.?
</t>
  </si>
  <si>
    <t>Великобритания?</t>
  </si>
  <si>
    <t>Манчестер?</t>
  </si>
  <si>
    <t xml:space="preserve">Анашин В.С. 
Чубунов П.А.
(1-2 человека)?
</t>
  </si>
  <si>
    <t>Дания</t>
  </si>
  <si>
    <t>Ольборг</t>
  </si>
  <si>
    <t xml:space="preserve">Чубунов П.А.
(1 человек)?
</t>
  </si>
  <si>
    <t xml:space="preserve">Козюков А.Е.?
</t>
  </si>
  <si>
    <t>Швеция</t>
  </si>
  <si>
    <t>Готенбург</t>
  </si>
  <si>
    <t>Radecs aссociation</t>
  </si>
  <si>
    <t xml:space="preserve">ноябрь
</t>
  </si>
  <si>
    <t xml:space="preserve">Чубунов П.А.?
(1-3 человека)
</t>
  </si>
  <si>
    <t>Отпуск (Ездил только Чубунов П.А. Анашин В.С. не поехал)</t>
  </si>
  <si>
    <t xml:space="preserve">23-26 октября </t>
  </si>
  <si>
    <t>Германия</t>
  </si>
  <si>
    <t>Мюнхен</t>
  </si>
  <si>
    <t xml:space="preserve">https://seressa.in.tum.de/index.html </t>
  </si>
  <si>
    <t xml:space="preserve">15 сентября </t>
  </si>
  <si>
    <t xml:space="preserve">до 10 сентября </t>
  </si>
  <si>
    <t xml:space="preserve">до 8 сентября </t>
  </si>
  <si>
    <t xml:space="preserve">International School on the Effects of Radiation on Embedded Systems for Space Applications (SERESSA) </t>
  </si>
  <si>
    <t>3/3/3 человека (Анашин, Козюков, Бычков)</t>
  </si>
  <si>
    <t>2/2/2 (Участвовали Чубунов П.А., Козюков А.Е.)</t>
  </si>
  <si>
    <t xml:space="preserve">
Протопопов Г.А.
</t>
  </si>
  <si>
    <t xml:space="preserve">Анашин В.С. 
Козюков А.Е.
</t>
  </si>
  <si>
    <t>Форум микроэлектроника (Международная конференция "Интегральные схемы и микроэлектронные модули-проектирование, производство и применение")</t>
  </si>
  <si>
    <t xml:space="preserve">Максименко Т. А.
</t>
  </si>
  <si>
    <t>1/1/…</t>
  </si>
  <si>
    <t>1/1/0 (НПК-1 представлял Работник Рыбаковой - Артем)</t>
  </si>
  <si>
    <t>1/1/1 (Участвовал Козюков А.Е.)</t>
  </si>
  <si>
    <t>1/1/1 (Участвовал Чубунов П.А.)</t>
  </si>
  <si>
    <t>1/1/1 (Участвовал Протопопов Г.А.)</t>
  </si>
  <si>
    <t>1/1/1 (Участвовал Крылов Д.Г.)</t>
  </si>
  <si>
    <t>1/1/1 (Участвовал Анцупов Егор)</t>
  </si>
  <si>
    <t>2/2/2 (Участвовали Анашин В.С., Козюков А.Е.)</t>
  </si>
  <si>
    <t>1/1/1 (Анашин В.С)</t>
  </si>
  <si>
    <t xml:space="preserve">
Козюков А.Е.
</t>
  </si>
  <si>
    <t>2/2/…</t>
  </si>
  <si>
    <t>1/1/… (участник - Фарадьян К.Ж)</t>
  </si>
  <si>
    <t>7/7/…</t>
  </si>
  <si>
    <t xml:space="preserve">Чубунов П.А.
Козюков А.Е. 
</t>
  </si>
  <si>
    <t xml:space="preserve">
(Яковлев С. А.)
(4 человека)
</t>
  </si>
  <si>
    <t>4/4/</t>
  </si>
  <si>
    <t xml:space="preserve">Чубунов П.А.
</t>
  </si>
  <si>
    <t>1-3/1-3/</t>
  </si>
  <si>
    <t>2/2/</t>
  </si>
  <si>
    <t>agenda.infn.it     ???</t>
  </si>
  <si>
    <t>Чубунов П.А.  ??</t>
  </si>
  <si>
    <t>Козюков А.Е.   ?</t>
  </si>
  <si>
    <t>Ежеквартально</t>
  </si>
  <si>
    <t>indico.esa.int      ??</t>
  </si>
  <si>
    <t>Протопопов Г.А.</t>
  </si>
  <si>
    <t>Москва  ??</t>
  </si>
  <si>
    <t>Лыткарино  ??</t>
  </si>
  <si>
    <t>Ялта ??</t>
  </si>
  <si>
    <t>Пусан/Сидней  ??</t>
  </si>
  <si>
    <t>Корея/Австралия  ??</t>
  </si>
  <si>
    <t xml:space="preserve"> июль (Корея)?                       29-30 Января (Австралия)  ??</t>
  </si>
  <si>
    <t>Форум микроэлектроника  (Международная конференция "Интегральные схемы и микроэлектронные модули-проектирование, производство и применение")</t>
  </si>
  <si>
    <t>Алушта  ??</t>
  </si>
  <si>
    <t xml:space="preserve">http://www.mri-progress.ru/konferenciya/ </t>
  </si>
  <si>
    <t xml:space="preserve">
Чубунов П.А.?
</t>
  </si>
  <si>
    <t>Дубна/Москва  ??</t>
  </si>
  <si>
    <t xml:space="preserve">Дубна/Москва  </t>
  </si>
  <si>
    <t>Бельгия ??</t>
  </si>
  <si>
    <t>Остенде ??</t>
  </si>
  <si>
    <t xml:space="preserve">Анашин В.С.
Протопопов Г.А. ??
</t>
  </si>
  <si>
    <t xml:space="preserve">
Чубунов П.А.
Козюков А.Е. ??
</t>
  </si>
  <si>
    <t>Москва ??</t>
  </si>
  <si>
    <t xml:space="preserve">Козюков А.Е. ??
</t>
  </si>
  <si>
    <t>Европа  ??</t>
  </si>
  <si>
    <t>Ориентировочно апрель</t>
  </si>
  <si>
    <t xml:space="preserve"> Ориентировочно апрель</t>
  </si>
  <si>
    <t>Ориентировочно май</t>
  </si>
  <si>
    <t>Ориентировочно май-июнь</t>
  </si>
  <si>
    <t>Ориентировочно июнь</t>
  </si>
  <si>
    <t>Ориентировочно июль</t>
  </si>
  <si>
    <t>Ориентировочно август</t>
  </si>
  <si>
    <t>Ориентировочно сентябрь</t>
  </si>
  <si>
    <t>Ориентировочно октябрь</t>
  </si>
  <si>
    <t xml:space="preserve"> Ориентировочно ноябрь -декабрь</t>
  </si>
  <si>
    <t xml:space="preserve"> Ориентировочно ноябрь  </t>
  </si>
  <si>
    <t xml:space="preserve">Ориентировочно Ноябрь-декабрь </t>
  </si>
  <si>
    <t>02-07 октября</t>
  </si>
  <si>
    <t>AMICSA 2018</t>
  </si>
  <si>
    <t>17-19 Июня</t>
  </si>
  <si>
    <t xml:space="preserve">Бельгия </t>
  </si>
  <si>
    <t>Лёвен</t>
  </si>
  <si>
    <t>Фундаментальные и прикладные космические исследования</t>
  </si>
  <si>
    <t>ИКИ РАН</t>
  </si>
  <si>
    <t>V Научно-техническая конференция молодых ученых и специалистов AO "КБСМ"</t>
  </si>
  <si>
    <t>Санкт-Петербург ??</t>
  </si>
  <si>
    <t>Технологии разработки и отладки сложных технических систем</t>
  </si>
  <si>
    <t>МГТУ им. Баумана</t>
  </si>
  <si>
    <t>VIII International Course «Detectors and Electronics for High Energy Physics, Astrophysics, Space applications and Medical physics»</t>
  </si>
  <si>
    <t xml:space="preserve">Семинар по программному обеспечению и моделированию воздействию заряженных частиц на вещества 13th Geant4 Space Users Workshop </t>
  </si>
  <si>
    <t>21-й Московский международный Салон изобретений и инновационных технологий «Архимед»</t>
  </si>
  <si>
    <t>Заседание руководителей технических комитетов RADECS-2018 (Meld Meeting) and Dry Run</t>
  </si>
  <si>
    <t>Всероссийская научно-техническая конференция «Радиационная стойкость электронных систем» («СТОЙКОСТЬ-2018»)</t>
  </si>
  <si>
    <t>Российской</t>
  </si>
  <si>
    <t>12-я Российская летняя школа-семинар «Методы оценки и обеспечения радиационной стойкости изделий электронной техники» - «РАДИАЦИОННАЯ СТОЙКОСТЬ-2018»</t>
  </si>
  <si>
    <t>36 International Cosmic Ray Conference (ICRC) (Есть мероприятие с похожим названием - "International Conference on Cosmic Ray", которое будет проходить в Австалии 29-30 Января)</t>
  </si>
  <si>
    <t>Nuclear and Space Radiation Effects Conference (NSREC 2018)</t>
  </si>
  <si>
    <t>МАКС-2018</t>
  </si>
  <si>
    <t>International Beam Instrumentation Conference (IBIC 2018)</t>
  </si>
  <si>
    <t>13th International Workshop on Microbeam Probes of Cellular Radiation Response (IWM 2018)</t>
  </si>
  <si>
    <t xml:space="preserve">European Symposium on Reliability of Electron Devices, Failure Physics and Analysis (ESREF 2018)  </t>
  </si>
  <si>
    <t>XVI Всероссийская научно-техническая конференция «Пульсар-2018»</t>
  </si>
  <si>
    <t>Conference on RADiation Effects on Components and Systems (RADECS-2018)</t>
  </si>
  <si>
    <t>15 European Space Weather Week (ESWW15)</t>
  </si>
  <si>
    <t>17-я Международная научно-практическая конференция «NIDays-2018»</t>
  </si>
  <si>
    <t>не согласовано</t>
  </si>
  <si>
    <t>Суздаль</t>
  </si>
  <si>
    <t>Ул. Ленина 45. Гостиничный комплекс "Пушкинская слобода", конференц-зал "Петровский", ???</t>
  </si>
  <si>
    <t xml:space="preserve">Электроника, микро - и наноэлектроника, 16-я всероссийская научно-техническая конференция </t>
  </si>
  <si>
    <t>15-я Международная выставка ChipExpo - 2017</t>
  </si>
  <si>
    <t>ЦВК "Экспоцентр"</t>
  </si>
  <si>
    <t>Место проведения, страна, город</t>
  </si>
  <si>
    <t>Дата согласования проекта материала</t>
  </si>
  <si>
    <t>Дата получение заключения ПДТК</t>
  </si>
  <si>
    <t>Экспертные заключения</t>
  </si>
  <si>
    <t>Наименование и тип мероприятий</t>
  </si>
  <si>
    <t>Билеты/Виза</t>
  </si>
  <si>
    <t>Тех.Задание</t>
  </si>
  <si>
    <t>Информация о поездке</t>
  </si>
  <si>
    <t>Семинар. 17-й Ежегодный международный научно-практический семинар «Проблемы создания специализированных радиационно-стойких СБИС на основе гетероструктур»</t>
  </si>
  <si>
    <t>Информация о материале</t>
  </si>
  <si>
    <t>«ФГУП «ФНПЦ НИИИС им. Ю.Е.Седакова», Россия, Нижний Новгород</t>
  </si>
  <si>
    <t>Заседание. Ежегодное заседание Управляющего совета Ассоциации RADECS (RADECS Steering Committee)</t>
  </si>
  <si>
    <t>Россия, Санкт-Петербург</t>
  </si>
  <si>
    <t>Название и количество материала</t>
  </si>
  <si>
    <t>Конференция. Международная научно-техническая конференция «СЕРТИФИКАЦИЯ-ЭКБ»</t>
  </si>
  <si>
    <t>Отвественное лицо</t>
  </si>
  <si>
    <t>Симпозиум. The Single Event Effects (SEE) Symposium &amp; Military and Aerospace Programmable Logic Devices (MAPLD) Workshop</t>
  </si>
  <si>
    <t>Рабочая группа. RAD-TEST</t>
  </si>
  <si>
    <t>Бельгия, Лёвен</t>
  </si>
  <si>
    <t>Филиал ОАО "ОРКК" - "НИИ КП", Россия, Ялта</t>
  </si>
  <si>
    <t xml:space="preserve">Конференция. Международная научно-техническая конференция «Электронная компонентная база космических систем» </t>
  </si>
  <si>
    <t>Россия, Сочи</t>
  </si>
  <si>
    <t>Швеция, Готенбург</t>
  </si>
  <si>
    <t>Семинар. 16-й Ежегодный международный научно-практический семинар «Проблемы создания специализированных радиационно-стойких СБИС на основе гетероструктур»</t>
  </si>
  <si>
    <t xml:space="preserve"> Козюков А.Е.</t>
  </si>
  <si>
    <t>готов</t>
  </si>
  <si>
    <t>Самостоятельно/не требуется</t>
  </si>
  <si>
    <t>Испытательный центр ALTER, Испания, Севилья</t>
  </si>
  <si>
    <t>25-30.03.2017</t>
  </si>
  <si>
    <t>есть/</t>
  </si>
  <si>
    <t>Семинар. VII International Course «Detectors and Electronics for High Energy Physics, Astrophysics, Space applications and Medical physics»</t>
  </si>
  <si>
    <t>INFN National Laboratories of Legnaro Viale dell'Universita, 2, Италия, Легнаро (Падова)</t>
  </si>
  <si>
    <t>15.03.17 - крайний срок регистрации</t>
  </si>
  <si>
    <t>02-08.04.17</t>
  </si>
  <si>
    <t>Чубунов П.А. покупает самостоятельно/виза есть</t>
  </si>
  <si>
    <t>АО "РНИИ "Электронстандарт"Конгресс-зал отеля "Park Inn (Пулковская)", по адресу г. Санкт-Петербург, пл. Победы, д.1, к.2 (вход с ул. Варшавская)</t>
  </si>
  <si>
    <t>Анашин, Козюков, Бычков</t>
  </si>
  <si>
    <t xml:space="preserve"> 02.02.17(план)/23.03.17 (факт)</t>
  </si>
  <si>
    <t>есть/виза не требуется</t>
  </si>
  <si>
    <t>До 09.06.17</t>
  </si>
  <si>
    <t>до 30.06.17</t>
  </si>
  <si>
    <t>Университет Сюррей, GU2 7XH, UK, Англия, Гилфорд</t>
  </si>
  <si>
    <t>получена</t>
  </si>
  <si>
    <t xml:space="preserve">09-13.04.17 ориентировочно </t>
  </si>
  <si>
    <t>есть/виза в работе</t>
  </si>
  <si>
    <t>до 21.04.17</t>
  </si>
  <si>
    <t xml:space="preserve">Семинар. "ЭЛЕКТРОНСЕРТИФИКА" "Основные требования к испытательным лабораториям (центрам). Документирование системы качества испытательных лабораторий (центров)", "Внешний аудит" </t>
  </si>
  <si>
    <t>Мытищи (Московская область), ул. Колпакова, д.2 а</t>
  </si>
  <si>
    <t>11 - 14.04.2017</t>
  </si>
  <si>
    <t>до 03.04.17</t>
  </si>
  <si>
    <t>Seibersdorf laboratories, Австрия, Лаборатория Зайберсдорф, Sibersdorf Labor Gmbh, 2444 Sibersdorf Austria (пригород Вены)</t>
  </si>
  <si>
    <t>до 03.03.17</t>
  </si>
  <si>
    <t>до 14.04.2017</t>
  </si>
  <si>
    <t>запросить до 03.03.17</t>
  </si>
  <si>
    <t>до 15.04.17/</t>
  </si>
  <si>
    <t>до 15.04.17</t>
  </si>
  <si>
    <t>до 25.05.17</t>
  </si>
  <si>
    <t>до 12.05.17</t>
  </si>
  <si>
    <t>Выставка. 20-й Московский международный Салон изобретений и инновационных технологий «Архимед»</t>
  </si>
  <si>
    <t>Конгрессно-выставочный центр "Сокольники", павильон №4, 4.2, Россия, Москва</t>
  </si>
  <si>
    <t>Анцупов Егор</t>
  </si>
  <si>
    <t>Заявки на участие принимаются до 25.03.2017</t>
  </si>
  <si>
    <t>16-19.05.17</t>
  </si>
  <si>
    <t>нет/виза не требуется</t>
  </si>
  <si>
    <t>неизвестно</t>
  </si>
  <si>
    <t>США, Сан-Диего</t>
  </si>
  <si>
    <t>30 мая - 02 июня</t>
  </si>
  <si>
    <t>CERN, Франция, Тулуза</t>
  </si>
  <si>
    <t>Чубунов П.А., Козюков А.Е.</t>
  </si>
  <si>
    <t>с 29.0517 по 03.06.17</t>
  </si>
  <si>
    <t>18.05/25.05.17</t>
  </si>
  <si>
    <t>до 27.04.17</t>
  </si>
  <si>
    <t>27.04.17 (факт)</t>
  </si>
  <si>
    <t>есть/есть</t>
  </si>
  <si>
    <t>до 07.06.17</t>
  </si>
  <si>
    <t>Конференция. Всероссийская научно-техническая конференция «Радиационная стойкость электронных систем» («СТОЙКОСТЬ-2017»)</t>
  </si>
  <si>
    <t>АО "НИИП", Лыткарино, ул. Ленина, д.2а, Дворец культуры "Мир"</t>
  </si>
  <si>
    <t>До 31.05.17</t>
  </si>
  <si>
    <t>до 09.06.17</t>
  </si>
  <si>
    <t xml:space="preserve"> Гостиница "Азимут" СПБ. Филиал ОАО "ОРКК" - "НИИ КП", Россия, Санкт-Петербург</t>
  </si>
  <si>
    <t xml:space="preserve">Чубунов П.А. </t>
  </si>
  <si>
    <t>4/ по отдельному перечню</t>
  </si>
  <si>
    <t>13-16.06.17</t>
  </si>
  <si>
    <t xml:space="preserve">Школа -семинар. 11-я Российская летняя школа-семинар «Методы оценки и обеспечения радиационной стойкости изделий электронной техники» </t>
  </si>
  <si>
    <t>до 23.06.2017</t>
  </si>
  <si>
    <t>куплены/виза не требуется</t>
  </si>
  <si>
    <t>Семинар по радиационным эффектам
CCT CNES WS on Radiation Effects (Robert Ecoffet Workshop)</t>
  </si>
  <si>
    <t>2-4 человека</t>
  </si>
  <si>
    <t>Корея, Пусан</t>
  </si>
  <si>
    <t xml:space="preserve">
Протопопов Г.А.</t>
  </si>
  <si>
    <t>01.07.2017 (загружены тезисы)</t>
  </si>
  <si>
    <t>до 30.06.2017</t>
  </si>
  <si>
    <t>до 07.07.2017</t>
  </si>
  <si>
    <t>10-22.07.17</t>
  </si>
  <si>
    <t>Конференция. Nuclear and Space Radiation Effects Conference (NSREC 2017)</t>
  </si>
  <si>
    <t>Конференция. 35rd International Cosmic Ray Conference (ICRC - 2017)</t>
  </si>
  <si>
    <t>США,Новый Орлеан</t>
  </si>
  <si>
    <t>Анашин В.С. 
Козюков А.Е.</t>
  </si>
  <si>
    <t>03.02.2017 (загружено)</t>
  </si>
  <si>
    <t>Авиационно-космический салон. Макс - 2017</t>
  </si>
  <si>
    <t xml:space="preserve">Минпромторг России, Ростех. Жуковский ,Аэродром Летно-исследовательского института  им. М.М. Громова. </t>
  </si>
  <si>
    <t>НПК-1 представлял Работник Рыбаковой - Артем</t>
  </si>
  <si>
    <t>Конференция. International Beam Instrumentation Conference (IBIC 2017)</t>
  </si>
  <si>
    <t>США,Мичиган</t>
  </si>
  <si>
    <t>Анашин В.С</t>
  </si>
  <si>
    <t>до 09.06.20017</t>
  </si>
  <si>
    <t>до 04.07.2017</t>
  </si>
  <si>
    <t>до 20.07.2017</t>
  </si>
  <si>
    <t>нет/Виза есть у В.С. Анашина, нет у Чубунова П.А.</t>
  </si>
  <si>
    <t>забронирован для Анашина В.С.</t>
  </si>
  <si>
    <t>Великобритания. Манчестер</t>
  </si>
  <si>
    <t>Анашин В.С. 
Чубунов П.А.</t>
  </si>
  <si>
    <t>Франция, Бордо</t>
  </si>
  <si>
    <t>Россия, Алушта</t>
  </si>
  <si>
    <t>Максименко Т. А.</t>
  </si>
  <si>
    <t>Конференция. Форум микроэлектроника (Международная конференция "Интегральные схемы и микроэлектронные модули-проектирование, производство и применение")</t>
  </si>
  <si>
    <t xml:space="preserve">Конференция. European Symposium on Reliability of Electron Devices, Failure Physics and Analysis (ESREF 2017)  </t>
  </si>
  <si>
    <t xml:space="preserve">
Козюков А.Е.</t>
  </si>
  <si>
    <t>Конференция. XVI Всероссийская научно-техническая конференция «Пульсар-2017»</t>
  </si>
  <si>
    <t>Россия. Дубна/Москва</t>
  </si>
  <si>
    <t>Фарадьян К.Ж</t>
  </si>
  <si>
    <t>Козюков А.Е.
(Фарадьян К.Ж.)</t>
  </si>
  <si>
    <t>Конференция. Conference on RADiation Effects on Components and Systems (RADECS-2017)</t>
  </si>
  <si>
    <t>Radecs aaaociation, Швейцария, Женева. СICG Geneva – Centre International de Conferences Geneve.
Rue de Varembe 17, 1211 Geneve, Швейцария</t>
  </si>
  <si>
    <t xml:space="preserve">Чубунов П.А.
Козюков А.Е. </t>
  </si>
  <si>
    <t>4/1)Сложности и решения при радиационных экспериментах по одиночным эффектам, подготовки тестовой оснастки и образцов для испытаний (Козюков)</t>
  </si>
  <si>
    <t>до 21.04.2017 (получено)</t>
  </si>
  <si>
    <t>ЦВК "Экспоцентр" Москва, Россия</t>
  </si>
  <si>
    <t>Бельгия, Остенде</t>
  </si>
  <si>
    <t>Анашин В.С.
Протопопов Г.А</t>
  </si>
  <si>
    <t>до 15.10.2017</t>
  </si>
  <si>
    <t>Конференция. 14 European Space Weather Week (ESWW14)</t>
  </si>
  <si>
    <t xml:space="preserve">Яковлев С. А.
</t>
  </si>
  <si>
    <t>Яковлев С. А.
(4 человека)</t>
  </si>
  <si>
    <t>Германия, Мюнхен</t>
  </si>
  <si>
    <t>до 10.09.2017</t>
  </si>
  <si>
    <t>до 08.10.2017</t>
  </si>
  <si>
    <t>Отчеты</t>
  </si>
  <si>
    <t>Финансовый отчет</t>
  </si>
  <si>
    <t>Dead line регистрации/оплаты на мероприятие</t>
  </si>
  <si>
    <t xml:space="preserve">Dead line регистрации/оплаты на мероприятие </t>
  </si>
  <si>
    <t>Дата  заявление на  экспертное заключение</t>
  </si>
  <si>
    <t>Информация об участниках</t>
  </si>
  <si>
    <t>Получение подписанного ТЗ для зарубежной командировки (план)</t>
  </si>
  <si>
    <t>Получение приглашения (не позднее)</t>
  </si>
  <si>
    <t>Разрешение на командировку (не позднее)</t>
  </si>
  <si>
    <t>факт</t>
  </si>
  <si>
    <t>Дата начала поездки</t>
  </si>
  <si>
    <t>(план) не позднее</t>
  </si>
  <si>
    <t>Тип мероприятия (выступление /слушатель)</t>
  </si>
  <si>
    <t>слушатель</t>
  </si>
  <si>
    <t>Начало работы</t>
  </si>
  <si>
    <t>Россия/ Международная</t>
  </si>
  <si>
    <t xml:space="preserve">Дата получение заключения ПДТК </t>
  </si>
  <si>
    <t>Дата заявление на  экспертное заключение</t>
  </si>
  <si>
    <t>Отметка о согласовании с Яскиным</t>
  </si>
  <si>
    <t>Отметка о согласовании Анашиным</t>
  </si>
  <si>
    <t>международная</t>
  </si>
  <si>
    <t>дата окончания мероприятия</t>
  </si>
  <si>
    <t>Дата начала мероприятия</t>
  </si>
  <si>
    <t>http://www.kosrad.ru/index.php/en/</t>
  </si>
  <si>
    <t>http://www.radecs2018.org/index.htm</t>
  </si>
  <si>
    <t>www.r-v-r.ru</t>
  </si>
  <si>
    <t>Зайберсдорф (пригород Вены), Австрия</t>
  </si>
  <si>
    <t>Охрид, Македония</t>
  </si>
  <si>
    <t>http://rad2018.rad-conference.org/welcome.php</t>
  </si>
  <si>
    <t>https://www.seibersdorf-laboratories.at/index.php?id=1933&amp;L=1</t>
  </si>
  <si>
    <t>Radiation Hardness topcis. RADHARD -Symposium(Семинар по радиационной стойкости)</t>
  </si>
  <si>
    <t>http://cct.cnes.fr/en/</t>
  </si>
  <si>
    <t>Нидерланды, Нордвейк</t>
  </si>
  <si>
    <t>http://www.chipexpo.ru/welcome</t>
  </si>
  <si>
    <t>Гостиница "Рэдиссон Славянская" по адресу:
г. Москва, пл. Европы, д.2, россия</t>
  </si>
  <si>
    <t>https://events.ni.com/profile/web/index.cfm?PKwebID=0x240743b83&amp;varPage=home</t>
  </si>
  <si>
    <t>Конференция.Международная научно-практическая конференция «NIDays-2017»</t>
  </si>
  <si>
    <t>http://www.stce.be/esww14/</t>
  </si>
  <si>
    <t>http://www.kipa.org/siif_en/</t>
  </si>
  <si>
    <t>https://indico.esa.int/indico/event/213/</t>
  </si>
  <si>
    <t>SPACEMON: Space Environment Monitoring Workshop 2017</t>
  </si>
  <si>
    <t>http://www.pcbtech.ru/pages/view_anounce/46</t>
  </si>
  <si>
    <t>была в 2016 году</t>
  </si>
  <si>
    <t>http://sakhaexpo.ru/uncategorized/s-15-po-19-avgusta-v-gorode-yakutske-sostoyalas-13-aya-rossiysko-kitayskaya-konferentsiya-po-kosmicheskoy-pogode.html</t>
  </si>
  <si>
    <t>RADLAS</t>
  </si>
  <si>
    <t>Франция, Монпелье</t>
  </si>
  <si>
    <t>Яковлев С.А.</t>
  </si>
  <si>
    <t xml:space="preserve">Арутюнян, Лыков
</t>
  </si>
  <si>
    <t>12 межотраслевая конференция по радиационной стойкости (РС-2017)</t>
  </si>
  <si>
    <t>Кляйн А.А.</t>
  </si>
  <si>
    <t xml:space="preserve">В.С. Анашин – с 24.11 по 03.12
Г.А. Протопопов – с 26.11 по 02.12
</t>
  </si>
  <si>
    <t>https://seressa.in.tum.de/</t>
  </si>
  <si>
    <t>не нашла в 2017</t>
  </si>
  <si>
    <t>13th International School on
the Effects of Radiation on Embedded Systems for Space Applications (SERESSA)</t>
  </si>
  <si>
    <t>Снежинск</t>
  </si>
  <si>
    <t>Обязательная/Необязательная</t>
  </si>
  <si>
    <t>Дата (Начало работы)</t>
  </si>
  <si>
    <t>Статус мероприятия (Россия/ Международная)</t>
  </si>
  <si>
    <t>Тип мероприятия</t>
  </si>
  <si>
    <t>Кол-во человек (заявлено/согласовано руководителем/факт)</t>
  </si>
  <si>
    <t>форма участия (отпуск/ командировка)</t>
  </si>
  <si>
    <t>Дата согласования названия/ плана содержания материала</t>
  </si>
  <si>
    <t>Перевод материалов требуется/не требуется</t>
  </si>
  <si>
    <t>Дата согласования текста материала</t>
  </si>
  <si>
    <t>Количество материала (заявлено/факт)</t>
  </si>
  <si>
    <t>Примечание</t>
  </si>
  <si>
    <t>RADECS Steering Committee</t>
  </si>
  <si>
    <t xml:space="preserve">RADECS Workshop </t>
  </si>
  <si>
    <t>Пекин, Китай</t>
  </si>
  <si>
    <t xml:space="preserve">Заседание руководителей технических комитетов RADECS-2018 Meld Meeting Radecs-2018  </t>
  </si>
  <si>
    <t>IEEE Nuclear And Space Radiation Effects Conference (NSREC)</t>
  </si>
  <si>
    <t>Ваиколоа-Виллидж, США</t>
  </si>
  <si>
    <t>Международный семинар AMICSA 2018.International workshop on Analogue and Mixed-Signal integrated Circuits for Space Applications</t>
  </si>
  <si>
    <t>Листовка</t>
  </si>
  <si>
    <t>Шанхай, Китай</t>
  </si>
  <si>
    <t>RADECS</t>
  </si>
  <si>
    <t>Европейская неделя космической погоды. European Space Weather Week . ESWW</t>
  </si>
  <si>
    <t>https://10times.com/esww</t>
  </si>
  <si>
    <t xml:space="preserve"> International School on the Effects of Radiation on Embedded Systems for Space Applications (SERESSA) </t>
  </si>
  <si>
    <t>https://seressa.in.tum.de</t>
  </si>
  <si>
    <t>Китайско-Российская конференция по космической погоде</t>
  </si>
  <si>
    <t>Китай, о. Хайнань</t>
  </si>
  <si>
    <t>Workshop «Radiation Effects on Optoelectronic Detectors»</t>
  </si>
  <si>
    <t>ПРИМЕР для формул</t>
  </si>
  <si>
    <t xml:space="preserve">до 30 ноября 2017 года (3000 знаков с пробелами)                   до 15 июня 2018 полная статья  </t>
  </si>
  <si>
    <t>2-3</t>
  </si>
  <si>
    <t>2-4</t>
  </si>
  <si>
    <t>2</t>
  </si>
  <si>
    <t>1-2</t>
  </si>
  <si>
    <t>3</t>
  </si>
  <si>
    <t>Международная выставка инноваций  и новых технологий ITEX'2018</t>
  </si>
  <si>
    <t>Куала-Лампур, Малайзия</t>
  </si>
  <si>
    <t>Международная выставка "Идеи-изобретения-инновации" IENA 2018</t>
  </si>
  <si>
    <t>Ежегодная конференция "Физика плазмы в солнечной системе"</t>
  </si>
  <si>
    <t>Москва,Россия</t>
  </si>
  <si>
    <t>https://plasma2018.cosmos.ru/</t>
  </si>
  <si>
    <t>Ежегодный международный научно-практический семинар «Проблемы создания специализированных радиационно-стойких СБИС на основе гетероструктур»</t>
  </si>
  <si>
    <t>Техно ЭМС</t>
  </si>
  <si>
    <t>Апатитский семинар "Физика авроральных явлений"</t>
  </si>
  <si>
    <t>www.pgi.ru</t>
  </si>
  <si>
    <t xml:space="preserve">«СЕРТИФИКАЦИЯ-ЭКБ». Международная научно-техническая конференция </t>
  </si>
  <si>
    <t>http://www.elstandart.spb.ru/ru/nauchnye-issledovaniya/2016-02-17-13-47-36.html</t>
  </si>
  <si>
    <t>Апатиты, Россия</t>
  </si>
  <si>
    <t>Полярный геофизический институт</t>
  </si>
  <si>
    <t>Россия, Нижний Новгород</t>
  </si>
  <si>
    <t>НИЯУ МИФИ</t>
  </si>
  <si>
    <t>ЭЛЕКТРОНСЕРТИФИКА "Основные требования к испытательным лабораториям (центрам). Документирование системы качества испытательных лабораторий (центров)</t>
  </si>
  <si>
    <t>Мытищи, Ул. Колпакова, д.2 а, Россия</t>
  </si>
  <si>
    <t>http://elsert.ru/index.html</t>
  </si>
  <si>
    <t>Научно-техническая конференция "Электромагнитная совместимость"</t>
  </si>
  <si>
    <t>Актуальные проблемы создания космических систем дистанционного зондирования Земли</t>
  </si>
  <si>
    <t>ВНИИЭМ</t>
  </si>
  <si>
    <t xml:space="preserve">Москва, Россия </t>
  </si>
  <si>
    <t>Калининград, Россия</t>
  </si>
  <si>
    <t xml:space="preserve">Всероссийская научно-техническая конференция "Электроника, микро- и наноэлектроника" </t>
  </si>
  <si>
    <t>НИИСИ РАН</t>
  </si>
  <si>
    <t xml:space="preserve"> Российская летняя школа-семинар «Методы оценки и обеспечения радиационной стойкости изделий электронной техники» - «РАДИАЦИОННАЯ СТОЙКОСТЬ-2018»</t>
  </si>
  <si>
    <t>НИИ КП</t>
  </si>
  <si>
    <t>Международная научная конференция "Сиситемный анализ, управление и навигиция"</t>
  </si>
  <si>
    <t>Евпатория, Россия</t>
  </si>
  <si>
    <t>Барнаул, Россия</t>
  </si>
  <si>
    <t>Алтайский государситвенный университет</t>
  </si>
  <si>
    <t xml:space="preserve">Международная конференция по открытым магнитным системам для ограничения плазмы </t>
  </si>
  <si>
    <t>Новосибирск, Россия</t>
  </si>
  <si>
    <t>www.inp.nsk.su</t>
  </si>
  <si>
    <t>Научно-техническая конференция "Система наблюдения, мониторинга и дистанционного зондирования земли"</t>
  </si>
  <si>
    <t>Самара, Россия</t>
  </si>
  <si>
    <t>Научно-практическая конференция "Инновационные автоматические космические аппараты для фундаментальных и прикладных научных исследований"</t>
  </si>
  <si>
    <t>Анапа, Россия</t>
  </si>
  <si>
    <t>www.roscosmos.ru/24149/</t>
  </si>
  <si>
    <t>Международный космический конгресс</t>
  </si>
  <si>
    <t>Минск, Белоруссия</t>
  </si>
  <si>
    <t>Конгресс</t>
  </si>
  <si>
    <t>Международный симпозиум по отрицательным ионам и источникам (NIBS 2018)</t>
  </si>
  <si>
    <t>Научно-техническая конференция "Актуальные проблемы ракетно-космической техники"</t>
  </si>
  <si>
    <t>Ежегодная конференция по информационным технологиям в ракетно-космической отрасли "ИТ в РКО"</t>
  </si>
  <si>
    <t>Всероссийская научно-техническая конференция «Пульсар-2018»</t>
  </si>
  <si>
    <t>Дубна/Москва, Россия</t>
  </si>
  <si>
    <t>http://pulsarnpp.ru/index.php</t>
  </si>
  <si>
    <t>Межотраслевая конференция по радиационной стойкости (РС-2018)</t>
  </si>
  <si>
    <t>Снежинск, Россия</t>
  </si>
  <si>
    <t>Всероссийская научно-техническая конференция "Современное состояние методов, средств и метрологического обеспечения исследований, испытаний и эксплуатаций изделий авиационной и ракетно-космической техники</t>
  </si>
  <si>
    <t>Международный форум микроэлектроника  (Международная конференция "Интегральные схемы и микроэлектронные модули-проектирование, производство и применение")</t>
  </si>
  <si>
    <t>http://microelectronica.pro/</t>
  </si>
  <si>
    <t>Всероссийская научно-техническая конференция «Проблемы разработки перспективных микро- и наноэлектронных систем» («МЭС-2018»)</t>
  </si>
  <si>
    <t>Российская конференция по ускорителям заряженных частиц RuPAC</t>
  </si>
  <si>
    <t>Научная сессия МИФИ 2018</t>
  </si>
  <si>
    <t>Протопопов, Чубунов (Яковлев)</t>
  </si>
  <si>
    <t>Бычков, Козюков</t>
  </si>
  <si>
    <t>Крылов</t>
  </si>
  <si>
    <t>Протопопов (Котельников)</t>
  </si>
  <si>
    <t>Чубунов, Козюков</t>
  </si>
  <si>
    <t>Бакиров</t>
  </si>
  <si>
    <t>8-10</t>
  </si>
  <si>
    <t>Чубунов, Козюков, Протопопв</t>
  </si>
  <si>
    <t>Чубунов (Булаев)</t>
  </si>
  <si>
    <t>Максименко, Козюков</t>
  </si>
  <si>
    <t>Чубунов (Зимин)</t>
  </si>
  <si>
    <t>Чубунов или Козюков</t>
  </si>
  <si>
    <t>Задорожный</t>
  </si>
  <si>
    <t>Калашникова, Мангушев</t>
  </si>
  <si>
    <t>Чубунов или Бычков</t>
  </si>
  <si>
    <t>Кляйн</t>
  </si>
  <si>
    <t>Бу-Хасан</t>
  </si>
  <si>
    <t>Протопопов, Чубунов</t>
  </si>
  <si>
    <t>Анашин, Чубунов (Козюков), Су (Б)</t>
  </si>
  <si>
    <t>Яковлев</t>
  </si>
  <si>
    <t>Б (Су)</t>
  </si>
  <si>
    <t>Протопопов, Анашин, Чубунов, Козюков, Б (Су)</t>
  </si>
  <si>
    <t>Международная конференция атмосфера ионосфера безопасность (AIS 2018)</t>
  </si>
  <si>
    <t>Чубунов, Козюков, Яковлев</t>
  </si>
  <si>
    <t>выступление</t>
  </si>
  <si>
    <t>не треб</t>
  </si>
  <si>
    <t>Суздаль,  Россия</t>
  </si>
  <si>
    <t>2-3 доклада</t>
  </si>
  <si>
    <t>35 Всероссийская конференция по космических лучам</t>
  </si>
  <si>
    <t>31.03.2018 ( прошлый год)</t>
  </si>
  <si>
    <t>15.04.2018 ( прошлый год)</t>
  </si>
  <si>
    <t xml:space="preserve">Протопопов, Чубунов  </t>
  </si>
  <si>
    <t>21 Московский международный Салон изобретений и инновационных технологий "Архимед"</t>
  </si>
  <si>
    <t>ООО "ИнновЭкспо"</t>
  </si>
  <si>
    <t>не будем</t>
  </si>
  <si>
    <t>не едем</t>
  </si>
  <si>
    <t>Зимняя школа ПИЯФ</t>
  </si>
  <si>
    <t>школа</t>
  </si>
  <si>
    <t>Рощино, Ленинградская область, Россия</t>
  </si>
  <si>
    <t>ПИЯФ</t>
  </si>
  <si>
    <t>www.bioscool.pnpi.nrcki.ru</t>
  </si>
  <si>
    <t>не нужно</t>
  </si>
  <si>
    <t>Экспертные получены</t>
  </si>
  <si>
    <t>Забронировали 05.02.2018</t>
  </si>
  <si>
    <t>Рыбакова занимается</t>
  </si>
  <si>
    <t>подписать договора</t>
  </si>
  <si>
    <t>Договор подписать и оплатить</t>
  </si>
  <si>
    <t>Паша без доклада. До 26.02 абстрак от Антона на экспертные.</t>
  </si>
  <si>
    <t>09.02.2018 (П)
31.03.2018 (Ч)</t>
  </si>
  <si>
    <t xml:space="preserve">Абстракт Гриша загрузил с личной почты до 08.02, подаем документы на экспертное заключение . Гришу зарегистрировали.  письмо из ИПГ получили. Служебка готова, протокол готов, 21 передаем экспертные  заключения. Без оргвзноса. </t>
  </si>
  <si>
    <t>экспертные заключения получены, отдали повторно 21.02 плюс еще на Линариса</t>
  </si>
  <si>
    <t>08.01.2018 (28.02.2018)</t>
  </si>
  <si>
    <t>Ждем  перевод доклада от Паши. Передача документов на экспертные для Саши и ВС готовы</t>
  </si>
  <si>
    <t>Бычков едет, как слушатель, докладчик будет Яковлев. Отправили письма в сторонние организации.</t>
  </si>
  <si>
    <t>Ждем расписание сессии, чтобы узнать с кого собитрать доклады</t>
  </si>
  <si>
    <t>3 абстракта загружено. Подготовлены проекты писем. Направили письма в сторонние организации</t>
  </si>
  <si>
    <t>Нужны 2 страничные тезисы</t>
  </si>
  <si>
    <t>IX Всероссийская научно-техническая конференция "Актуальные проблемы ракетно-космического приборостроения и информационных технологий"</t>
  </si>
  <si>
    <t>РКС</t>
  </si>
  <si>
    <t>ERFE 2018
Energy Fluxes and Radiation Effects</t>
  </si>
  <si>
    <t>Международный конгресс</t>
  </si>
  <si>
    <t>будет в 2019 году</t>
  </si>
  <si>
    <t>Участие только для астронавтов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</si>
</sst>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423B3F"/>
      <name val="Arial"/>
      <family val="2"/>
      <charset val="204"/>
    </font>
    <font>
      <sz val="9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22" fillId="14" borderId="0" applyNumberFormat="0" applyBorder="0" applyAlignment="0" applyProtection="0"/>
  </cellStyleXfs>
  <cellXfs count="735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17" fontId="1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7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7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16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2" xfId="0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7" fontId="6" fillId="0" borderId="1" xfId="0" applyNumberFormat="1" applyFont="1" applyFill="1" applyBorder="1" applyAlignment="1">
      <alignment horizontal="left" vertical="center" wrapText="1"/>
    </xf>
    <xf numFmtId="49" fontId="5" fillId="0" borderId="1" xfId="1" applyNumberFormat="1" applyFont="1" applyFill="1" applyBorder="1" applyAlignment="1">
      <alignment horizontal="left" vertical="center" wrapText="1"/>
    </xf>
    <xf numFmtId="0" fontId="12" fillId="0" borderId="1" xfId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4" borderId="1" xfId="0" applyFont="1" applyFill="1" applyBorder="1" applyAlignment="1">
      <alignment horizontal="center" vertical="center" wrapText="1"/>
    </xf>
    <xf numFmtId="0" fontId="13" fillId="0" borderId="0" xfId="0" applyFont="1" applyFill="1"/>
    <xf numFmtId="49" fontId="2" fillId="0" borderId="1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49" fontId="5" fillId="6" borderId="1" xfId="0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17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49" fontId="13" fillId="9" borderId="1" xfId="0" applyNumberFormat="1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 textRotation="90" wrapText="1"/>
    </xf>
    <xf numFmtId="0" fontId="6" fillId="12" borderId="1" xfId="0" applyFont="1" applyFill="1" applyBorder="1" applyAlignment="1">
      <alignment horizontal="left" vertical="center" wrapText="1"/>
    </xf>
    <xf numFmtId="49" fontId="5" fillId="12" borderId="1" xfId="0" applyNumberFormat="1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17" fontId="1" fillId="12" borderId="1" xfId="0" applyNumberFormat="1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left" vertical="center" wrapText="1"/>
    </xf>
    <xf numFmtId="0" fontId="5" fillId="12" borderId="1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2" fillId="12" borderId="1" xfId="0" applyFont="1" applyFill="1" applyBorder="1" applyAlignment="1">
      <alignment wrapText="1"/>
    </xf>
    <xf numFmtId="0" fontId="1" fillId="12" borderId="1" xfId="0" applyFont="1" applyFill="1" applyBorder="1" applyAlignment="1">
      <alignment vertical="center" wrapText="1"/>
    </xf>
    <xf numFmtId="0" fontId="2" fillId="12" borderId="1" xfId="0" applyNumberFormat="1" applyFont="1" applyFill="1" applyBorder="1" applyAlignment="1">
      <alignment horizontal="left" vertical="center"/>
    </xf>
    <xf numFmtId="49" fontId="2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left" vertical="center" wrapText="1"/>
    </xf>
    <xf numFmtId="49" fontId="2" fillId="9" borderId="1" xfId="0" applyNumberFormat="1" applyFont="1" applyFill="1" applyBorder="1" applyAlignment="1">
      <alignment vertical="center"/>
    </xf>
    <xf numFmtId="0" fontId="2" fillId="9" borderId="1" xfId="0" applyNumberFormat="1" applyFont="1" applyFill="1" applyBorder="1" applyAlignment="1">
      <alignment vertical="center"/>
    </xf>
    <xf numFmtId="0" fontId="6" fillId="13" borderId="1" xfId="0" applyFont="1" applyFill="1" applyBorder="1" applyAlignment="1">
      <alignment horizontal="left" vertical="center" wrapText="1"/>
    </xf>
    <xf numFmtId="49" fontId="5" fillId="13" borderId="1" xfId="0" applyNumberFormat="1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left" vertical="center" wrapText="1"/>
    </xf>
    <xf numFmtId="49" fontId="2" fillId="13" borderId="1" xfId="0" applyNumberFormat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NumberFormat="1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vertical="center" wrapText="1"/>
    </xf>
    <xf numFmtId="17" fontId="6" fillId="13" borderId="1" xfId="0" applyNumberFormat="1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17" fontId="1" fillId="13" borderId="1" xfId="0" applyNumberFormat="1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vertical="center"/>
    </xf>
    <xf numFmtId="0" fontId="5" fillId="12" borderId="1" xfId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vertical="center" wrapText="1"/>
    </xf>
    <xf numFmtId="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49" fontId="5" fillId="0" borderId="0" xfId="0" applyNumberFormat="1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49" fontId="12" fillId="0" borderId="1" xfId="1" applyNumberForma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7" fontId="1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4" fontId="2" fillId="7" borderId="2" xfId="0" applyNumberFormat="1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3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49" fontId="5" fillId="10" borderId="1" xfId="0" applyNumberFormat="1" applyFont="1" applyFill="1" applyBorder="1" applyAlignment="1">
      <alignment horizontal="center" vertical="center" textRotation="90" wrapText="1"/>
    </xf>
    <xf numFmtId="0" fontId="1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49" fontId="5" fillId="10" borderId="1" xfId="0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/>
    </xf>
    <xf numFmtId="0" fontId="2" fillId="10" borderId="2" xfId="0" applyNumberFormat="1" applyFont="1" applyFill="1" applyBorder="1" applyAlignment="1">
      <alignment horizontal="left" vertical="center" wrapText="1"/>
    </xf>
    <xf numFmtId="0" fontId="2" fillId="10" borderId="1" xfId="0" applyNumberFormat="1" applyFont="1" applyFill="1" applyBorder="1" applyAlignment="1">
      <alignment horizontal="left" vertical="center" wrapText="1"/>
    </xf>
    <xf numFmtId="0" fontId="0" fillId="10" borderId="0" xfId="0" applyFill="1"/>
    <xf numFmtId="0" fontId="5" fillId="10" borderId="1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left" vertical="center" wrapText="1"/>
    </xf>
    <xf numFmtId="16" fontId="2" fillId="10" borderId="1" xfId="0" applyNumberFormat="1" applyFont="1" applyFill="1" applyBorder="1" applyAlignment="1">
      <alignment horizontal="left" vertical="center"/>
    </xf>
    <xf numFmtId="16" fontId="2" fillId="10" borderId="2" xfId="0" applyNumberFormat="1" applyFont="1" applyFill="1" applyBorder="1" applyAlignment="1">
      <alignment horizontal="left" vertical="center" wrapText="1"/>
    </xf>
    <xf numFmtId="0" fontId="6" fillId="10" borderId="5" xfId="0" applyFont="1" applyFill="1" applyBorder="1" applyAlignment="1">
      <alignment horizontal="left" vertical="center" wrapText="1"/>
    </xf>
    <xf numFmtId="16" fontId="2" fillId="10" borderId="1" xfId="0" applyNumberFormat="1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17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16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4" fontId="1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16" fontId="6" fillId="0" borderId="4" xfId="0" applyNumberFormat="1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9" borderId="4" xfId="0" applyFont="1" applyFill="1" applyBorder="1" applyAlignment="1">
      <alignment vertical="center"/>
    </xf>
    <xf numFmtId="0" fontId="2" fillId="0" borderId="4" xfId="0" applyNumberFormat="1" applyFont="1" applyFill="1" applyBorder="1" applyAlignment="1">
      <alignment horizontal="left" vertical="center" wrapText="1"/>
    </xf>
    <xf numFmtId="0" fontId="2" fillId="10" borderId="4" xfId="0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" fontId="1" fillId="0" borderId="1" xfId="0" applyNumberFormat="1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7" fontId="2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14" fontId="2" fillId="10" borderId="2" xfId="0" applyNumberFormat="1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2" fillId="10" borderId="2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left" vertical="center"/>
    </xf>
    <xf numFmtId="0" fontId="2" fillId="15" borderId="1" xfId="0" applyNumberFormat="1" applyFont="1" applyFill="1" applyBorder="1" applyAlignment="1">
      <alignment horizontal="left" vertical="center" wrapText="1"/>
    </xf>
    <xf numFmtId="0" fontId="5" fillId="15" borderId="1" xfId="0" applyNumberFormat="1" applyFont="1" applyFill="1" applyBorder="1" applyAlignment="1">
      <alignment horizontal="left" vertical="center" wrapText="1"/>
    </xf>
    <xf numFmtId="16" fontId="2" fillId="15" borderId="1" xfId="0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horizontal="left" vertical="center" wrapText="1"/>
    </xf>
    <xf numFmtId="16" fontId="6" fillId="15" borderId="5" xfId="0" applyNumberFormat="1" applyFont="1" applyFill="1" applyBorder="1" applyAlignment="1">
      <alignment horizontal="left" vertical="center" wrapText="1"/>
    </xf>
    <xf numFmtId="0" fontId="6" fillId="15" borderId="5" xfId="0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0" fontId="2" fillId="5" borderId="2" xfId="0" applyNumberFormat="1" applyFont="1" applyFill="1" applyBorder="1" applyAlignment="1">
      <alignment horizontal="left" vertical="center" wrapText="1"/>
    </xf>
    <xf numFmtId="0" fontId="2" fillId="5" borderId="4" xfId="0" applyNumberFormat="1" applyFont="1" applyFill="1" applyBorder="1" applyAlignment="1">
      <alignment horizontal="left" vertical="center" wrapText="1"/>
    </xf>
    <xf numFmtId="0" fontId="0" fillId="5" borderId="0" xfId="0" applyFill="1"/>
    <xf numFmtId="0" fontId="6" fillId="0" borderId="1" xfId="0" applyFont="1" applyFill="1" applyBorder="1" applyAlignment="1">
      <alignment horizontal="center" vertical="center" wrapText="1"/>
    </xf>
    <xf numFmtId="0" fontId="22" fillId="10" borderId="1" xfId="2" applyFill="1" applyBorder="1" applyAlignment="1">
      <alignment horizontal="left" vertical="center" wrapText="1"/>
    </xf>
    <xf numFmtId="16" fontId="2" fillId="10" borderId="7" xfId="0" applyNumberFormat="1" applyFont="1" applyFill="1" applyBorder="1" applyAlignment="1">
      <alignment horizontal="left" vertical="center" wrapText="1"/>
    </xf>
    <xf numFmtId="0" fontId="2" fillId="10" borderId="7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left" vertical="center"/>
    </xf>
    <xf numFmtId="0" fontId="0" fillId="0" borderId="0" xfId="0" applyNumberFormat="1" applyFill="1"/>
    <xf numFmtId="14" fontId="2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vertical="center"/>
    </xf>
    <xf numFmtId="14" fontId="22" fillId="10" borderId="1" xfId="2" applyNumberFormat="1" applyFill="1" applyBorder="1" applyAlignment="1">
      <alignment horizontal="left" vertical="center" wrapText="1"/>
    </xf>
    <xf numFmtId="14" fontId="0" fillId="10" borderId="1" xfId="0" applyNumberFormat="1" applyFill="1" applyBorder="1" applyAlignment="1">
      <alignment horizontal="left" vertical="center"/>
    </xf>
    <xf numFmtId="16" fontId="0" fillId="10" borderId="1" xfId="0" applyNumberFormat="1" applyFill="1" applyBorder="1" applyAlignment="1">
      <alignment horizontal="left" vertical="center"/>
    </xf>
    <xf numFmtId="14" fontId="2" fillId="15" borderId="1" xfId="0" applyNumberFormat="1" applyFont="1" applyFill="1" applyBorder="1" applyAlignment="1">
      <alignment horizontal="left" vertical="center" wrapText="1"/>
    </xf>
    <xf numFmtId="0" fontId="23" fillId="10" borderId="2" xfId="0" applyNumberFormat="1" applyFont="1" applyFill="1" applyBorder="1" applyAlignment="1">
      <alignment horizontal="left" vertical="center" wrapText="1"/>
    </xf>
    <xf numFmtId="0" fontId="23" fillId="5" borderId="2" xfId="0" applyNumberFormat="1" applyFont="1" applyFill="1" applyBorder="1" applyAlignment="1">
      <alignment horizontal="left" vertical="center" wrapText="1"/>
    </xf>
    <xf numFmtId="49" fontId="23" fillId="10" borderId="1" xfId="0" applyNumberFormat="1" applyFont="1" applyFill="1" applyBorder="1" applyAlignment="1">
      <alignment horizontal="left" vertical="center" wrapText="1"/>
    </xf>
    <xf numFmtId="0" fontId="23" fillId="10" borderId="1" xfId="0" applyFont="1" applyFill="1" applyBorder="1" applyAlignment="1">
      <alignment vertical="center"/>
    </xf>
    <xf numFmtId="14" fontId="5" fillId="10" borderId="2" xfId="0" applyNumberFormat="1" applyFont="1" applyFill="1" applyBorder="1" applyAlignment="1">
      <alignment horizontal="left" vertical="center" wrapText="1"/>
    </xf>
    <xf numFmtId="0" fontId="5" fillId="10" borderId="2" xfId="0" applyNumberFormat="1" applyFont="1" applyFill="1" applyBorder="1" applyAlignment="1">
      <alignment horizontal="left" vertical="center" wrapText="1"/>
    </xf>
    <xf numFmtId="49" fontId="12" fillId="10" borderId="1" xfId="1" applyNumberFormat="1" applyFill="1" applyBorder="1" applyAlignment="1">
      <alignment horizontal="left" vertical="center" wrapText="1"/>
    </xf>
    <xf numFmtId="16" fontId="23" fillId="10" borderId="2" xfId="0" applyNumberFormat="1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49" fontId="5" fillId="16" borderId="1" xfId="0" applyNumberFormat="1" applyFont="1" applyFill="1" applyBorder="1" applyAlignment="1">
      <alignment horizontal="center" vertical="center" textRotation="90" wrapText="1"/>
    </xf>
    <xf numFmtId="0" fontId="6" fillId="16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 wrapText="1"/>
    </xf>
    <xf numFmtId="49" fontId="5" fillId="16" borderId="1" xfId="0" applyNumberFormat="1" applyFont="1" applyFill="1" applyBorder="1" applyAlignment="1">
      <alignment horizontal="left" vertical="center" wrapText="1"/>
    </xf>
    <xf numFmtId="0" fontId="2" fillId="16" borderId="1" xfId="0" applyNumberFormat="1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vertical="center"/>
    </xf>
    <xf numFmtId="0" fontId="2" fillId="16" borderId="2" xfId="0" applyNumberFormat="1" applyFont="1" applyFill="1" applyBorder="1" applyAlignment="1">
      <alignment horizontal="left" vertical="center" wrapText="1"/>
    </xf>
    <xf numFmtId="0" fontId="2" fillId="16" borderId="4" xfId="0" applyNumberFormat="1" applyFont="1" applyFill="1" applyBorder="1" applyAlignment="1">
      <alignment horizontal="left" vertical="center" wrapText="1"/>
    </xf>
    <xf numFmtId="0" fontId="0" fillId="16" borderId="0" xfId="0" applyFill="1"/>
    <xf numFmtId="0" fontId="23" fillId="16" borderId="2" xfId="0" applyNumberFormat="1" applyFont="1" applyFill="1" applyBorder="1" applyAlignment="1">
      <alignment horizontal="left" vertical="center" wrapText="1"/>
    </xf>
    <xf numFmtId="0" fontId="5" fillId="16" borderId="2" xfId="0" applyNumberFormat="1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 wrapText="1"/>
    </xf>
    <xf numFmtId="16" fontId="2" fillId="16" borderId="2" xfId="0" applyNumberFormat="1" applyFont="1" applyFill="1" applyBorder="1" applyAlignment="1">
      <alignment horizontal="left" vertical="center" wrapText="1"/>
    </xf>
    <xf numFmtId="49" fontId="12" fillId="16" borderId="1" xfId="1" applyNumberFormat="1" applyFill="1" applyBorder="1" applyAlignment="1">
      <alignment horizontal="left" vertical="center" wrapText="1"/>
    </xf>
    <xf numFmtId="14" fontId="5" fillId="16" borderId="2" xfId="0" applyNumberFormat="1" applyFont="1" applyFill="1" applyBorder="1" applyAlignment="1">
      <alignment horizontal="left" vertical="center" wrapText="1"/>
    </xf>
    <xf numFmtId="16" fontId="23" fillId="16" borderId="2" xfId="0" applyNumberFormat="1" applyFont="1" applyFill="1" applyBorder="1" applyAlignment="1">
      <alignment horizontal="left" vertical="center" wrapText="1"/>
    </xf>
    <xf numFmtId="49" fontId="23" fillId="16" borderId="1" xfId="0" applyNumberFormat="1" applyFont="1" applyFill="1" applyBorder="1" applyAlignment="1">
      <alignment horizontal="left" vertical="center" wrapText="1"/>
    </xf>
    <xf numFmtId="0" fontId="2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14" fontId="2" fillId="16" borderId="1" xfId="0" applyNumberFormat="1" applyFont="1" applyFill="1" applyBorder="1" applyAlignment="1">
      <alignment horizontal="left" vertical="center" wrapText="1"/>
    </xf>
    <xf numFmtId="0" fontId="2" fillId="16" borderId="2" xfId="0" applyNumberFormat="1" applyFont="1" applyFill="1" applyBorder="1" applyAlignment="1">
      <alignment horizontal="center" vertical="center" wrapText="1"/>
    </xf>
    <xf numFmtId="14" fontId="2" fillId="16" borderId="2" xfId="0" applyNumberFormat="1" applyFont="1" applyFill="1" applyBorder="1" applyAlignment="1">
      <alignment horizontal="left" vertical="center" wrapText="1"/>
    </xf>
    <xf numFmtId="16" fontId="2" fillId="16" borderId="1" xfId="0" applyNumberFormat="1" applyFont="1" applyFill="1" applyBorder="1" applyAlignment="1">
      <alignment horizontal="left" vertical="center" wrapText="1"/>
    </xf>
    <xf numFmtId="14" fontId="0" fillId="16" borderId="1" xfId="0" applyNumberFormat="1" applyFill="1" applyBorder="1" applyAlignment="1">
      <alignment horizontal="left" vertical="center"/>
    </xf>
    <xf numFmtId="16" fontId="0" fillId="16" borderId="1" xfId="0" applyNumberForma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 wrapText="1"/>
    </xf>
    <xf numFmtId="0" fontId="22" fillId="16" borderId="1" xfId="2" applyFill="1" applyBorder="1" applyAlignment="1">
      <alignment horizontal="left" vertical="center" wrapText="1"/>
    </xf>
    <xf numFmtId="14" fontId="22" fillId="16" borderId="1" xfId="2" applyNumberFormat="1" applyFill="1" applyBorder="1" applyAlignment="1">
      <alignment horizontal="left" vertical="center" wrapText="1"/>
    </xf>
    <xf numFmtId="0" fontId="6" fillId="16" borderId="5" xfId="0" applyFont="1" applyFill="1" applyBorder="1" applyAlignment="1">
      <alignment horizontal="left" vertical="center" wrapText="1"/>
    </xf>
    <xf numFmtId="0" fontId="2" fillId="16" borderId="7" xfId="0" applyNumberFormat="1" applyFont="1" applyFill="1" applyBorder="1" applyAlignment="1">
      <alignment horizontal="left" vertical="center" wrapText="1"/>
    </xf>
    <xf numFmtId="0" fontId="5" fillId="16" borderId="5" xfId="0" applyFont="1" applyFill="1" applyBorder="1" applyAlignment="1">
      <alignment horizontal="left" vertical="center" wrapText="1"/>
    </xf>
    <xf numFmtId="16" fontId="2" fillId="16" borderId="1" xfId="0" applyNumberFormat="1" applyFont="1" applyFill="1" applyBorder="1" applyAlignment="1">
      <alignment horizontal="left" vertical="center"/>
    </xf>
    <xf numFmtId="16" fontId="6" fillId="16" borderId="5" xfId="0" applyNumberFormat="1" applyFont="1" applyFill="1" applyBorder="1" applyAlignment="1">
      <alignment horizontal="left" vertical="center" wrapText="1"/>
    </xf>
    <xf numFmtId="16" fontId="2" fillId="16" borderId="7" xfId="0" applyNumberFormat="1" applyFont="1" applyFill="1" applyBorder="1" applyAlignment="1">
      <alignment horizontal="left" vertical="center" wrapText="1"/>
    </xf>
    <xf numFmtId="0" fontId="12" fillId="16" borderId="1" xfId="1" applyFill="1" applyBorder="1" applyAlignment="1">
      <alignment horizontal="left" vertical="center" wrapText="1"/>
    </xf>
    <xf numFmtId="0" fontId="12" fillId="16" borderId="1" xfId="1" applyFill="1" applyBorder="1" applyAlignment="1">
      <alignment horizontal="left" vertical="center"/>
    </xf>
    <xf numFmtId="0" fontId="12" fillId="10" borderId="1" xfId="1" applyFill="1" applyBorder="1" applyAlignment="1">
      <alignment horizontal="left" vertical="center" wrapText="1"/>
    </xf>
    <xf numFmtId="14" fontId="0" fillId="10" borderId="1" xfId="0" applyNumberFormat="1" applyFill="1" applyBorder="1" applyAlignment="1">
      <alignment horizontal="left" vertical="center" wrapText="1"/>
    </xf>
    <xf numFmtId="0" fontId="2" fillId="16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18" borderId="22" xfId="0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8" borderId="26" xfId="0" applyFill="1" applyBorder="1" applyAlignment="1">
      <alignment horizontal="center" vertical="center" wrapText="1"/>
    </xf>
    <xf numFmtId="14" fontId="0" fillId="19" borderId="41" xfId="0" applyNumberFormat="1" applyFill="1" applyBorder="1" applyAlignment="1">
      <alignment horizontal="center" vertical="center" wrapText="1"/>
    </xf>
    <xf numFmtId="0" fontId="0" fillId="19" borderId="23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14" fontId="0" fillId="19" borderId="3" xfId="0" applyNumberFormat="1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14" fontId="0" fillId="0" borderId="48" xfId="0" applyNumberForma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18" borderId="36" xfId="0" applyFill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19" borderId="4" xfId="0" applyNumberFormat="1" applyFill="1" applyBorder="1" applyAlignment="1">
      <alignment horizontal="center" vertical="center" wrapText="1"/>
    </xf>
    <xf numFmtId="14" fontId="0" fillId="19" borderId="8" xfId="0" applyNumberForma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4" fontId="0" fillId="0" borderId="37" xfId="0" applyNumberFormat="1" applyBorder="1" applyAlignment="1">
      <alignment horizontal="center" vertical="center" wrapText="1"/>
    </xf>
    <xf numFmtId="0" fontId="0" fillId="18" borderId="62" xfId="0" applyFill="1" applyBorder="1" applyAlignment="1">
      <alignment horizontal="center" vertical="center" wrapText="1"/>
    </xf>
    <xf numFmtId="0" fontId="0" fillId="18" borderId="63" xfId="0" applyFill="1" applyBorder="1" applyAlignment="1">
      <alignment horizontal="center" vertical="center" wrapText="1"/>
    </xf>
    <xf numFmtId="0" fontId="0" fillId="18" borderId="64" xfId="0" applyFill="1" applyBorder="1" applyAlignment="1">
      <alignment horizontal="center" vertical="center" wrapText="1"/>
    </xf>
    <xf numFmtId="0" fontId="0" fillId="18" borderId="61" xfId="0" applyFill="1" applyBorder="1" applyAlignment="1">
      <alignment horizontal="center" vertical="center" wrapText="1"/>
    </xf>
    <xf numFmtId="0" fontId="0" fillId="18" borderId="65" xfId="0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18" borderId="71" xfId="0" applyFont="1" applyFill="1" applyBorder="1" applyAlignment="1">
      <alignment horizontal="center" vertical="center" wrapText="1"/>
    </xf>
    <xf numFmtId="0" fontId="0" fillId="18" borderId="0" xfId="0" applyFill="1" applyBorder="1" applyAlignment="1">
      <alignment horizontal="center" vertical="center" wrapText="1"/>
    </xf>
    <xf numFmtId="0" fontId="0" fillId="18" borderId="72" xfId="0" applyFill="1" applyBorder="1" applyAlignment="1">
      <alignment horizontal="center" vertical="center" wrapText="1"/>
    </xf>
    <xf numFmtId="14" fontId="0" fillId="19" borderId="70" xfId="0" applyNumberFormat="1" applyFill="1" applyBorder="1" applyAlignment="1">
      <alignment horizontal="center" vertical="center" wrapText="1"/>
    </xf>
    <xf numFmtId="14" fontId="0" fillId="19" borderId="69" xfId="0" applyNumberFormat="1" applyFill="1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20" borderId="8" xfId="0" applyNumberFormat="1" applyFill="1" applyBorder="1" applyAlignment="1">
      <alignment horizontal="center" vertical="center" wrapText="1"/>
    </xf>
    <xf numFmtId="14" fontId="0" fillId="20" borderId="5" xfId="0" applyNumberFormat="1" applyFill="1" applyBorder="1" applyAlignment="1">
      <alignment horizontal="center" vertical="center" wrapText="1"/>
    </xf>
    <xf numFmtId="14" fontId="0" fillId="0" borderId="8" xfId="0" applyNumberFormat="1" applyFill="1" applyBorder="1" applyAlignment="1">
      <alignment horizontal="center" vertical="center" wrapText="1"/>
    </xf>
    <xf numFmtId="14" fontId="0" fillId="0" borderId="5" xfId="0" applyNumberFormat="1" applyFill="1" applyBorder="1" applyAlignment="1">
      <alignment horizontal="center" vertical="center" wrapText="1"/>
    </xf>
    <xf numFmtId="14" fontId="0" fillId="20" borderId="7" xfId="0" applyNumberFormat="1" applyFill="1" applyBorder="1" applyAlignment="1">
      <alignment horizontal="center" vertical="center" wrapText="1"/>
    </xf>
    <xf numFmtId="14" fontId="0" fillId="19" borderId="42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41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0" xfId="0" applyFill="1"/>
    <xf numFmtId="0" fontId="0" fillId="0" borderId="81" xfId="0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49" fontId="12" fillId="5" borderId="1" xfId="1" applyNumberFormat="1" applyFill="1" applyBorder="1" applyAlignment="1">
      <alignment horizontal="left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18" borderId="84" xfId="0" applyFill="1" applyBorder="1" applyAlignment="1">
      <alignment horizontal="center" vertical="center" wrapText="1"/>
    </xf>
    <xf numFmtId="0" fontId="0" fillId="18" borderId="88" xfId="0" applyFill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18" borderId="62" xfId="0" applyFont="1" applyFill="1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14" fontId="0" fillId="0" borderId="99" xfId="0" applyNumberFormat="1" applyBorder="1" applyAlignment="1">
      <alignment horizontal="center" vertical="center" wrapText="1"/>
    </xf>
    <xf numFmtId="14" fontId="0" fillId="0" borderId="100" xfId="0" applyNumberFormat="1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0" fontId="12" fillId="0" borderId="19" xfId="1" applyBorder="1" applyAlignment="1">
      <alignment horizontal="center" vertical="center" wrapText="1"/>
    </xf>
    <xf numFmtId="49" fontId="12" fillId="12" borderId="1" xfId="1" applyNumberFormat="1" applyFill="1" applyBorder="1" applyAlignment="1">
      <alignment horizontal="left" vertical="center" wrapText="1"/>
    </xf>
    <xf numFmtId="0" fontId="12" fillId="10" borderId="1" xfId="1" applyFill="1" applyBorder="1" applyAlignment="1">
      <alignment horizontal="left" vertical="center"/>
    </xf>
    <xf numFmtId="49" fontId="12" fillId="13" borderId="1" xfId="1" applyNumberFormat="1" applyFill="1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11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12" fillId="3" borderId="19" xfId="1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19" borderId="9" xfId="0" applyNumberFormat="1" applyFill="1" applyBorder="1" applyAlignment="1">
      <alignment horizontal="center" vertical="center" wrapText="1"/>
    </xf>
    <xf numFmtId="0" fontId="0" fillId="19" borderId="4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12" fillId="0" borderId="23" xfId="1" applyBorder="1" applyAlignment="1">
      <alignment horizontal="center" vertical="center" wrapText="1"/>
    </xf>
    <xf numFmtId="0" fontId="12" fillId="0" borderId="3" xfId="1" applyBorder="1" applyAlignment="1">
      <alignment horizontal="center" vertical="center" wrapText="1"/>
    </xf>
    <xf numFmtId="0" fontId="0" fillId="18" borderId="28" xfId="0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18" borderId="106" xfId="0" applyFill="1" applyBorder="1" applyAlignment="1">
      <alignment horizontal="center" vertical="center" wrapText="1"/>
    </xf>
    <xf numFmtId="0" fontId="0" fillId="18" borderId="97" xfId="0" applyFill="1" applyBorder="1" applyAlignment="1">
      <alignment horizontal="center" vertical="center" wrapText="1"/>
    </xf>
    <xf numFmtId="0" fontId="12" fillId="0" borderId="107" xfId="1" applyBorder="1" applyAlignment="1">
      <alignment horizontal="center" vertical="center" wrapText="1"/>
    </xf>
    <xf numFmtId="0" fontId="0" fillId="0" borderId="19" xfId="0" applyBorder="1"/>
    <xf numFmtId="0" fontId="0" fillId="0" borderId="101" xfId="0" applyBorder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9" fillId="0" borderId="86" xfId="1" applyFont="1" applyBorder="1" applyAlignment="1">
      <alignment horizontal="center" vertical="center" wrapText="1"/>
    </xf>
    <xf numFmtId="0" fontId="19" fillId="0" borderId="3" xfId="1" applyFont="1" applyBorder="1" applyAlignment="1">
      <alignment horizontal="center" vertical="center" wrapText="1"/>
    </xf>
    <xf numFmtId="0" fontId="0" fillId="19" borderId="41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19" borderId="41" xfId="0" applyFill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0" fillId="0" borderId="100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4" fontId="0" fillId="19" borderId="23" xfId="0" applyNumberFormat="1" applyFill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12" fillId="0" borderId="101" xfId="1" applyBorder="1" applyAlignment="1">
      <alignment horizontal="center" vertical="center" wrapText="1"/>
    </xf>
    <xf numFmtId="49" fontId="24" fillId="0" borderId="99" xfId="1" applyNumberFormat="1" applyFont="1" applyBorder="1" applyAlignment="1">
      <alignment horizontal="center" vertical="center" wrapText="1"/>
    </xf>
    <xf numFmtId="49" fontId="25" fillId="0" borderId="9" xfId="1" applyNumberFormat="1" applyFont="1" applyBorder="1" applyAlignment="1">
      <alignment horizontal="center" vertical="center" wrapText="1"/>
    </xf>
    <xf numFmtId="49" fontId="0" fillId="0" borderId="99" xfId="1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3" fillId="0" borderId="99" xfId="0" applyNumberFormat="1" applyFont="1" applyBorder="1" applyAlignment="1">
      <alignment horizontal="center" vertical="center" wrapText="1"/>
    </xf>
    <xf numFmtId="14" fontId="13" fillId="0" borderId="100" xfId="0" applyNumberFormat="1" applyFont="1" applyBorder="1" applyAlignment="1">
      <alignment horizontal="center" vertical="center" wrapText="1"/>
    </xf>
    <xf numFmtId="14" fontId="13" fillId="0" borderId="21" xfId="0" applyNumberFormat="1" applyFont="1" applyBorder="1" applyAlignment="1">
      <alignment horizontal="center"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14" fontId="13" fillId="0" borderId="11" xfId="0" applyNumberFormat="1" applyFont="1" applyBorder="1" applyAlignment="1">
      <alignment horizontal="center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4" fontId="6" fillId="3" borderId="10" xfId="0" applyNumberFormat="1" applyFont="1" applyFill="1" applyBorder="1" applyAlignment="1">
      <alignment horizontal="center" vertical="center" wrapText="1"/>
    </xf>
    <xf numFmtId="14" fontId="13" fillId="3" borderId="9" xfId="0" applyNumberFormat="1" applyFont="1" applyFill="1" applyBorder="1" applyAlignment="1">
      <alignment horizontal="center" vertical="center" wrapText="1"/>
    </xf>
    <xf numFmtId="14" fontId="13" fillId="3" borderId="10" xfId="0" applyNumberFormat="1" applyFont="1" applyFill="1" applyBorder="1" applyAlignment="1">
      <alignment horizontal="center" vertical="center" wrapText="1"/>
    </xf>
    <xf numFmtId="14" fontId="0" fillId="0" borderId="71" xfId="0" applyNumberFormat="1" applyBorder="1" applyAlignment="1">
      <alignment horizontal="center" vertical="center" wrapText="1"/>
    </xf>
    <xf numFmtId="14" fontId="0" fillId="0" borderId="39" xfId="0" applyNumberFormat="1" applyBorder="1" applyAlignment="1">
      <alignment horizontal="center" vertical="center" wrapText="1"/>
    </xf>
    <xf numFmtId="14" fontId="0" fillId="0" borderId="74" xfId="0" applyNumberFormat="1" applyBorder="1" applyAlignment="1">
      <alignment horizontal="center" vertical="center" wrapText="1"/>
    </xf>
    <xf numFmtId="14" fontId="0" fillId="0" borderId="52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14" fontId="0" fillId="0" borderId="54" xfId="0" applyNumberFormat="1" applyBorder="1" applyAlignment="1">
      <alignment horizontal="center" vertical="center" wrapText="1"/>
    </xf>
    <xf numFmtId="14" fontId="0" fillId="0" borderId="73" xfId="0" applyNumberFormat="1" applyBorder="1" applyAlignment="1">
      <alignment horizontal="center" vertical="center" wrapText="1"/>
    </xf>
    <xf numFmtId="14" fontId="0" fillId="20" borderId="91" xfId="0" applyNumberFormat="1" applyFill="1" applyBorder="1" applyAlignment="1">
      <alignment horizontal="center" vertical="center" wrapText="1"/>
    </xf>
    <xf numFmtId="14" fontId="0" fillId="20" borderId="109" xfId="0" applyNumberFormat="1" applyFill="1" applyBorder="1" applyAlignment="1">
      <alignment horizontal="center" vertical="center" wrapText="1"/>
    </xf>
    <xf numFmtId="14" fontId="0" fillId="20" borderId="110" xfId="0" applyNumberFormat="1" applyFill="1" applyBorder="1" applyAlignment="1">
      <alignment horizontal="center" vertical="center" wrapText="1"/>
    </xf>
    <xf numFmtId="14" fontId="0" fillId="20" borderId="111" xfId="0" applyNumberFormat="1" applyFill="1" applyBorder="1" applyAlignment="1">
      <alignment horizontal="center" vertical="center" wrapText="1"/>
    </xf>
    <xf numFmtId="14" fontId="0" fillId="20" borderId="104" xfId="0" applyNumberFormat="1" applyFill="1" applyBorder="1" applyAlignment="1">
      <alignment horizontal="center" vertical="center" wrapText="1"/>
    </xf>
    <xf numFmtId="14" fontId="0" fillId="20" borderId="112" xfId="0" applyNumberFormat="1" applyFill="1" applyBorder="1" applyAlignment="1">
      <alignment horizontal="center" vertical="center" wrapText="1"/>
    </xf>
    <xf numFmtId="0" fontId="0" fillId="18" borderId="33" xfId="0" applyFill="1" applyBorder="1" applyAlignment="1">
      <alignment horizontal="center" vertical="center" wrapText="1"/>
    </xf>
    <xf numFmtId="0" fontId="0" fillId="18" borderId="96" xfId="0" applyFill="1" applyBorder="1" applyAlignment="1">
      <alignment horizontal="center" vertical="center" wrapText="1"/>
    </xf>
    <xf numFmtId="14" fontId="0" fillId="20" borderId="1" xfId="0" applyNumberFormat="1" applyFill="1" applyBorder="1" applyAlignment="1">
      <alignment horizontal="center" vertical="center" wrapText="1"/>
    </xf>
    <xf numFmtId="14" fontId="0" fillId="20" borderId="71" xfId="0" applyNumberFormat="1" applyFill="1" applyBorder="1" applyAlignment="1">
      <alignment horizontal="center" vertical="center" wrapText="1"/>
    </xf>
    <xf numFmtId="14" fontId="0" fillId="20" borderId="114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20" borderId="52" xfId="0" applyNumberForma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14" fontId="0" fillId="20" borderId="6" xfId="0" applyNumberForma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14" fontId="0" fillId="0" borderId="113" xfId="0" applyNumberFormat="1" applyBorder="1" applyAlignment="1">
      <alignment horizontal="center" vertical="center" wrapText="1"/>
    </xf>
    <xf numFmtId="14" fontId="0" fillId="3" borderId="115" xfId="0" applyNumberFormat="1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1" xfId="0" applyBorder="1" applyAlignment="1">
      <alignment horizontal="center" vertical="center" wrapText="1"/>
    </xf>
    <xf numFmtId="0" fontId="0" fillId="18" borderId="122" xfId="0" applyFill="1" applyBorder="1" applyAlignment="1">
      <alignment horizontal="center" vertical="center" wrapText="1"/>
    </xf>
    <xf numFmtId="0" fontId="0" fillId="18" borderId="118" xfId="0" applyFill="1" applyBorder="1" applyAlignment="1">
      <alignment horizontal="center" vertical="center" wrapText="1"/>
    </xf>
    <xf numFmtId="0" fontId="0" fillId="18" borderId="114" xfId="0" applyFont="1" applyFill="1" applyBorder="1" applyAlignment="1">
      <alignment horizontal="center" vertical="center" wrapText="1"/>
    </xf>
    <xf numFmtId="0" fontId="0" fillId="18" borderId="122" xfId="0" applyFont="1" applyFill="1" applyBorder="1" applyAlignment="1">
      <alignment horizontal="center" vertical="center" wrapText="1"/>
    </xf>
    <xf numFmtId="0" fontId="0" fillId="18" borderId="118" xfId="0" applyFont="1" applyFill="1" applyBorder="1" applyAlignment="1">
      <alignment horizontal="center" vertical="center" wrapText="1"/>
    </xf>
    <xf numFmtId="0" fontId="0" fillId="18" borderId="114" xfId="0" applyFill="1" applyBorder="1" applyAlignment="1">
      <alignment horizontal="center" vertical="center" wrapText="1"/>
    </xf>
    <xf numFmtId="0" fontId="0" fillId="18" borderId="108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3" borderId="9" xfId="0" applyFill="1" applyBorder="1" applyAlignment="1">
      <alignment wrapText="1"/>
    </xf>
    <xf numFmtId="14" fontId="0" fillId="20" borderId="10" xfId="0" applyNumberForma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23" xfId="0" applyBorder="1" applyAlignment="1">
      <alignment wrapText="1"/>
    </xf>
    <xf numFmtId="14" fontId="0" fillId="0" borderId="28" xfId="0" applyNumberFormat="1" applyBorder="1" applyAlignment="1">
      <alignment horizontal="center" vertical="center" wrapText="1"/>
    </xf>
    <xf numFmtId="14" fontId="13" fillId="0" borderId="123" xfId="0" applyNumberFormat="1" applyFont="1" applyBorder="1" applyAlignment="1">
      <alignment horizontal="center" vertical="center" wrapText="1"/>
    </xf>
    <xf numFmtId="14" fontId="13" fillId="0" borderId="124" xfId="0" applyNumberFormat="1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125" xfId="0" applyFont="1" applyBorder="1" applyAlignment="1">
      <alignment horizontal="center" vertical="center" wrapText="1"/>
    </xf>
    <xf numFmtId="0" fontId="0" fillId="0" borderId="126" xfId="0" applyBorder="1" applyAlignment="1">
      <alignment horizontal="center" vertical="center" wrapText="1"/>
    </xf>
    <xf numFmtId="0" fontId="0" fillId="0" borderId="127" xfId="0" applyBorder="1" applyAlignment="1">
      <alignment horizontal="center" vertical="center" wrapText="1"/>
    </xf>
    <xf numFmtId="0" fontId="12" fillId="0" borderId="125" xfId="1" applyBorder="1" applyAlignment="1">
      <alignment horizontal="center" vertical="center" wrapText="1"/>
    </xf>
    <xf numFmtId="49" fontId="25" fillId="0" borderId="123" xfId="1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128" xfId="0" applyBorder="1" applyAlignment="1">
      <alignment horizontal="center" vertical="center" wrapText="1"/>
    </xf>
    <xf numFmtId="14" fontId="0" fillId="20" borderId="124" xfId="0" applyNumberFormat="1" applyFill="1" applyBorder="1" applyAlignment="1">
      <alignment horizontal="center" vertical="center" wrapText="1"/>
    </xf>
    <xf numFmtId="14" fontId="0" fillId="10" borderId="8" xfId="0" applyNumberFormat="1" applyFill="1" applyBorder="1" applyAlignment="1">
      <alignment horizontal="center" vertical="center" wrapText="1"/>
    </xf>
    <xf numFmtId="14" fontId="0" fillId="10" borderId="4" xfId="0" applyNumberFormat="1" applyFill="1" applyBorder="1" applyAlignment="1">
      <alignment horizontal="center" vertical="center" wrapText="1"/>
    </xf>
    <xf numFmtId="14" fontId="0" fillId="15" borderId="8" xfId="0" applyNumberFormat="1" applyFill="1" applyBorder="1" applyAlignment="1">
      <alignment horizontal="center" vertical="center" wrapText="1"/>
    </xf>
    <xf numFmtId="14" fontId="0" fillId="22" borderId="103" xfId="0" applyNumberFormat="1" applyFill="1" applyBorder="1" applyAlignment="1">
      <alignment horizontal="center" vertical="center" wrapText="1"/>
    </xf>
    <xf numFmtId="14" fontId="13" fillId="22" borderId="13" xfId="0" applyNumberFormat="1" applyFont="1" applyFill="1" applyBorder="1" applyAlignment="1">
      <alignment horizontal="center" vertical="center" wrapText="1"/>
    </xf>
    <xf numFmtId="14" fontId="13" fillId="22" borderId="56" xfId="0" applyNumberFormat="1" applyFont="1" applyFill="1" applyBorder="1" applyAlignment="1">
      <alignment horizontal="center" vertical="center" wrapText="1"/>
    </xf>
    <xf numFmtId="0" fontId="0" fillId="22" borderId="35" xfId="0" applyFont="1" applyFill="1" applyBorder="1" applyAlignment="1">
      <alignment horizontal="center" vertical="center" wrapText="1"/>
    </xf>
    <xf numFmtId="0" fontId="0" fillId="22" borderId="107" xfId="0" applyFont="1" applyFill="1" applyBorder="1" applyAlignment="1">
      <alignment horizontal="center" vertical="center" wrapText="1"/>
    </xf>
    <xf numFmtId="0" fontId="0" fillId="22" borderId="81" xfId="0" applyFill="1" applyBorder="1" applyAlignment="1">
      <alignment horizontal="center" vertical="center" wrapText="1"/>
    </xf>
    <xf numFmtId="0" fontId="0" fillId="22" borderId="98" xfId="0" applyFill="1" applyBorder="1" applyAlignment="1">
      <alignment horizontal="center" vertical="center" wrapText="1"/>
    </xf>
    <xf numFmtId="0" fontId="12" fillId="22" borderId="107" xfId="1" applyFill="1" applyBorder="1" applyAlignment="1">
      <alignment horizontal="center" vertical="center" wrapText="1"/>
    </xf>
    <xf numFmtId="49" fontId="24" fillId="22" borderId="13" xfId="1" applyNumberFormat="1" applyFont="1" applyFill="1" applyBorder="1" applyAlignment="1">
      <alignment horizontal="center" vertical="center" wrapText="1"/>
    </xf>
    <xf numFmtId="0" fontId="0" fillId="22" borderId="78" xfId="0" applyFill="1" applyBorder="1" applyAlignment="1">
      <alignment horizontal="center" vertical="center" wrapText="1"/>
    </xf>
    <xf numFmtId="0" fontId="0" fillId="22" borderId="56" xfId="0" applyFill="1" applyBorder="1" applyAlignment="1">
      <alignment horizontal="center" vertical="center" wrapText="1"/>
    </xf>
    <xf numFmtId="0" fontId="0" fillId="22" borderId="53" xfId="0" applyFill="1" applyBorder="1" applyAlignment="1">
      <alignment horizontal="center" vertical="center" wrapText="1"/>
    </xf>
    <xf numFmtId="0" fontId="0" fillId="22" borderId="103" xfId="0" applyFill="1" applyBorder="1" applyAlignment="1">
      <alignment horizontal="center" vertical="center" wrapText="1"/>
    </xf>
    <xf numFmtId="14" fontId="0" fillId="22" borderId="56" xfId="0" applyNumberFormat="1" applyFill="1" applyBorder="1" applyAlignment="1">
      <alignment horizontal="center" vertical="center" wrapText="1"/>
    </xf>
    <xf numFmtId="14" fontId="0" fillId="22" borderId="8" xfId="0" applyNumberFormat="1" applyFill="1" applyBorder="1" applyAlignment="1">
      <alignment horizontal="center" vertical="center" wrapText="1"/>
    </xf>
    <xf numFmtId="14" fontId="0" fillId="22" borderId="42" xfId="0" applyNumberFormat="1" applyFill="1" applyBorder="1" applyAlignment="1">
      <alignment horizontal="center" vertical="center" wrapText="1"/>
    </xf>
    <xf numFmtId="14" fontId="0" fillId="22" borderId="5" xfId="0" applyNumberFormat="1" applyFill="1" applyBorder="1" applyAlignment="1">
      <alignment horizontal="center" vertical="center" wrapText="1"/>
    </xf>
    <xf numFmtId="14" fontId="0" fillId="22" borderId="7" xfId="0" applyNumberFormat="1" applyFill="1" applyBorder="1" applyAlignment="1">
      <alignment horizontal="center" vertical="center" wrapText="1"/>
    </xf>
    <xf numFmtId="14" fontId="0" fillId="22" borderId="37" xfId="0" applyNumberFormat="1" applyFill="1" applyBorder="1" applyAlignment="1">
      <alignment horizontal="center" vertical="center" wrapText="1"/>
    </xf>
    <xf numFmtId="14" fontId="0" fillId="22" borderId="13" xfId="0" applyNumberFormat="1" applyFill="1" applyBorder="1" applyAlignment="1">
      <alignment horizontal="center" vertical="center" wrapText="1"/>
    </xf>
    <xf numFmtId="14" fontId="0" fillId="22" borderId="1" xfId="0" applyNumberFormat="1" applyFill="1" applyBorder="1" applyAlignment="1">
      <alignment horizontal="center" vertical="center" wrapText="1"/>
    </xf>
    <xf numFmtId="14" fontId="0" fillId="22" borderId="71" xfId="0" applyNumberFormat="1" applyFill="1" applyBorder="1" applyAlignment="1">
      <alignment horizontal="center" vertical="center" wrapText="1"/>
    </xf>
    <xf numFmtId="14" fontId="0" fillId="22" borderId="108" xfId="0" applyNumberFormat="1" applyFill="1" applyBorder="1" applyAlignment="1">
      <alignment horizontal="center" vertical="center" wrapText="1"/>
    </xf>
    <xf numFmtId="14" fontId="0" fillId="22" borderId="91" xfId="0" applyNumberFormat="1" applyFill="1" applyBorder="1" applyAlignment="1">
      <alignment horizontal="center" vertical="center" wrapText="1"/>
    </xf>
    <xf numFmtId="0" fontId="0" fillId="22" borderId="101" xfId="0" applyFill="1" applyBorder="1"/>
    <xf numFmtId="0" fontId="0" fillId="22" borderId="0" xfId="0" applyFill="1"/>
    <xf numFmtId="0" fontId="0" fillId="0" borderId="8" xfId="0" applyBorder="1" applyAlignment="1">
      <alignment horizontal="center" vertical="center" wrapText="1"/>
    </xf>
    <xf numFmtId="0" fontId="0" fillId="0" borderId="101" xfId="0" applyBorder="1" applyAlignment="1">
      <alignment horizontal="center" vertical="center" wrapText="1"/>
    </xf>
    <xf numFmtId="0" fontId="0" fillId="15" borderId="9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3" borderId="1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10" borderId="9" xfId="0" applyFill="1" applyBorder="1" applyAlignment="1">
      <alignment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9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22" borderId="78" xfId="0" applyNumberFormat="1" applyFill="1" applyBorder="1" applyAlignment="1">
      <alignment horizontal="center" vertical="center" wrapText="1"/>
    </xf>
    <xf numFmtId="14" fontId="0" fillId="22" borderId="107" xfId="0" applyNumberFormat="1" applyFill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125" xfId="0" applyNumberFormat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14" fontId="0" fillId="15" borderId="8" xfId="0" applyNumberFormat="1" applyFont="1" applyFill="1" applyBorder="1" applyAlignment="1">
      <alignment horizontal="center" vertical="center" wrapText="1"/>
    </xf>
    <xf numFmtId="0" fontId="0" fillId="19" borderId="4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19" borderId="4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1" fillId="17" borderId="9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1" fillId="17" borderId="59" xfId="0" applyFont="1" applyFill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94" xfId="0" applyFont="1" applyBorder="1" applyAlignment="1">
      <alignment horizontal="center" vertical="center" wrapText="1"/>
    </xf>
    <xf numFmtId="0" fontId="21" fillId="17" borderId="20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21" fillId="17" borderId="1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1" fillId="17" borderId="30" xfId="0" applyFont="1" applyFill="1" applyBorder="1" applyAlignment="1">
      <alignment horizontal="center" vertical="center" wrapText="1"/>
    </xf>
    <xf numFmtId="0" fontId="21" fillId="17" borderId="29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33" xfId="0" applyFont="1" applyFill="1" applyBorder="1" applyAlignment="1">
      <alignment horizontal="center" vertical="center" wrapText="1"/>
    </xf>
    <xf numFmtId="0" fontId="21" fillId="0" borderId="73" xfId="0" applyFont="1" applyBorder="1" applyAlignment="1">
      <alignment horizontal="center" vertical="center"/>
    </xf>
    <xf numFmtId="0" fontId="21" fillId="5" borderId="37" xfId="0" applyFont="1" applyFill="1" applyBorder="1" applyAlignment="1">
      <alignment horizontal="center" vertical="center" wrapText="1"/>
    </xf>
    <xf numFmtId="0" fontId="21" fillId="5" borderId="38" xfId="0" applyFont="1" applyFill="1" applyBorder="1" applyAlignment="1">
      <alignment horizontal="center" vertical="center" wrapText="1"/>
    </xf>
    <xf numFmtId="0" fontId="21" fillId="0" borderId="74" xfId="0" applyFont="1" applyBorder="1" applyAlignment="1">
      <alignment horizontal="center" vertical="center"/>
    </xf>
    <xf numFmtId="0" fontId="13" fillId="18" borderId="47" xfId="0" applyFont="1" applyFill="1" applyBorder="1" applyAlignment="1">
      <alignment horizontal="center" vertical="center" wrapText="1"/>
    </xf>
    <xf numFmtId="0" fontId="13" fillId="18" borderId="60" xfId="0" applyFont="1" applyFill="1" applyBorder="1" applyAlignment="1">
      <alignment horizontal="center" vertical="center" wrapText="1"/>
    </xf>
    <xf numFmtId="0" fontId="13" fillId="18" borderId="87" xfId="0" applyFont="1" applyFill="1" applyBorder="1" applyAlignment="1">
      <alignment horizontal="center" vertical="center" wrapText="1"/>
    </xf>
    <xf numFmtId="0" fontId="21" fillId="17" borderId="24" xfId="0" applyFont="1" applyFill="1" applyBorder="1" applyAlignment="1">
      <alignment horizontal="center" vertical="center" wrapText="1"/>
    </xf>
    <xf numFmtId="0" fontId="21" fillId="17" borderId="16" xfId="0" applyFont="1" applyFill="1" applyBorder="1" applyAlignment="1">
      <alignment horizontal="center" vertical="center" wrapText="1"/>
    </xf>
    <xf numFmtId="0" fontId="21" fillId="17" borderId="36" xfId="0" applyFont="1" applyFill="1" applyBorder="1" applyAlignment="1">
      <alignment wrapText="1"/>
    </xf>
    <xf numFmtId="0" fontId="21" fillId="5" borderId="57" xfId="0" applyFont="1" applyFill="1" applyBorder="1" applyAlignment="1">
      <alignment horizontal="center" vertical="center" wrapText="1"/>
    </xf>
    <xf numFmtId="0" fontId="21" fillId="5" borderId="67" xfId="0" applyFont="1" applyFill="1" applyBorder="1" applyAlignment="1">
      <alignment horizontal="center" vertical="center" wrapText="1"/>
    </xf>
    <xf numFmtId="0" fontId="21" fillId="5" borderId="68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19" borderId="9" xfId="0" applyNumberFormat="1" applyFill="1" applyBorder="1" applyAlignment="1">
      <alignment horizontal="center" vertical="center" wrapText="1"/>
    </xf>
    <xf numFmtId="0" fontId="0" fillId="19" borderId="4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13" fillId="17" borderId="25" xfId="0" applyFont="1" applyFill="1" applyBorder="1" applyAlignment="1">
      <alignment horizontal="center" vertical="center" wrapText="1"/>
    </xf>
    <xf numFmtId="0" fontId="13" fillId="17" borderId="22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21" fillId="18" borderId="18" xfId="0" applyFont="1" applyFill="1" applyBorder="1" applyAlignment="1">
      <alignment horizontal="center" vertical="center" wrapText="1"/>
    </xf>
    <xf numFmtId="0" fontId="21" fillId="18" borderId="31" xfId="0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/>
    </xf>
    <xf numFmtId="0" fontId="21" fillId="18" borderId="79" xfId="0" applyFont="1" applyFill="1" applyBorder="1" applyAlignment="1">
      <alignment horizontal="center" vertical="center" wrapText="1"/>
    </xf>
    <xf numFmtId="0" fontId="21" fillId="18" borderId="32" xfId="0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/>
    </xf>
    <xf numFmtId="0" fontId="21" fillId="17" borderId="58" xfId="0" applyFont="1" applyFill="1" applyBorder="1" applyAlignment="1">
      <alignment horizontal="center" vertical="center" wrapText="1"/>
    </xf>
    <xf numFmtId="0" fontId="21" fillId="17" borderId="93" xfId="0" applyFont="1" applyFill="1" applyBorder="1" applyAlignment="1">
      <alignment horizontal="center" vertical="center" wrapText="1"/>
    </xf>
    <xf numFmtId="0" fontId="13" fillId="0" borderId="90" xfId="0" applyFont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5" xfId="0" applyBorder="1" applyAlignment="1">
      <alignment wrapText="1"/>
    </xf>
    <xf numFmtId="0" fontId="0" fillId="0" borderId="31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21" fillId="17" borderId="18" xfId="0" applyFont="1" applyFill="1" applyBorder="1" applyAlignment="1">
      <alignment horizontal="center" vertical="center" wrapText="1"/>
    </xf>
    <xf numFmtId="0" fontId="13" fillId="18" borderId="50" xfId="0" applyFont="1" applyFill="1" applyBorder="1" applyAlignment="1">
      <alignment horizontal="center" vertical="center" wrapText="1"/>
    </xf>
    <xf numFmtId="0" fontId="21" fillId="18" borderId="95" xfId="0" applyFont="1" applyFill="1" applyBorder="1" applyAlignment="1">
      <alignment horizontal="center" vertical="center" wrapText="1"/>
    </xf>
    <xf numFmtId="0" fontId="0" fillId="0" borderId="96" xfId="0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13" fillId="18" borderId="35" xfId="0" applyFont="1" applyFill="1" applyBorder="1" applyAlignment="1">
      <alignment horizontal="center" vertical="center" wrapText="1"/>
    </xf>
    <xf numFmtId="0" fontId="13" fillId="18" borderId="49" xfId="0" applyFont="1" applyFill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1" fillId="17" borderId="14" xfId="0" applyFont="1" applyFill="1" applyBorder="1" applyAlignment="1">
      <alignment horizontal="center" vertical="center"/>
    </xf>
    <xf numFmtId="0" fontId="21" fillId="17" borderId="45" xfId="0" applyFont="1" applyFill="1" applyBorder="1" applyAlignment="1">
      <alignment horizontal="center" vertical="center"/>
    </xf>
    <xf numFmtId="0" fontId="13" fillId="17" borderId="30" xfId="0" applyFont="1" applyFill="1" applyBorder="1" applyAlignment="1">
      <alignment horizontal="center" vertical="center" wrapText="1"/>
    </xf>
    <xf numFmtId="0" fontId="13" fillId="17" borderId="45" xfId="0" applyFont="1" applyFill="1" applyBorder="1" applyAlignment="1">
      <alignment horizontal="center" vertical="center" wrapText="1"/>
    </xf>
    <xf numFmtId="0" fontId="21" fillId="17" borderId="91" xfId="0" applyFont="1" applyFill="1" applyBorder="1" applyAlignment="1">
      <alignment horizontal="center" vertical="center" wrapText="1"/>
    </xf>
    <xf numFmtId="0" fontId="20" fillId="17" borderId="29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13" fillId="17" borderId="24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0" fontId="21" fillId="18" borderId="116" xfId="0" applyFont="1" applyFill="1" applyBorder="1" applyAlignment="1">
      <alignment horizontal="center" vertical="center" wrapText="1"/>
    </xf>
    <xf numFmtId="0" fontId="21" fillId="18" borderId="67" xfId="0" applyFont="1" applyFill="1" applyBorder="1" applyAlignment="1">
      <alignment horizontal="center" vertical="center" wrapText="1"/>
    </xf>
    <xf numFmtId="0" fontId="21" fillId="18" borderId="117" xfId="0" applyFont="1" applyFill="1" applyBorder="1" applyAlignment="1">
      <alignment wrapText="1"/>
    </xf>
    <xf numFmtId="0" fontId="21" fillId="17" borderId="79" xfId="0" applyFont="1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17" borderId="24" xfId="0" applyFill="1" applyBorder="1" applyAlignment="1">
      <alignment horizontal="center" vertical="center" wrapText="1"/>
    </xf>
    <xf numFmtId="0" fontId="13" fillId="17" borderId="15" xfId="0" applyFont="1" applyFill="1" applyBorder="1" applyAlignment="1">
      <alignment horizontal="center" vertical="center" wrapText="1"/>
    </xf>
    <xf numFmtId="0" fontId="21" fillId="17" borderId="102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17" borderId="45" xfId="0" applyFont="1" applyFill="1" applyBorder="1" applyAlignment="1">
      <alignment wrapText="1"/>
    </xf>
    <xf numFmtId="0" fontId="13" fillId="17" borderId="102" xfId="0" applyFont="1" applyFill="1" applyBorder="1" applyAlignment="1">
      <alignment horizontal="center" vertical="center" wrapText="1"/>
    </xf>
    <xf numFmtId="0" fontId="21" fillId="5" borderId="118" xfId="0" applyFont="1" applyFill="1" applyBorder="1" applyAlignment="1">
      <alignment horizontal="center" vertical="center" wrapText="1"/>
    </xf>
    <xf numFmtId="0" fontId="21" fillId="0" borderId="106" xfId="0" applyFont="1" applyBorder="1" applyAlignment="1">
      <alignment horizontal="center" vertical="center" wrapText="1"/>
    </xf>
    <xf numFmtId="0" fontId="21" fillId="17" borderId="118" xfId="0" applyFont="1" applyFill="1" applyBorder="1" applyAlignment="1">
      <alignment horizontal="center" vertical="center" wrapText="1"/>
    </xf>
    <xf numFmtId="0" fontId="21" fillId="17" borderId="33" xfId="0" applyFont="1" applyFill="1" applyBorder="1" applyAlignment="1">
      <alignment horizontal="center" vertical="center" wrapText="1"/>
    </xf>
    <xf numFmtId="0" fontId="21" fillId="18" borderId="119" xfId="0" applyFont="1" applyFill="1" applyBorder="1" applyAlignment="1">
      <alignment horizontal="center" vertical="center" wrapText="1"/>
    </xf>
    <xf numFmtId="0" fontId="21" fillId="5" borderId="120" xfId="0" applyFont="1" applyFill="1" applyBorder="1" applyAlignment="1">
      <alignment horizontal="center" vertical="center" wrapText="1"/>
    </xf>
    <xf numFmtId="0" fontId="21" fillId="5" borderId="93" xfId="0" applyFont="1" applyFill="1" applyBorder="1" applyAlignment="1">
      <alignment horizontal="center" vertical="center" wrapText="1"/>
    </xf>
    <xf numFmtId="0" fontId="21" fillId="5" borderId="121" xfId="0" applyFont="1" applyFill="1" applyBorder="1" applyAlignment="1">
      <alignment horizontal="center" vertical="center" wrapText="1"/>
    </xf>
    <xf numFmtId="0" fontId="21" fillId="18" borderId="54" xfId="0" applyFont="1" applyFill="1" applyBorder="1" applyAlignment="1">
      <alignment horizontal="center" vertical="center" wrapText="1"/>
    </xf>
    <xf numFmtId="0" fontId="21" fillId="18" borderId="38" xfId="0" applyFont="1" applyFill="1" applyBorder="1" applyAlignment="1">
      <alignment horizontal="center" vertical="center" wrapText="1"/>
    </xf>
    <xf numFmtId="0" fontId="21" fillId="18" borderId="43" xfId="0" applyFont="1" applyFill="1" applyBorder="1" applyAlignment="1">
      <alignment horizontal="center" vertical="center" wrapText="1"/>
    </xf>
    <xf numFmtId="0" fontId="21" fillId="17" borderId="92" xfId="0" applyFont="1" applyFill="1" applyBorder="1" applyAlignment="1">
      <alignment horizontal="center" vertical="center" wrapText="1"/>
    </xf>
    <xf numFmtId="0" fontId="21" fillId="17" borderId="15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vertical="center" wrapText="1"/>
    </xf>
    <xf numFmtId="0" fontId="13" fillId="18" borderId="31" xfId="0" applyFont="1" applyFill="1" applyBorder="1" applyAlignment="1">
      <alignment vertical="center" wrapText="1"/>
    </xf>
    <xf numFmtId="0" fontId="21" fillId="18" borderId="10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1" fillId="18" borderId="118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1" fillId="18" borderId="12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vertical="center" wrapText="1"/>
    </xf>
    <xf numFmtId="0" fontId="0" fillId="0" borderId="101" xfId="0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0" fontId="13" fillId="18" borderId="31" xfId="0" applyFont="1" applyFill="1" applyBorder="1" applyAlignment="1">
      <alignment horizontal="center" vertical="center" wrapText="1"/>
    </xf>
    <xf numFmtId="0" fontId="13" fillId="18" borderId="105" xfId="0" applyFont="1" applyFill="1" applyBorder="1" applyAlignment="1">
      <alignment horizontal="center" vertical="center" wrapText="1"/>
    </xf>
    <xf numFmtId="0" fontId="21" fillId="17" borderId="114" xfId="0" applyFont="1" applyFill="1" applyBorder="1" applyAlignment="1">
      <alignment horizontal="center" vertical="center" wrapText="1"/>
    </xf>
    <xf numFmtId="0" fontId="21" fillId="17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1" fillId="17" borderId="122" xfId="0" applyFont="1" applyFill="1" applyBorder="1" applyAlignment="1">
      <alignment horizontal="center" vertical="center" wrapText="1"/>
    </xf>
    <xf numFmtId="0" fontId="13" fillId="0" borderId="96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1" fillId="17" borderId="45" xfId="0" applyFont="1" applyFill="1" applyBorder="1" applyAlignment="1">
      <alignment wrapText="1"/>
    </xf>
    <xf numFmtId="0" fontId="21" fillId="5" borderId="54" xfId="0" applyFont="1" applyFill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5" borderId="9" xfId="0" applyFill="1" applyBorder="1" applyAlignment="1">
      <alignment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9FF99"/>
      <color rgb="FFCCFFCC"/>
      <color rgb="FFFFFF66"/>
      <color rgb="FF0000FF"/>
      <color rgb="FFEC4214"/>
      <color rgb="FF6AD0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eroconf.org/" TargetMode="External"/><Relationship Id="rId21" Type="http://schemas.openxmlformats.org/officeDocument/2006/relationships/hyperlink" Target="http://www.spacecorp.ru/press/corpnews/item6248.php" TargetMode="External"/><Relationship Id="rId42" Type="http://schemas.openxmlformats.org/officeDocument/2006/relationships/hyperlink" Target="http://www.cbpf.br/~icrc2013/" TargetMode="External"/><Relationship Id="rId63" Type="http://schemas.openxmlformats.org/officeDocument/2006/relationships/hyperlink" Target="http://www.analitikaexpo.com/ru-RU" TargetMode="External"/><Relationship Id="rId84" Type="http://schemas.openxmlformats.org/officeDocument/2006/relationships/hyperlink" Target="http://vniitfa.ru/index.php?option=com_content&amp;view=article&amp;id=334&amp;Itemid=91" TargetMode="External"/><Relationship Id="rId138" Type="http://schemas.openxmlformats.org/officeDocument/2006/relationships/hyperlink" Target="http://www.rad-conference.org/" TargetMode="External"/><Relationship Id="rId159" Type="http://schemas.openxmlformats.org/officeDocument/2006/relationships/hyperlink" Target="https://www.cospar-assembly.org/" TargetMode="External"/><Relationship Id="rId170" Type="http://schemas.openxmlformats.org/officeDocument/2006/relationships/hyperlink" Target="http://www.mes-conference.ru/" TargetMode="External"/><Relationship Id="rId191" Type="http://schemas.openxmlformats.org/officeDocument/2006/relationships/hyperlink" Target="http://www.mri-progress.ru/konferenciya/" TargetMode="External"/><Relationship Id="rId205" Type="http://schemas.openxmlformats.org/officeDocument/2006/relationships/hyperlink" Target="https://seressa.in.tum.de/index.html" TargetMode="External"/><Relationship Id="rId107" Type="http://schemas.openxmlformats.org/officeDocument/2006/relationships/hyperlink" Target="http://www.ibic2015.org/" TargetMode="External"/><Relationship Id="rId11" Type="http://schemas.openxmlformats.org/officeDocument/2006/relationships/hyperlink" Target="http://swh2012.cosmos.ru/" TargetMode="External"/><Relationship Id="rId32" Type="http://schemas.openxmlformats.org/officeDocument/2006/relationships/hyperlink" Target="http://smiswww.iki.rssi.ru/d33_conf/" TargetMode="External"/><Relationship Id="rId53" Type="http://schemas.openxmlformats.org/officeDocument/2006/relationships/hyperlink" Target="http://www.niiis.nnov.ru/" TargetMode="External"/><Relationship Id="rId74" Type="http://schemas.openxmlformats.org/officeDocument/2006/relationships/hyperlink" Target="https://nepp.nasa.gov/" TargetMode="External"/><Relationship Id="rId128" Type="http://schemas.openxmlformats.org/officeDocument/2006/relationships/hyperlink" Target="http://niipriborov.ru/konferenciya.html" TargetMode="External"/><Relationship Id="rId149" Type="http://schemas.openxmlformats.org/officeDocument/2006/relationships/hyperlink" Target="http://www.new-electronics.info/" TargetMode="External"/><Relationship Id="rId5" Type="http://schemas.openxmlformats.org/officeDocument/2006/relationships/hyperlink" Target="http://esref2013.ims-bordeaux.fr/" TargetMode="External"/><Relationship Id="rId95" Type="http://schemas.openxmlformats.org/officeDocument/2006/relationships/hyperlink" Target="http://www.russianelectronics.ru/leader-r/pechat/67791/" TargetMode="External"/><Relationship Id="rId160" Type="http://schemas.openxmlformats.org/officeDocument/2006/relationships/hyperlink" Target="http://www.tcen.ru/" TargetMode="External"/><Relationship Id="rId181" Type="http://schemas.openxmlformats.org/officeDocument/2006/relationships/hyperlink" Target="http://www.jacow.org/index.php?n=Main.Proceedings" TargetMode="External"/><Relationship Id="rId22" Type="http://schemas.openxmlformats.org/officeDocument/2006/relationships/hyperlink" Target="http://www.inventions-geneva.ch/index.html" TargetMode="External"/><Relationship Id="rId43" Type="http://schemas.openxmlformats.org/officeDocument/2006/relationships/hyperlink" Target="http://www.cbpf.br/~icrc2013/" TargetMode="External"/><Relationship Id="rId64" Type="http://schemas.openxmlformats.org/officeDocument/2006/relationships/hyperlink" Target="http://www.&#1080;&#1090;&#1086;&#1087;&#1082;.&#1088;&#1092;/" TargetMode="External"/><Relationship Id="rId118" Type="http://schemas.openxmlformats.org/officeDocument/2006/relationships/hyperlink" Target="http://www.isros.org/" TargetMode="External"/><Relationship Id="rId139" Type="http://schemas.openxmlformats.org/officeDocument/2006/relationships/hyperlink" Target="http://www.ipac16.org/" TargetMode="External"/><Relationship Id="rId85" Type="http://schemas.openxmlformats.org/officeDocument/2006/relationships/hyperlink" Target="http://ulysses.physik.uni-kiel.de/ECRS-2014/" TargetMode="External"/><Relationship Id="rId150" Type="http://schemas.openxmlformats.org/officeDocument/2006/relationships/hyperlink" Target="http://expoelectronica.primexpo.ru/ru/" TargetMode="External"/><Relationship Id="rId171" Type="http://schemas.openxmlformats.org/officeDocument/2006/relationships/hyperlink" Target="http://www.icmsquare.net/" TargetMode="External"/><Relationship Id="rId192" Type="http://schemas.openxmlformats.org/officeDocument/2006/relationships/hyperlink" Target="http://www.icrniies.ru/" TargetMode="External"/><Relationship Id="rId206" Type="http://schemas.openxmlformats.org/officeDocument/2006/relationships/printerSettings" Target="../printerSettings/printerSettings1.bin"/><Relationship Id="rId12" Type="http://schemas.openxmlformats.org/officeDocument/2006/relationships/hyperlink" Target="http://www.ikd.kiev.ua/index.php?option=com_content&amp;view=article&amp;id=99:-l-r&amp;catid=24:2011-02-13-14-06-32&amp;Itemid=69&amp;lang=ru" TargetMode="External"/><Relationship Id="rId33" Type="http://schemas.openxmlformats.org/officeDocument/2006/relationships/hyperlink" Target="http://nsession.mephi.ru/" TargetMode="External"/><Relationship Id="rId108" Type="http://schemas.openxmlformats.org/officeDocument/2006/relationships/hyperlink" Target="http://isinn.jinr.ru/index.html" TargetMode="External"/><Relationship Id="rId129" Type="http://schemas.openxmlformats.org/officeDocument/2006/relationships/hyperlink" Target="http://www.mntores.inlife.ru/conf.html" TargetMode="External"/><Relationship Id="rId54" Type="http://schemas.openxmlformats.org/officeDocument/2006/relationships/hyperlink" Target="https://www.cospar-assembly.org/" TargetMode="External"/><Relationship Id="rId75" Type="http://schemas.openxmlformats.org/officeDocument/2006/relationships/hyperlink" Target="http://mntores.inlife.ru/dzz.html" TargetMode="External"/><Relationship Id="rId96" Type="http://schemas.openxmlformats.org/officeDocument/2006/relationships/hyperlink" Target="http://www.mntores.inlife.ru/conf.html" TargetMode="External"/><Relationship Id="rId140" Type="http://schemas.openxmlformats.org/officeDocument/2006/relationships/hyperlink" Target="http://www.rd-mnts.ru/" TargetMode="External"/><Relationship Id="rId161" Type="http://schemas.openxmlformats.org/officeDocument/2006/relationships/hyperlink" Target="http://www.rd-mnts.ru/" TargetMode="External"/><Relationship Id="rId182" Type="http://schemas.openxmlformats.org/officeDocument/2006/relationships/hyperlink" Target="http://itctestweek.org/files/ITC2013_Advance_Program.pdf" TargetMode="External"/><Relationship Id="rId6" Type="http://schemas.openxmlformats.org/officeDocument/2006/relationships/hyperlink" Target="http://www.radecs2013.com/" TargetMode="External"/><Relationship Id="rId23" Type="http://schemas.openxmlformats.org/officeDocument/2006/relationships/hyperlink" Target="http://www.aeroconf.org/" TargetMode="External"/><Relationship Id="rId119" Type="http://schemas.openxmlformats.org/officeDocument/2006/relationships/hyperlink" Target="http://conference.vde.com/esref/Pages/default.aspx" TargetMode="External"/><Relationship Id="rId44" Type="http://schemas.openxmlformats.org/officeDocument/2006/relationships/hyperlink" Target="http://www.icrc2015.nl/" TargetMode="External"/><Relationship Id="rId65" Type="http://schemas.openxmlformats.org/officeDocument/2006/relationships/hyperlink" Target="http://www.mntores.inlife.ru/conf.html" TargetMode="External"/><Relationship Id="rId86" Type="http://schemas.openxmlformats.org/officeDocument/2006/relationships/hyperlink" Target="http://www.forinnovations.ru/" TargetMode="External"/><Relationship Id="rId130" Type="http://schemas.openxmlformats.org/officeDocument/2006/relationships/hyperlink" Target="http://www.mntores.inlife.ru/conf.html" TargetMode="External"/><Relationship Id="rId151" Type="http://schemas.openxmlformats.org/officeDocument/2006/relationships/hyperlink" Target="http://www.analitikaexpo.com/ru-RU" TargetMode="External"/><Relationship Id="rId172" Type="http://schemas.openxmlformats.org/officeDocument/2006/relationships/hyperlink" Target="http://www.radecs-association.net/" TargetMode="External"/><Relationship Id="rId193" Type="http://schemas.openxmlformats.org/officeDocument/2006/relationships/hyperlink" Target="http://www.nsrec.com/" TargetMode="External"/><Relationship Id="rId207" Type="http://schemas.openxmlformats.org/officeDocument/2006/relationships/vmlDrawing" Target="../drawings/vmlDrawing1.vml"/><Relationship Id="rId13" Type="http://schemas.openxmlformats.org/officeDocument/2006/relationships/hyperlink" Target="http://www.isros.org/" TargetMode="External"/><Relationship Id="rId109" Type="http://schemas.openxmlformats.org/officeDocument/2006/relationships/hyperlink" Target="http://icnmta2016.impcas.ac.cn/dct/page/1" TargetMode="External"/><Relationship Id="rId34" Type="http://schemas.openxmlformats.org/officeDocument/2006/relationships/hyperlink" Target="http://expoelectronica.primexpo.ru/ru/" TargetMode="External"/><Relationship Id="rId55" Type="http://schemas.openxmlformats.org/officeDocument/2006/relationships/hyperlink" Target="http://www.ies.univ-montp2.fr/radlas2013/" TargetMode="External"/><Relationship Id="rId76" Type="http://schemas.openxmlformats.org/officeDocument/2006/relationships/hyperlink" Target="http://www.mntores.inlife.ru/conf.html" TargetMode="External"/><Relationship Id="rId97" Type="http://schemas.openxmlformats.org/officeDocument/2006/relationships/hyperlink" Target="http://www.airshow.com.cn/en/" TargetMode="External"/><Relationship Id="rId120" Type="http://schemas.openxmlformats.org/officeDocument/2006/relationships/hyperlink" Target="http://www.elstandart.spb.ru/page/131" TargetMode="External"/><Relationship Id="rId141" Type="http://schemas.openxmlformats.org/officeDocument/2006/relationships/hyperlink" Target="http://www-elec.inaoep.mx/~lats2015/index.php" TargetMode="External"/><Relationship Id="rId7" Type="http://schemas.openxmlformats.org/officeDocument/2006/relationships/hyperlink" Target="http://www.mes-conference.ru/" TargetMode="External"/><Relationship Id="rId162" Type="http://schemas.openxmlformats.org/officeDocument/2006/relationships/hyperlink" Target="http://www.irt-saintexupery.com/" TargetMode="External"/><Relationship Id="rId183" Type="http://schemas.openxmlformats.org/officeDocument/2006/relationships/hyperlink" Target="http://www.rd-mnts.ru/" TargetMode="External"/><Relationship Id="rId24" Type="http://schemas.openxmlformats.org/officeDocument/2006/relationships/hyperlink" Target="http://www.isros.org/" TargetMode="External"/><Relationship Id="rId40" Type="http://schemas.openxmlformats.org/officeDocument/2006/relationships/hyperlink" Target="http://www.niiis.nnov.ru/" TargetMode="External"/><Relationship Id="rId45" Type="http://schemas.openxmlformats.org/officeDocument/2006/relationships/hyperlink" Target="http://www.itctestweek.org/" TargetMode="External"/><Relationship Id="rId66" Type="http://schemas.openxmlformats.org/officeDocument/2006/relationships/hyperlink" Target="http://www.aeroconf.org/key-dates" TargetMode="External"/><Relationship Id="rId87" Type="http://schemas.openxmlformats.org/officeDocument/2006/relationships/hyperlink" Target="http://www.itctestweek.org/" TargetMode="External"/><Relationship Id="rId110" Type="http://schemas.openxmlformats.org/officeDocument/2006/relationships/hyperlink" Target="mailto:starkova@irz.ru" TargetMode="External"/><Relationship Id="rId115" Type="http://schemas.openxmlformats.org/officeDocument/2006/relationships/hyperlink" Target="http://niipriborov.ru/shkola_mu.html" TargetMode="External"/><Relationship Id="rId131" Type="http://schemas.openxmlformats.org/officeDocument/2006/relationships/hyperlink" Target="http://cct.cnes.fr/en/content/workshop-radiation-effects-optoelectronic-detectors-image-sensors-optical-interfaces" TargetMode="External"/><Relationship Id="rId136" Type="http://schemas.openxmlformats.org/officeDocument/2006/relationships/hyperlink" Target="http://www.stce.be/sw4e/index.php" TargetMode="External"/><Relationship Id="rId157" Type="http://schemas.openxmlformats.org/officeDocument/2006/relationships/hyperlink" Target="http://www.microbeam-jp.org/" TargetMode="External"/><Relationship Id="rId178" Type="http://schemas.openxmlformats.org/officeDocument/2006/relationships/hyperlink" Target="http://www.esref.org/" TargetMode="External"/><Relationship Id="rId61" Type="http://schemas.openxmlformats.org/officeDocument/2006/relationships/hyperlink" Target="http://www.mntores.inlife.ru/baza.html" TargetMode="External"/><Relationship Id="rId82" Type="http://schemas.openxmlformats.org/officeDocument/2006/relationships/hyperlink" Target="http://fisica.cab.cnea.gov.ar/seressa2014/index.html" TargetMode="External"/><Relationship Id="rId152" Type="http://schemas.openxmlformats.org/officeDocument/2006/relationships/hyperlink" Target="http://www.inventions-geneva.ch/index.html" TargetMode="External"/><Relationship Id="rId173" Type="http://schemas.openxmlformats.org/officeDocument/2006/relationships/hyperlink" Target="http://itctestweek.org/files/ITC2013_Advance_Program.pdf" TargetMode="External"/><Relationship Id="rId194" Type="http://schemas.openxmlformats.org/officeDocument/2006/relationships/hyperlink" Target="http://www.seibersdorf-laboratories.at/" TargetMode="External"/><Relationship Id="rId199" Type="http://schemas.openxmlformats.org/officeDocument/2006/relationships/hyperlink" Target="http://www.ece.unm.edu/ppps2013/" TargetMode="External"/><Relationship Id="rId203" Type="http://schemas.openxmlformats.org/officeDocument/2006/relationships/hyperlink" Target="http://www.pulsarnpp.ru/index.php/nauka-na-pulsare/konferentsii-pulsar/o-konferentsii-pulsar-2015" TargetMode="External"/><Relationship Id="rId208" Type="http://schemas.openxmlformats.org/officeDocument/2006/relationships/comments" Target="../comments1.xml"/><Relationship Id="rId19" Type="http://schemas.openxmlformats.org/officeDocument/2006/relationships/hyperlink" Target="http://cicsyn2013.info/" TargetMode="External"/><Relationship Id="rId14" Type="http://schemas.openxmlformats.org/officeDocument/2006/relationships/hyperlink" Target="http://www.spenvis.oma.be/workshop/2013/programme.php" TargetMode="External"/><Relationship Id="rId30" Type="http://schemas.openxmlformats.org/officeDocument/2006/relationships/hyperlink" Target="http://conference.vde.com/esref/Pages/default.aspx" TargetMode="External"/><Relationship Id="rId35" Type="http://schemas.openxmlformats.org/officeDocument/2006/relationships/hyperlink" Target="http://www.new-electronics.info/" TargetMode="External"/><Relationship Id="rId56" Type="http://schemas.openxmlformats.org/officeDocument/2006/relationships/hyperlink" Target="http://stce.be/esww11/" TargetMode="External"/><Relationship Id="rId77" Type="http://schemas.openxmlformats.org/officeDocument/2006/relationships/hyperlink" Target="http://www.mes-conference.ru/" TargetMode="External"/><Relationship Id="rId100" Type="http://schemas.openxmlformats.org/officeDocument/2006/relationships/hyperlink" Target="http://expoelectronica.primexpo.ru/ru/" TargetMode="External"/><Relationship Id="rId105" Type="http://schemas.openxmlformats.org/officeDocument/2006/relationships/hyperlink" Target="http://www-elec.inaoep.mx/~lats2015/index.php" TargetMode="External"/><Relationship Id="rId126" Type="http://schemas.openxmlformats.org/officeDocument/2006/relationships/hyperlink" Target="http://stce.be/esww13/" TargetMode="External"/><Relationship Id="rId147" Type="http://schemas.openxmlformats.org/officeDocument/2006/relationships/hyperlink" Target="http://www.test-expert.ru/news/detail.php?ID=895" TargetMode="External"/><Relationship Id="rId168" Type="http://schemas.openxmlformats.org/officeDocument/2006/relationships/hyperlink" Target="http://mntores.inlife.ru/dzz.html" TargetMode="External"/><Relationship Id="rId8" Type="http://schemas.openxmlformats.org/officeDocument/2006/relationships/hyperlink" Target="http://www.stce.be/esww10/" TargetMode="External"/><Relationship Id="rId51" Type="http://schemas.openxmlformats.org/officeDocument/2006/relationships/hyperlink" Target="http://www.ipk-mashpribor.ru/" TargetMode="External"/><Relationship Id="rId72" Type="http://schemas.openxmlformats.org/officeDocument/2006/relationships/hyperlink" Target="http://radhome.gsfc.nasa.gov/radhome/see_mapld/" TargetMode="External"/><Relationship Id="rId93" Type="http://schemas.openxmlformats.org/officeDocument/2006/relationships/hyperlink" Target="http://www.ipac15.org/index.php" TargetMode="External"/><Relationship Id="rId98" Type="http://schemas.openxmlformats.org/officeDocument/2006/relationships/hyperlink" Target="http://www.elstandart.spb.ru/page/131" TargetMode="External"/><Relationship Id="rId121" Type="http://schemas.openxmlformats.org/officeDocument/2006/relationships/hyperlink" Target="http://www.mes-conference.ru/" TargetMode="External"/><Relationship Id="rId142" Type="http://schemas.openxmlformats.org/officeDocument/2006/relationships/hyperlink" Target="http://isinn.jinr.ru/index.html" TargetMode="External"/><Relationship Id="rId163" Type="http://schemas.openxmlformats.org/officeDocument/2006/relationships/hyperlink" Target="https://www.cospar-assembly.org/" TargetMode="External"/><Relationship Id="rId184" Type="http://schemas.openxmlformats.org/officeDocument/2006/relationships/hyperlink" Target="https://cosparhq.cnes.fr/content/cospar-2016-0" TargetMode="External"/><Relationship Id="rId189" Type="http://schemas.openxmlformats.org/officeDocument/2006/relationships/hyperlink" Target="http://www.aviasalon.com/" TargetMode="External"/><Relationship Id="rId3" Type="http://schemas.openxmlformats.org/officeDocument/2006/relationships/hyperlink" Target="http://www.niipriborov.ru/conference/stoykost-2013_inf.html" TargetMode="External"/><Relationship Id="rId25" Type="http://schemas.openxmlformats.org/officeDocument/2006/relationships/hyperlink" Target="http://image-sensors-world.blogspot.ru/2013/03/cmos-image-sensors-for-high-performance.html" TargetMode="External"/><Relationship Id="rId46" Type="http://schemas.openxmlformats.org/officeDocument/2006/relationships/hyperlink" Target="http://nepp.nasa.gov/workshops/etw2013/" TargetMode="External"/><Relationship Id="rId67" Type="http://schemas.openxmlformats.org/officeDocument/2006/relationships/hyperlink" Target="http://cct.cnes.fr/en/content/workshop-radiation-effects-optoelectronic-detectors-image-sensors-optical-interfaces" TargetMode="External"/><Relationship Id="rId116" Type="http://schemas.openxmlformats.org/officeDocument/2006/relationships/hyperlink" Target="http://www.test-expert.ru/news/detail.php?ID=895" TargetMode="External"/><Relationship Id="rId137" Type="http://schemas.openxmlformats.org/officeDocument/2006/relationships/hyperlink" Target="http://www.asminternational.org/web/istfa-2015/home" TargetMode="External"/><Relationship Id="rId158" Type="http://schemas.openxmlformats.org/officeDocument/2006/relationships/hyperlink" Target="http://www.radecs2016.com/joomla/" TargetMode="External"/><Relationship Id="rId20" Type="http://schemas.openxmlformats.org/officeDocument/2006/relationships/hyperlink" Target="http://www.enefm.org/" TargetMode="External"/><Relationship Id="rId41" Type="http://schemas.openxmlformats.org/officeDocument/2006/relationships/hyperlink" Target="http://www.mes-conference.ru/" TargetMode="External"/><Relationship Id="rId62" Type="http://schemas.openxmlformats.org/officeDocument/2006/relationships/hyperlink" Target="http://www.mntores.inlife.ru/conf.html" TargetMode="External"/><Relationship Id="rId83" Type="http://schemas.openxmlformats.org/officeDocument/2006/relationships/hyperlink" Target="http://ippe.ru/ninf/rupac.php" TargetMode="External"/><Relationship Id="rId88" Type="http://schemas.openxmlformats.org/officeDocument/2006/relationships/hyperlink" Target="http://esref2015.sciencesconf.org/" TargetMode="External"/><Relationship Id="rId111" Type="http://schemas.openxmlformats.org/officeDocument/2006/relationships/hyperlink" Target="http://innovatika.miem.edu.ru/" TargetMode="External"/><Relationship Id="rId132" Type="http://schemas.openxmlformats.org/officeDocument/2006/relationships/hyperlink" Target="http://www.russianelectronics.ru/leader-r/pechat/67791/" TargetMode="External"/><Relationship Id="rId153" Type="http://schemas.openxmlformats.org/officeDocument/2006/relationships/hyperlink" Target="http://www.ipk-mashpribor.ru/" TargetMode="External"/><Relationship Id="rId174" Type="http://schemas.openxmlformats.org/officeDocument/2006/relationships/hyperlink" Target="http://www.rd-mnts.ru/index.php?option=com_content&amp;task=view&amp;id=130&amp;Itemid=36" TargetMode="External"/><Relationship Id="rId179" Type="http://schemas.openxmlformats.org/officeDocument/2006/relationships/hyperlink" Target="http://www.jacow.org/index.php?n=Main.Proceedings" TargetMode="External"/><Relationship Id="rId195" Type="http://schemas.openxmlformats.org/officeDocument/2006/relationships/hyperlink" Target="http://www.archimedes.ru/" TargetMode="External"/><Relationship Id="rId190" Type="http://schemas.openxmlformats.org/officeDocument/2006/relationships/hyperlink" Target="http://www.microbeam-jp.org/" TargetMode="External"/><Relationship Id="rId204" Type="http://schemas.openxmlformats.org/officeDocument/2006/relationships/hyperlink" Target="http://vniitfa.ru/index.php?option=com_content&amp;view=article&amp;id=334&amp;Itemid=91" TargetMode="External"/><Relationship Id="rId15" Type="http://schemas.openxmlformats.org/officeDocument/2006/relationships/hyperlink" Target="http://smiswww.iki.rssi.ru/d33_conf/" TargetMode="External"/><Relationship Id="rId36" Type="http://schemas.openxmlformats.org/officeDocument/2006/relationships/hyperlink" Target="http://www.elstandart.spb.ru/page/131" TargetMode="External"/><Relationship Id="rId57" Type="http://schemas.openxmlformats.org/officeDocument/2006/relationships/hyperlink" Target="http://ndt-russia.primexpo.ru/ru/" TargetMode="External"/><Relationship Id="rId106" Type="http://schemas.openxmlformats.org/officeDocument/2006/relationships/hyperlink" Target="http://www.ipk-mashpribor.ru/" TargetMode="External"/><Relationship Id="rId127" Type="http://schemas.openxmlformats.org/officeDocument/2006/relationships/hyperlink" Target="https://nepp.nasa.gov/" TargetMode="External"/><Relationship Id="rId10" Type="http://schemas.openxmlformats.org/officeDocument/2006/relationships/hyperlink" Target="http://www.mems-russia.ru/content/view/134/87/" TargetMode="External"/><Relationship Id="rId31" Type="http://schemas.openxmlformats.org/officeDocument/2006/relationships/hyperlink" Target="http://www.mai.ru/conf/aerospace/" TargetMode="External"/><Relationship Id="rId52" Type="http://schemas.openxmlformats.org/officeDocument/2006/relationships/hyperlink" Target="http://www.mntores.inlife.ru/conf.html" TargetMode="External"/><Relationship Id="rId73" Type="http://schemas.openxmlformats.org/officeDocument/2006/relationships/hyperlink" Target="http://niipriborov.ru/konferenciya.html" TargetMode="External"/><Relationship Id="rId78" Type="http://schemas.openxmlformats.org/officeDocument/2006/relationships/hyperlink" Target="http://stce.be/esww12/" TargetMode="External"/><Relationship Id="rId94" Type="http://schemas.openxmlformats.org/officeDocument/2006/relationships/hyperlink" Target="http://www.asminternational.org/web/istfa-2015/home" TargetMode="External"/><Relationship Id="rId99" Type="http://schemas.openxmlformats.org/officeDocument/2006/relationships/hyperlink" Target="http://radecs2015.org/" TargetMode="External"/><Relationship Id="rId101" Type="http://schemas.openxmlformats.org/officeDocument/2006/relationships/hyperlink" Target="http://www.rd-mnts.ru/index.php?option=com_content&amp;view=article&amp;id=99&amp;Itemid=472" TargetMode="External"/><Relationship Id="rId122" Type="http://schemas.openxmlformats.org/officeDocument/2006/relationships/hyperlink" Target="http://radhome.gsfc.nasa.gov/radhome/see_mapld/" TargetMode="External"/><Relationship Id="rId143" Type="http://schemas.openxmlformats.org/officeDocument/2006/relationships/hyperlink" Target="mailto:starkova@irz.ru" TargetMode="External"/><Relationship Id="rId148" Type="http://schemas.openxmlformats.org/officeDocument/2006/relationships/hyperlink" Target="http://ndt-russia.primexpo.ru/ru/" TargetMode="External"/><Relationship Id="rId164" Type="http://schemas.openxmlformats.org/officeDocument/2006/relationships/hyperlink" Target="http://www.mri-progress.ru/konferenciya/" TargetMode="External"/><Relationship Id="rId169" Type="http://schemas.openxmlformats.org/officeDocument/2006/relationships/hyperlink" Target="http://www.niiis.nnov.ru/" TargetMode="External"/><Relationship Id="rId185" Type="http://schemas.openxmlformats.org/officeDocument/2006/relationships/hyperlink" Target="http://www.aviasalon.com/" TargetMode="External"/><Relationship Id="rId4" Type="http://schemas.openxmlformats.org/officeDocument/2006/relationships/hyperlink" Target="http://www.elstandart.spb.ru/?module=news&amp;page=page&amp;cmd=info&amp;nid=32" TargetMode="External"/><Relationship Id="rId9" Type="http://schemas.openxmlformats.org/officeDocument/2006/relationships/hyperlink" Target="http://2013.spacewire-conference.org/" TargetMode="External"/><Relationship Id="rId180" Type="http://schemas.openxmlformats.org/officeDocument/2006/relationships/hyperlink" Target="http://www.esref.org/" TargetMode="External"/><Relationship Id="rId26" Type="http://schemas.openxmlformats.org/officeDocument/2006/relationships/hyperlink" Target="http://www.rntores.ru/" TargetMode="External"/><Relationship Id="rId47" Type="http://schemas.openxmlformats.org/officeDocument/2006/relationships/hyperlink" Target="http://www.ipk-mashpribor.ru/" TargetMode="External"/><Relationship Id="rId68" Type="http://schemas.openxmlformats.org/officeDocument/2006/relationships/hyperlink" Target="http://nsession.mephi.ru/" TargetMode="External"/><Relationship Id="rId89" Type="http://schemas.openxmlformats.org/officeDocument/2006/relationships/hyperlink" Target="http://www.rad-conference.org/welcome.php" TargetMode="External"/><Relationship Id="rId112" Type="http://schemas.openxmlformats.org/officeDocument/2006/relationships/hyperlink" Target="http://www.niiis.nnov.ru/" TargetMode="External"/><Relationship Id="rId133" Type="http://schemas.openxmlformats.org/officeDocument/2006/relationships/hyperlink" Target="http://seressa2016.grm.polymtl.ca/index.html" TargetMode="External"/><Relationship Id="rId154" Type="http://schemas.openxmlformats.org/officeDocument/2006/relationships/hyperlink" Target="http://niipriborov.ru/shkola_mu.html" TargetMode="External"/><Relationship Id="rId175" Type="http://schemas.openxmlformats.org/officeDocument/2006/relationships/hyperlink" Target="http://www.rd-mnts.ru/index.php?option=com_content&amp;task=view&amp;id=130&amp;Itemid=36" TargetMode="External"/><Relationship Id="rId196" Type="http://schemas.openxmlformats.org/officeDocument/2006/relationships/hyperlink" Target="http://www.archimedes.ru/" TargetMode="External"/><Relationship Id="rId200" Type="http://schemas.openxmlformats.org/officeDocument/2006/relationships/hyperlink" Target="http://animma.com/" TargetMode="External"/><Relationship Id="rId16" Type="http://schemas.openxmlformats.org/officeDocument/2006/relationships/hyperlink" Target="http://htfr.org/" TargetMode="External"/><Relationship Id="rId37" Type="http://schemas.openxmlformats.org/officeDocument/2006/relationships/hyperlink" Target="http://www.affects-fp7.eu/" TargetMode="External"/><Relationship Id="rId58" Type="http://schemas.openxmlformats.org/officeDocument/2006/relationships/hyperlink" Target="http://www.ipk-mashpribor.ru/" TargetMode="External"/><Relationship Id="rId79" Type="http://schemas.openxmlformats.org/officeDocument/2006/relationships/hyperlink" Target="http://cct.cnes.fr/en/content/cmos-image-sensors-high-performance-applications" TargetMode="External"/><Relationship Id="rId102" Type="http://schemas.openxmlformats.org/officeDocument/2006/relationships/hyperlink" Target="http://www.rd-mnts.ru/index.php?option=com_content&amp;view=article&amp;id=99&amp;Itemid=472" TargetMode="External"/><Relationship Id="rId123" Type="http://schemas.openxmlformats.org/officeDocument/2006/relationships/hyperlink" Target="http://mntores.inlife.ru/dzz.html" TargetMode="External"/><Relationship Id="rId144" Type="http://schemas.openxmlformats.org/officeDocument/2006/relationships/hyperlink" Target="http://innovatika.miem.edu.ru/" TargetMode="External"/><Relationship Id="rId90" Type="http://schemas.openxmlformats.org/officeDocument/2006/relationships/hyperlink" Target="http://www.ipk-mashpribor.ru/" TargetMode="External"/><Relationship Id="rId165" Type="http://schemas.openxmlformats.org/officeDocument/2006/relationships/hyperlink" Target="http://www.tcen.ru/" TargetMode="External"/><Relationship Id="rId186" Type="http://schemas.openxmlformats.org/officeDocument/2006/relationships/hyperlink" Target="http://www.niipriborov.ru/" TargetMode="External"/><Relationship Id="rId27" Type="http://schemas.openxmlformats.org/officeDocument/2006/relationships/hyperlink" Target="http://www.nsrec.com/" TargetMode="External"/><Relationship Id="rId48" Type="http://schemas.openxmlformats.org/officeDocument/2006/relationships/hyperlink" Target="http://radhome.gsfc.nasa.gov/radhome/see_mapld/" TargetMode="External"/><Relationship Id="rId69" Type="http://schemas.openxmlformats.org/officeDocument/2006/relationships/hyperlink" Target="http://www.niiis.nnov.ru/" TargetMode="External"/><Relationship Id="rId113" Type="http://schemas.openxmlformats.org/officeDocument/2006/relationships/hyperlink" Target="http://www.mri-progress.ru/konferenciya/" TargetMode="External"/><Relationship Id="rId134" Type="http://schemas.openxmlformats.org/officeDocument/2006/relationships/hyperlink" Target="http://ippe.ru/ninf/rupac.php" TargetMode="External"/><Relationship Id="rId80" Type="http://schemas.openxmlformats.org/officeDocument/2006/relationships/hyperlink" Target="http://www.nsrec.com/" TargetMode="External"/><Relationship Id="rId155" Type="http://schemas.openxmlformats.org/officeDocument/2006/relationships/hyperlink" Target="http://nsrec.com/" TargetMode="External"/><Relationship Id="rId176" Type="http://schemas.openxmlformats.org/officeDocument/2006/relationships/hyperlink" Target="http://itctestweek.org/files/ITC2013_Advance_Program.pdf" TargetMode="External"/><Relationship Id="rId197" Type="http://schemas.openxmlformats.org/officeDocument/2006/relationships/hyperlink" Target="http://www.seibersdorf-laboratories.at/" TargetMode="External"/><Relationship Id="rId201" Type="http://schemas.openxmlformats.org/officeDocument/2006/relationships/hyperlink" Target="https://nepp.nasa.gov/" TargetMode="External"/><Relationship Id="rId17" Type="http://schemas.openxmlformats.org/officeDocument/2006/relationships/hyperlink" Target="http://tima.imag.fr/schools/seressa/2012/registration.php" TargetMode="External"/><Relationship Id="rId38" Type="http://schemas.openxmlformats.org/officeDocument/2006/relationships/hyperlink" Target="http://www.iss-reshetnev.ru/?cid=1" TargetMode="External"/><Relationship Id="rId59" Type="http://schemas.openxmlformats.org/officeDocument/2006/relationships/hyperlink" Target="http://www.tcen.ru/" TargetMode="External"/><Relationship Id="rId103" Type="http://schemas.openxmlformats.org/officeDocument/2006/relationships/hyperlink" Target="http://www.microbeam-jp.org/iwm2015/" TargetMode="External"/><Relationship Id="rId124" Type="http://schemas.openxmlformats.org/officeDocument/2006/relationships/hyperlink" Target="http://www.testing-control.ru/ru-RU/about/2013results.aspx" TargetMode="External"/><Relationship Id="rId70" Type="http://schemas.openxmlformats.org/officeDocument/2006/relationships/hyperlink" Target="http://www.tcen.ru/" TargetMode="External"/><Relationship Id="rId91" Type="http://schemas.openxmlformats.org/officeDocument/2006/relationships/hyperlink" Target="http://www.stce.be/sw4e/index.php" TargetMode="External"/><Relationship Id="rId145" Type="http://schemas.openxmlformats.org/officeDocument/2006/relationships/hyperlink" Target="http://www.niiis.nnov.ru/" TargetMode="External"/><Relationship Id="rId166" Type="http://schemas.openxmlformats.org/officeDocument/2006/relationships/hyperlink" Target="http://isinn.jinr.ru/index.html" TargetMode="External"/><Relationship Id="rId187" Type="http://schemas.openxmlformats.org/officeDocument/2006/relationships/hyperlink" Target="http://www.radecs-association.net/" TargetMode="External"/><Relationship Id="rId1" Type="http://schemas.openxmlformats.org/officeDocument/2006/relationships/hyperlink" Target="http://radhome.gsfc.nasa.gov/radhome/see_mapld/" TargetMode="External"/><Relationship Id="rId28" Type="http://schemas.openxmlformats.org/officeDocument/2006/relationships/hyperlink" Target="http://www.stce.be/sw4e/index.php" TargetMode="External"/><Relationship Id="rId49" Type="http://schemas.openxmlformats.org/officeDocument/2006/relationships/hyperlink" Target="http://mntores.inlife.ru/dzz.html" TargetMode="External"/><Relationship Id="rId114" Type="http://schemas.openxmlformats.org/officeDocument/2006/relationships/hyperlink" Target="http://www.asminternational.org/web/istfa-2015/home" TargetMode="External"/><Relationship Id="rId60" Type="http://schemas.openxmlformats.org/officeDocument/2006/relationships/hyperlink" Target="http://niipriborov.ru/konferenciya.html" TargetMode="External"/><Relationship Id="rId81" Type="http://schemas.openxmlformats.org/officeDocument/2006/relationships/hyperlink" Target="http://www.russianelectronics.ru/leader-r/pechat/67791/" TargetMode="External"/><Relationship Id="rId135" Type="http://schemas.openxmlformats.org/officeDocument/2006/relationships/hyperlink" Target="http://www.itctestweek.org/" TargetMode="External"/><Relationship Id="rId156" Type="http://schemas.openxmlformats.org/officeDocument/2006/relationships/hyperlink" Target="http://www.ibic2016.org/" TargetMode="External"/><Relationship Id="rId177" Type="http://schemas.openxmlformats.org/officeDocument/2006/relationships/hyperlink" Target="http://www.ecrs2014.de/" TargetMode="External"/><Relationship Id="rId198" Type="http://schemas.openxmlformats.org/officeDocument/2006/relationships/hyperlink" Target="http://agenda.infn.it/conferenceProgram.py?confId=5418" TargetMode="External"/><Relationship Id="rId202" Type="http://schemas.openxmlformats.org/officeDocument/2006/relationships/hyperlink" Target="http://scienceconf.ru/index.php?option=com_content&amp;view=category&amp;id=60&amp;Itemid=165" TargetMode="External"/><Relationship Id="rId18" Type="http://schemas.openxmlformats.org/officeDocument/2006/relationships/hyperlink" Target="http://www.nsrec.com/call13.htm" TargetMode="External"/><Relationship Id="rId39" Type="http://schemas.openxmlformats.org/officeDocument/2006/relationships/hyperlink" Target="http://innovatika.miem.edu.ru/?q=6" TargetMode="External"/><Relationship Id="rId50" Type="http://schemas.openxmlformats.org/officeDocument/2006/relationships/hyperlink" Target="http://www.testing-control.ru/ru-RU/about/2013results.aspx" TargetMode="External"/><Relationship Id="rId104" Type="http://schemas.openxmlformats.org/officeDocument/2006/relationships/hyperlink" Target="http://www.ims-bordeaux.fr/radfac2011/" TargetMode="External"/><Relationship Id="rId125" Type="http://schemas.openxmlformats.org/officeDocument/2006/relationships/hyperlink" Target="http://www.ipk-mashpribor.ru/" TargetMode="External"/><Relationship Id="rId146" Type="http://schemas.openxmlformats.org/officeDocument/2006/relationships/hyperlink" Target="http://www.mri-progress.ru/konferenciya/" TargetMode="External"/><Relationship Id="rId167" Type="http://schemas.openxmlformats.org/officeDocument/2006/relationships/hyperlink" Target="http://www.test-expert.ru/news/detail.php?ID=895" TargetMode="External"/><Relationship Id="rId188" Type="http://schemas.openxmlformats.org/officeDocument/2006/relationships/hyperlink" Target="http://www.niipriborov.ru/" TargetMode="External"/><Relationship Id="rId71" Type="http://schemas.openxmlformats.org/officeDocument/2006/relationships/hyperlink" Target="http://www.inventions-geneva.ch/index.html" TargetMode="External"/><Relationship Id="rId92" Type="http://schemas.openxmlformats.org/officeDocument/2006/relationships/hyperlink" Target="http://www.stce.be/sw4e/index.php" TargetMode="External"/><Relationship Id="rId2" Type="http://schemas.openxmlformats.org/officeDocument/2006/relationships/hyperlink" Target="http://www.cvent.com/events/2013-space-parts-working-group/event-summary-147777c533934541ad9ad0b66154b8a3.aspx" TargetMode="External"/><Relationship Id="rId29" Type="http://schemas.openxmlformats.org/officeDocument/2006/relationships/hyperlink" Target="http://www.rast.org.tr/aks/index.php/RAST2013/RAST201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dico.esa.int/indico/event/213/" TargetMode="External"/><Relationship Id="rId3" Type="http://schemas.openxmlformats.org/officeDocument/2006/relationships/hyperlink" Target="http://www.stce.be/esww14/" TargetMode="External"/><Relationship Id="rId7" Type="http://schemas.openxmlformats.org/officeDocument/2006/relationships/hyperlink" Target="https://seressa.in.tum.de/" TargetMode="External"/><Relationship Id="rId2" Type="http://schemas.openxmlformats.org/officeDocument/2006/relationships/hyperlink" Target="http://www.chipexpo.ru/welcome" TargetMode="External"/><Relationship Id="rId1" Type="http://schemas.openxmlformats.org/officeDocument/2006/relationships/hyperlink" Target="http://www.r-v-r.ru/" TargetMode="External"/><Relationship Id="rId6" Type="http://schemas.openxmlformats.org/officeDocument/2006/relationships/hyperlink" Target="http://www.pcbtech.ru/pages/view_anounce/46" TargetMode="External"/><Relationship Id="rId5" Type="http://schemas.openxmlformats.org/officeDocument/2006/relationships/hyperlink" Target="https://events.ni.com/profile/web/index.cfm?PKwebID=0x240743b83&amp;varPage=home" TargetMode="External"/><Relationship Id="rId4" Type="http://schemas.openxmlformats.org/officeDocument/2006/relationships/hyperlink" Target="http://www.kipa.org/siif_en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ressa.in.tum.de/" TargetMode="External"/><Relationship Id="rId13" Type="http://schemas.openxmlformats.org/officeDocument/2006/relationships/hyperlink" Target="http://www.elstandart.spb.ru/ru/nauchnye-issledovaniya/2016-02-17-13-47-36.html" TargetMode="External"/><Relationship Id="rId18" Type="http://schemas.openxmlformats.org/officeDocument/2006/relationships/hyperlink" Target="http://www.roscosmos.ru/24149/" TargetMode="External"/><Relationship Id="rId3" Type="http://schemas.openxmlformats.org/officeDocument/2006/relationships/hyperlink" Target="http://www.radecs2018.org/index.htm" TargetMode="External"/><Relationship Id="rId21" Type="http://schemas.openxmlformats.org/officeDocument/2006/relationships/hyperlink" Target="http://www.mes-conference.ru/" TargetMode="External"/><Relationship Id="rId7" Type="http://schemas.openxmlformats.org/officeDocument/2006/relationships/hyperlink" Target="https://10times.com/esww" TargetMode="External"/><Relationship Id="rId12" Type="http://schemas.openxmlformats.org/officeDocument/2006/relationships/hyperlink" Target="http://www.pgi.ru/" TargetMode="External"/><Relationship Id="rId17" Type="http://schemas.openxmlformats.org/officeDocument/2006/relationships/hyperlink" Target="http://www.mntores.inlife.ru/baza.html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www.radecs-association.net/" TargetMode="External"/><Relationship Id="rId16" Type="http://schemas.openxmlformats.org/officeDocument/2006/relationships/hyperlink" Target="http://www.inp.nsk.su/" TargetMode="External"/><Relationship Id="rId20" Type="http://schemas.openxmlformats.org/officeDocument/2006/relationships/hyperlink" Target="http://microelectronica.pro/" TargetMode="External"/><Relationship Id="rId1" Type="http://schemas.openxmlformats.org/officeDocument/2006/relationships/hyperlink" Target="http://www.kosrad.ru/index.php/en/" TargetMode="External"/><Relationship Id="rId6" Type="http://schemas.openxmlformats.org/officeDocument/2006/relationships/hyperlink" Target="http://www.radecs2018.org/index.htm" TargetMode="External"/><Relationship Id="rId11" Type="http://schemas.openxmlformats.org/officeDocument/2006/relationships/hyperlink" Target="https://plasma2018.cosmos.ru/" TargetMode="External"/><Relationship Id="rId24" Type="http://schemas.openxmlformats.org/officeDocument/2006/relationships/hyperlink" Target="http://www.bioscool.pnpi.nrcki.ru/" TargetMode="External"/><Relationship Id="rId5" Type="http://schemas.openxmlformats.org/officeDocument/2006/relationships/hyperlink" Target="http://nsrec.com/" TargetMode="External"/><Relationship Id="rId15" Type="http://schemas.openxmlformats.org/officeDocument/2006/relationships/hyperlink" Target="http://www.niipriborov.ru/" TargetMode="External"/><Relationship Id="rId23" Type="http://schemas.openxmlformats.org/officeDocument/2006/relationships/hyperlink" Target="http://www.archimedes.ru/" TargetMode="External"/><Relationship Id="rId10" Type="http://schemas.openxmlformats.org/officeDocument/2006/relationships/hyperlink" Target="http://cct.cnes.fr/en/" TargetMode="External"/><Relationship Id="rId19" Type="http://schemas.openxmlformats.org/officeDocument/2006/relationships/hyperlink" Target="http://pulsarnpp.ru/index.php" TargetMode="External"/><Relationship Id="rId4" Type="http://schemas.openxmlformats.org/officeDocument/2006/relationships/hyperlink" Target="http://rad2018.rad-conference.org/welcome.php" TargetMode="External"/><Relationship Id="rId9" Type="http://schemas.openxmlformats.org/officeDocument/2006/relationships/hyperlink" Target="http://sakhaexpo.ru/uncategorized/s-15-po-19-avgusta-v-gorode-yakutske-sostoyalas-13-aya-rossiysko-kitayskaya-konferentsiya-po-kosmicheskoy-pogode.html" TargetMode="External"/><Relationship Id="rId14" Type="http://schemas.openxmlformats.org/officeDocument/2006/relationships/hyperlink" Target="http://elsert.ru/index.html" TargetMode="External"/><Relationship Id="rId22" Type="http://schemas.openxmlformats.org/officeDocument/2006/relationships/hyperlink" Target="https://www.seibersdorf-laboratories.at/index.php?id=1933&amp;L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rgb="FF00B050"/>
    <pageSetUpPr fitToPage="1"/>
  </sheetPr>
  <dimension ref="A1:BC402"/>
  <sheetViews>
    <sheetView zoomScale="80" zoomScaleNormal="80" workbookViewId="0">
      <selection activeCell="A171" sqref="A171:XFD171"/>
    </sheetView>
  </sheetViews>
  <sheetFormatPr defaultRowHeight="15" x14ac:dyDescent="0.25"/>
  <cols>
    <col min="1" max="1" width="3.7109375" style="91" customWidth="1"/>
    <col min="2" max="2" width="12.85546875" style="99" customWidth="1"/>
    <col min="3" max="3" width="35.7109375" style="97" customWidth="1"/>
    <col min="4" max="5" width="33.5703125" style="97" hidden="1" customWidth="1"/>
    <col min="6" max="6" width="33.28515625" style="97" hidden="1" customWidth="1"/>
    <col min="7" max="7" width="33.5703125" style="97" hidden="1" customWidth="1"/>
    <col min="8" max="10" width="20.7109375" style="31" customWidth="1"/>
    <col min="11" max="11" width="25.7109375" style="31" customWidth="1"/>
    <col min="12" max="14" width="30.85546875" style="49" customWidth="1"/>
    <col min="15" max="17" width="25.7109375" style="113" customWidth="1"/>
    <col min="18" max="18" width="26.140625" style="113" customWidth="1"/>
    <col min="19" max="19" width="25.7109375" style="113" customWidth="1"/>
    <col min="20" max="29" width="25.7109375" style="268" customWidth="1"/>
    <col min="30" max="31" width="27.42578125" style="30" customWidth="1"/>
    <col min="32" max="42" width="25.7109375" style="31" customWidth="1"/>
    <col min="43" max="44" width="27.42578125" style="30" customWidth="1"/>
    <col min="45" max="45" width="27.42578125" style="229" customWidth="1"/>
    <col min="46" max="46" width="15.7109375" style="30" hidden="1" customWidth="1"/>
    <col min="47" max="51" width="15.7109375" style="34" hidden="1" customWidth="1"/>
    <col min="52" max="53" width="15.7109375" style="238" customWidth="1"/>
    <col min="54" max="54" width="24" style="238" customWidth="1"/>
    <col min="55" max="55" width="24.28515625" customWidth="1"/>
  </cols>
  <sheetData>
    <row r="1" spans="1:55" s="9" customFormat="1" ht="74.25" customHeight="1" x14ac:dyDescent="0.25">
      <c r="A1" s="88" t="s">
        <v>1312</v>
      </c>
      <c r="B1" s="25" t="s">
        <v>1313</v>
      </c>
      <c r="C1" s="92" t="s">
        <v>1317</v>
      </c>
      <c r="D1" s="92" t="s">
        <v>1318</v>
      </c>
      <c r="E1" s="92" t="s">
        <v>1320</v>
      </c>
      <c r="F1" s="92" t="s">
        <v>1367</v>
      </c>
      <c r="G1" s="92" t="s">
        <v>1368</v>
      </c>
      <c r="H1" s="25" t="s">
        <v>1207</v>
      </c>
      <c r="I1" s="25" t="s">
        <v>1189</v>
      </c>
      <c r="J1" s="25" t="s">
        <v>1190</v>
      </c>
      <c r="K1" s="25" t="s">
        <v>1191</v>
      </c>
      <c r="L1" s="47" t="s">
        <v>77</v>
      </c>
      <c r="M1" s="47" t="s">
        <v>1369</v>
      </c>
      <c r="N1" s="47" t="s">
        <v>1388</v>
      </c>
      <c r="O1" s="110" t="s">
        <v>1370</v>
      </c>
      <c r="P1" s="25" t="s">
        <v>1326</v>
      </c>
      <c r="Q1" s="25" t="s">
        <v>1371</v>
      </c>
      <c r="R1" s="25" t="s">
        <v>1382</v>
      </c>
      <c r="S1" s="25" t="s">
        <v>1266</v>
      </c>
      <c r="T1" s="110" t="s">
        <v>1372</v>
      </c>
      <c r="U1" s="110" t="s">
        <v>1373</v>
      </c>
      <c r="V1" s="196" t="s">
        <v>1192</v>
      </c>
      <c r="W1" s="196" t="s">
        <v>1374</v>
      </c>
      <c r="X1" s="196" t="s">
        <v>1375</v>
      </c>
      <c r="Y1" s="196" t="s">
        <v>1376</v>
      </c>
      <c r="Z1" s="196" t="s">
        <v>1377</v>
      </c>
      <c r="AA1" s="196" t="s">
        <v>1379</v>
      </c>
      <c r="AB1" s="196" t="s">
        <v>1378</v>
      </c>
      <c r="AC1" s="196" t="s">
        <v>1380</v>
      </c>
      <c r="AD1" s="60" t="s">
        <v>1193</v>
      </c>
      <c r="AE1" s="60" t="s">
        <v>1194</v>
      </c>
      <c r="AF1" s="25" t="s">
        <v>1381</v>
      </c>
      <c r="AG1" s="196" t="s">
        <v>1383</v>
      </c>
      <c r="AH1" s="196" t="s">
        <v>1384</v>
      </c>
      <c r="AI1" s="196" t="s">
        <v>1385</v>
      </c>
      <c r="AJ1" s="196" t="s">
        <v>1386</v>
      </c>
      <c r="AK1" s="196" t="s">
        <v>1387</v>
      </c>
      <c r="AL1" s="60" t="s">
        <v>1196</v>
      </c>
      <c r="AM1" s="60" t="s">
        <v>1181</v>
      </c>
      <c r="AN1" s="60" t="s">
        <v>1197</v>
      </c>
      <c r="AO1" s="60" t="s">
        <v>1195</v>
      </c>
      <c r="AP1" s="60" t="s">
        <v>1182</v>
      </c>
      <c r="AQ1" s="60" t="s">
        <v>1316</v>
      </c>
      <c r="AR1" s="60" t="s">
        <v>1204</v>
      </c>
      <c r="AS1" s="25" t="s">
        <v>1472</v>
      </c>
      <c r="AT1" s="198" t="s">
        <v>29</v>
      </c>
      <c r="AU1" s="25" t="s">
        <v>45</v>
      </c>
      <c r="AV1" s="25" t="s">
        <v>30</v>
      </c>
      <c r="AW1" s="25" t="s">
        <v>31</v>
      </c>
      <c r="AX1" s="25" t="s">
        <v>46</v>
      </c>
      <c r="AY1" s="60" t="s">
        <v>768</v>
      </c>
      <c r="AZ1" s="25" t="s">
        <v>1323</v>
      </c>
      <c r="BA1" s="25" t="s">
        <v>1324</v>
      </c>
      <c r="BB1" s="25" t="s">
        <v>1325</v>
      </c>
      <c r="BC1" s="25" t="s">
        <v>1230</v>
      </c>
    </row>
    <row r="2" spans="1:55" ht="14.45" customHeight="1" x14ac:dyDescent="0.25">
      <c r="A2" s="77"/>
      <c r="B2" s="69"/>
      <c r="C2" s="94" t="s">
        <v>254</v>
      </c>
      <c r="D2" s="94"/>
      <c r="E2" s="94"/>
      <c r="F2" s="94"/>
      <c r="G2" s="94"/>
      <c r="H2" s="70"/>
      <c r="I2" s="70"/>
      <c r="J2" s="70"/>
      <c r="K2" s="177"/>
      <c r="L2" s="71"/>
      <c r="M2" s="71"/>
      <c r="N2" s="71"/>
      <c r="O2" s="70"/>
      <c r="P2" s="70"/>
      <c r="Q2" s="70"/>
      <c r="R2" s="70"/>
      <c r="S2" s="70"/>
      <c r="T2" s="72"/>
      <c r="U2" s="72"/>
      <c r="V2" s="237"/>
      <c r="W2" s="237"/>
      <c r="X2" s="237"/>
      <c r="Y2" s="237"/>
      <c r="Z2" s="237"/>
      <c r="AA2" s="237"/>
      <c r="AB2" s="237"/>
      <c r="AC2" s="237"/>
      <c r="AD2" s="32"/>
      <c r="AE2" s="32"/>
      <c r="AF2" s="177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70"/>
      <c r="AT2" s="199"/>
      <c r="AU2" s="70"/>
      <c r="AV2" s="70"/>
      <c r="AW2" s="70"/>
      <c r="AX2" s="70"/>
      <c r="AY2" s="32"/>
      <c r="AZ2" s="70"/>
      <c r="BA2" s="70"/>
      <c r="BB2" s="70"/>
      <c r="BC2" s="70"/>
    </row>
    <row r="3" spans="1:55" ht="60" customHeight="1" x14ac:dyDescent="0.25">
      <c r="A3" s="66">
        <v>2013</v>
      </c>
      <c r="B3" s="63"/>
      <c r="C3" s="85" t="s">
        <v>646</v>
      </c>
      <c r="D3" s="85"/>
      <c r="E3" s="85"/>
      <c r="F3" s="85"/>
      <c r="G3" s="85"/>
      <c r="H3" s="85" t="s">
        <v>149</v>
      </c>
      <c r="I3" s="85"/>
      <c r="J3" s="85"/>
      <c r="K3" s="33" t="s">
        <v>70</v>
      </c>
      <c r="L3" s="154" t="s">
        <v>344</v>
      </c>
      <c r="M3" s="54"/>
      <c r="N3" s="54"/>
      <c r="O3" s="33" t="s">
        <v>34</v>
      </c>
      <c r="P3" s="18" t="s">
        <v>69</v>
      </c>
      <c r="Q3" s="18"/>
      <c r="R3" s="18"/>
      <c r="S3" s="18"/>
      <c r="T3" s="33"/>
      <c r="U3" s="33"/>
      <c r="V3" s="163"/>
      <c r="W3" s="163"/>
      <c r="X3" s="163"/>
      <c r="Y3" s="163"/>
      <c r="Z3" s="163"/>
      <c r="AA3" s="163"/>
      <c r="AB3" s="163"/>
      <c r="AC3" s="163"/>
      <c r="AD3" s="155"/>
      <c r="AE3" s="155"/>
      <c r="AF3" s="33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225"/>
      <c r="AT3" s="200"/>
      <c r="AU3" s="20"/>
      <c r="AV3" s="20"/>
      <c r="AW3" s="5"/>
      <c r="AX3" s="5"/>
      <c r="AY3" s="230"/>
      <c r="AZ3" s="5"/>
      <c r="BA3" s="5"/>
      <c r="BB3" s="5"/>
      <c r="BC3" s="225"/>
    </row>
    <row r="4" spans="1:55" ht="60" customHeight="1" x14ac:dyDescent="0.25">
      <c r="A4" s="66">
        <v>2013</v>
      </c>
      <c r="B4" s="63"/>
      <c r="C4" s="17" t="s">
        <v>48</v>
      </c>
      <c r="D4" s="17"/>
      <c r="E4" s="17"/>
      <c r="F4" s="17"/>
      <c r="G4" s="17"/>
      <c r="H4" s="17" t="s">
        <v>117</v>
      </c>
      <c r="I4" s="17"/>
      <c r="J4" s="17"/>
      <c r="K4" s="18" t="s">
        <v>49</v>
      </c>
      <c r="L4" s="154" t="s">
        <v>118</v>
      </c>
      <c r="M4" s="54"/>
      <c r="N4" s="54"/>
      <c r="O4" s="18" t="s">
        <v>255</v>
      </c>
      <c r="P4" s="18" t="s">
        <v>50</v>
      </c>
      <c r="Q4" s="18"/>
      <c r="R4" s="18"/>
      <c r="S4" s="18"/>
      <c r="T4" s="18"/>
      <c r="U4" s="18"/>
      <c r="V4" s="162"/>
      <c r="W4" s="162"/>
      <c r="X4" s="162"/>
      <c r="Y4" s="162"/>
      <c r="Z4" s="162"/>
      <c r="AA4" s="162"/>
      <c r="AB4" s="162"/>
      <c r="AC4" s="162"/>
      <c r="AD4" s="156"/>
      <c r="AE4" s="156"/>
      <c r="AF4" s="18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226"/>
      <c r="AT4" s="201"/>
      <c r="AU4" s="17"/>
      <c r="AV4" s="17"/>
      <c r="AW4" s="1"/>
      <c r="AX4" s="1"/>
      <c r="AY4" s="231"/>
      <c r="AZ4" s="1"/>
      <c r="BA4" s="1"/>
      <c r="BB4" s="1"/>
      <c r="BC4" s="226"/>
    </row>
    <row r="5" spans="1:55" ht="60" customHeight="1" x14ac:dyDescent="0.25">
      <c r="A5" s="66">
        <v>2013</v>
      </c>
      <c r="B5" s="63"/>
      <c r="C5" s="17" t="s">
        <v>3</v>
      </c>
      <c r="D5" s="17"/>
      <c r="E5" s="17"/>
      <c r="F5" s="17"/>
      <c r="G5" s="17"/>
      <c r="H5" s="17" t="s">
        <v>47</v>
      </c>
      <c r="I5" s="17"/>
      <c r="J5" s="17"/>
      <c r="K5" s="18" t="s">
        <v>9</v>
      </c>
      <c r="L5" s="98" t="s">
        <v>160</v>
      </c>
      <c r="M5" s="98"/>
      <c r="N5" s="98"/>
      <c r="O5" s="65" t="s">
        <v>258</v>
      </c>
      <c r="P5" s="18" t="s">
        <v>51</v>
      </c>
      <c r="Q5" s="18"/>
      <c r="R5" s="18"/>
      <c r="S5" s="18"/>
      <c r="T5" s="65"/>
      <c r="U5" s="65"/>
      <c r="V5" s="158"/>
      <c r="W5" s="158"/>
      <c r="X5" s="158"/>
      <c r="Y5" s="158"/>
      <c r="Z5" s="158"/>
      <c r="AA5" s="158"/>
      <c r="AB5" s="158"/>
      <c r="AC5" s="158"/>
      <c r="AD5" s="157"/>
      <c r="AE5" s="157"/>
      <c r="AF5" s="18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3"/>
      <c r="AT5" s="202"/>
      <c r="AU5" s="14"/>
      <c r="AV5" s="14"/>
      <c r="AW5" s="3"/>
      <c r="AX5" s="3"/>
      <c r="AY5" s="157"/>
      <c r="AZ5" s="3"/>
      <c r="BA5" s="3"/>
      <c r="BB5" s="3"/>
      <c r="BC5" s="3"/>
    </row>
    <row r="6" spans="1:55" ht="60" customHeight="1" x14ac:dyDescent="0.25">
      <c r="A6" s="66">
        <v>2013</v>
      </c>
      <c r="B6" s="63"/>
      <c r="C6" s="83" t="s">
        <v>641</v>
      </c>
      <c r="D6" s="83"/>
      <c r="E6" s="83"/>
      <c r="F6" s="83"/>
      <c r="G6" s="83"/>
      <c r="H6" s="82" t="s">
        <v>640</v>
      </c>
      <c r="I6" s="82"/>
      <c r="J6" s="82"/>
      <c r="K6" s="18" t="s">
        <v>642</v>
      </c>
      <c r="L6" s="98"/>
      <c r="M6" s="98"/>
      <c r="N6" s="98"/>
      <c r="O6" s="84" t="s">
        <v>32</v>
      </c>
      <c r="P6" s="18" t="s">
        <v>56</v>
      </c>
      <c r="Q6" s="18"/>
      <c r="R6" s="18"/>
      <c r="S6" s="18"/>
      <c r="T6" s="84"/>
      <c r="U6" s="84"/>
      <c r="V6" s="158" t="s">
        <v>263</v>
      </c>
      <c r="W6" s="158"/>
      <c r="X6" s="158"/>
      <c r="Y6" s="158"/>
      <c r="Z6" s="158"/>
      <c r="AA6" s="158"/>
      <c r="AB6" s="158"/>
      <c r="AC6" s="158"/>
      <c r="AD6" s="157"/>
      <c r="AE6" s="157"/>
      <c r="AF6" s="18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3"/>
      <c r="AT6" s="202"/>
      <c r="AU6" s="14"/>
      <c r="AV6" s="14"/>
      <c r="AW6" s="3"/>
      <c r="AX6" s="3"/>
      <c r="AY6" s="157"/>
      <c r="AZ6" s="3"/>
      <c r="BA6" s="3"/>
      <c r="BB6" s="3"/>
      <c r="BC6" s="3"/>
    </row>
    <row r="7" spans="1:55" ht="60" customHeight="1" x14ac:dyDescent="0.25">
      <c r="A7" s="66">
        <v>2013</v>
      </c>
      <c r="B7" s="63"/>
      <c r="C7" s="17" t="s">
        <v>24</v>
      </c>
      <c r="D7" s="17"/>
      <c r="E7" s="17"/>
      <c r="F7" s="17"/>
      <c r="G7" s="17"/>
      <c r="H7" s="16" t="s">
        <v>105</v>
      </c>
      <c r="I7" s="16"/>
      <c r="J7" s="16"/>
      <c r="K7" s="18" t="s">
        <v>25</v>
      </c>
      <c r="L7" s="154" t="s">
        <v>93</v>
      </c>
      <c r="M7" s="54"/>
      <c r="N7" s="54"/>
      <c r="O7" s="23" t="s">
        <v>256</v>
      </c>
      <c r="P7" s="18" t="s">
        <v>56</v>
      </c>
      <c r="Q7" s="18"/>
      <c r="R7" s="18"/>
      <c r="S7" s="18"/>
      <c r="T7" s="23"/>
      <c r="U7" s="23"/>
      <c r="V7" s="158"/>
      <c r="W7" s="158"/>
      <c r="X7" s="158"/>
      <c r="Y7" s="158"/>
      <c r="Z7" s="158"/>
      <c r="AA7" s="158"/>
      <c r="AB7" s="158"/>
      <c r="AC7" s="158"/>
      <c r="AD7" s="157"/>
      <c r="AE7" s="157"/>
      <c r="AF7" s="18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3"/>
      <c r="AT7" s="202"/>
      <c r="AU7" s="14"/>
      <c r="AV7" s="14"/>
      <c r="AW7" s="3"/>
      <c r="AX7" s="3"/>
      <c r="AY7" s="157"/>
      <c r="AZ7" s="3"/>
      <c r="BA7" s="3"/>
      <c r="BB7" s="3"/>
      <c r="BC7" s="3"/>
    </row>
    <row r="8" spans="1:55" ht="60" customHeight="1" x14ac:dyDescent="0.25">
      <c r="A8" s="66">
        <v>2013</v>
      </c>
      <c r="B8" s="63"/>
      <c r="C8" s="83" t="s">
        <v>645</v>
      </c>
      <c r="D8" s="83"/>
      <c r="E8" s="83"/>
      <c r="F8" s="83"/>
      <c r="G8" s="83"/>
      <c r="H8" s="82" t="s">
        <v>644</v>
      </c>
      <c r="I8" s="82"/>
      <c r="J8" s="82"/>
      <c r="K8" s="18" t="s">
        <v>364</v>
      </c>
      <c r="L8" s="54"/>
      <c r="M8" s="54"/>
      <c r="N8" s="54"/>
      <c r="O8" s="23" t="s">
        <v>32</v>
      </c>
      <c r="P8" s="18" t="s">
        <v>56</v>
      </c>
      <c r="Q8" s="18"/>
      <c r="R8" s="18"/>
      <c r="S8" s="18"/>
      <c r="T8" s="23"/>
      <c r="U8" s="23"/>
      <c r="V8" s="158"/>
      <c r="W8" s="158"/>
      <c r="X8" s="158"/>
      <c r="Y8" s="158"/>
      <c r="Z8" s="158"/>
      <c r="AA8" s="158"/>
      <c r="AB8" s="158"/>
      <c r="AC8" s="158"/>
      <c r="AD8" s="157"/>
      <c r="AE8" s="157"/>
      <c r="AF8" s="18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3"/>
      <c r="AT8" s="202"/>
      <c r="AU8" s="14"/>
      <c r="AV8" s="14"/>
      <c r="AW8" s="3"/>
      <c r="AX8" s="3"/>
      <c r="AY8" s="157"/>
      <c r="AZ8" s="3"/>
      <c r="BA8" s="3"/>
      <c r="BB8" s="3"/>
      <c r="BC8" s="3"/>
    </row>
    <row r="9" spans="1:55" ht="60" customHeight="1" x14ac:dyDescent="0.25">
      <c r="A9" s="66">
        <v>2013</v>
      </c>
      <c r="B9" s="63"/>
      <c r="C9" s="17" t="s">
        <v>4</v>
      </c>
      <c r="D9" s="17"/>
      <c r="E9" s="17"/>
      <c r="F9" s="17"/>
      <c r="G9" s="17"/>
      <c r="H9" s="17" t="s">
        <v>84</v>
      </c>
      <c r="I9" s="17"/>
      <c r="J9" s="17"/>
      <c r="K9" s="18" t="s">
        <v>115</v>
      </c>
      <c r="L9" s="98" t="s">
        <v>159</v>
      </c>
      <c r="M9" s="98"/>
      <c r="N9" s="98"/>
      <c r="O9" s="23" t="s">
        <v>257</v>
      </c>
      <c r="P9" s="18" t="s">
        <v>52</v>
      </c>
      <c r="Q9" s="18"/>
      <c r="R9" s="18"/>
      <c r="S9" s="18"/>
      <c r="T9" s="23"/>
      <c r="U9" s="23"/>
      <c r="V9" s="158"/>
      <c r="W9" s="158"/>
      <c r="X9" s="158"/>
      <c r="Y9" s="158"/>
      <c r="Z9" s="158"/>
      <c r="AA9" s="158"/>
      <c r="AB9" s="158"/>
      <c r="AC9" s="158"/>
      <c r="AD9" s="157"/>
      <c r="AE9" s="157"/>
      <c r="AF9" s="18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3"/>
      <c r="AT9" s="202"/>
      <c r="AU9" s="14"/>
      <c r="AV9" s="14"/>
      <c r="AW9" s="3"/>
      <c r="AX9" s="3"/>
      <c r="AY9" s="157"/>
      <c r="AZ9" s="3"/>
      <c r="BA9" s="3"/>
      <c r="BB9" s="3"/>
      <c r="BC9" s="3"/>
    </row>
    <row r="10" spans="1:55" ht="60" customHeight="1" x14ac:dyDescent="0.25">
      <c r="A10" s="66">
        <v>2013</v>
      </c>
      <c r="B10" s="63"/>
      <c r="C10" s="83" t="s">
        <v>40</v>
      </c>
      <c r="D10" s="83"/>
      <c r="E10" s="83"/>
      <c r="F10" s="83"/>
      <c r="G10" s="83"/>
      <c r="H10" s="82" t="s">
        <v>41</v>
      </c>
      <c r="I10" s="82"/>
      <c r="J10" s="82"/>
      <c r="K10" s="18" t="s">
        <v>26</v>
      </c>
      <c r="L10" s="154" t="s">
        <v>83</v>
      </c>
      <c r="M10" s="98"/>
      <c r="N10" s="98"/>
      <c r="O10" s="23" t="s">
        <v>259</v>
      </c>
      <c r="P10" s="18" t="s">
        <v>293</v>
      </c>
      <c r="Q10" s="18"/>
      <c r="R10" s="18"/>
      <c r="S10" s="18"/>
      <c r="T10" s="23"/>
      <c r="U10" s="23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4"/>
      <c r="AT10" s="203">
        <v>41320</v>
      </c>
      <c r="AU10" s="14"/>
      <c r="AV10" s="13" t="s">
        <v>89</v>
      </c>
      <c r="AW10" s="14"/>
      <c r="AX10" s="14"/>
      <c r="AY10" s="158"/>
      <c r="AZ10" s="14"/>
      <c r="BA10" s="14"/>
      <c r="BB10" s="14"/>
      <c r="BC10" s="14"/>
    </row>
    <row r="11" spans="1:55" ht="60" customHeight="1" x14ac:dyDescent="0.25">
      <c r="A11" s="66">
        <v>2013</v>
      </c>
      <c r="B11" s="63"/>
      <c r="C11" s="17" t="s">
        <v>188</v>
      </c>
      <c r="D11" s="17"/>
      <c r="E11" s="17"/>
      <c r="F11" s="17"/>
      <c r="G11" s="17"/>
      <c r="H11" s="17" t="s">
        <v>74</v>
      </c>
      <c r="I11" s="17"/>
      <c r="J11" s="17"/>
      <c r="K11" s="18" t="s">
        <v>28</v>
      </c>
      <c r="L11" s="154" t="s">
        <v>78</v>
      </c>
      <c r="M11" s="98"/>
      <c r="N11" s="98"/>
      <c r="O11" s="23" t="s">
        <v>82</v>
      </c>
      <c r="P11" s="18" t="s">
        <v>51</v>
      </c>
      <c r="Q11" s="18"/>
      <c r="R11" s="18"/>
      <c r="S11" s="18"/>
      <c r="T11" s="23"/>
      <c r="U11" s="23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4"/>
      <c r="AT11" s="203" t="s">
        <v>152</v>
      </c>
      <c r="AU11" s="14"/>
      <c r="AV11" s="24"/>
      <c r="AW11" s="14"/>
      <c r="AX11" s="14"/>
      <c r="AY11" s="158"/>
      <c r="AZ11" s="14"/>
      <c r="BA11" s="14"/>
      <c r="BB11" s="14"/>
      <c r="BC11" s="14"/>
    </row>
    <row r="12" spans="1:55" ht="72.599999999999994" customHeight="1" x14ac:dyDescent="0.25">
      <c r="A12" s="66">
        <v>2013</v>
      </c>
      <c r="B12" s="63"/>
      <c r="C12" s="17" t="s">
        <v>170</v>
      </c>
      <c r="D12" s="17"/>
      <c r="E12" s="17"/>
      <c r="F12" s="17"/>
      <c r="G12" s="17"/>
      <c r="H12" s="17" t="s">
        <v>168</v>
      </c>
      <c r="I12" s="17"/>
      <c r="J12" s="17"/>
      <c r="K12" s="18" t="s">
        <v>169</v>
      </c>
      <c r="L12" s="98"/>
      <c r="M12" s="98"/>
      <c r="N12" s="98"/>
      <c r="O12" s="23" t="s">
        <v>32</v>
      </c>
      <c r="P12" s="18" t="s">
        <v>171</v>
      </c>
      <c r="Q12" s="18"/>
      <c r="R12" s="18"/>
      <c r="S12" s="18"/>
      <c r="T12" s="23"/>
      <c r="U12" s="23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4"/>
      <c r="AT12" s="203"/>
      <c r="AU12" s="14"/>
      <c r="AV12" s="24"/>
      <c r="AW12" s="14"/>
      <c r="AX12" s="14"/>
      <c r="AY12" s="158"/>
      <c r="AZ12" s="14"/>
      <c r="BA12" s="14"/>
      <c r="BB12" s="14"/>
      <c r="BC12" s="14"/>
    </row>
    <row r="13" spans="1:55" ht="60" customHeight="1" x14ac:dyDescent="0.25">
      <c r="A13" s="66">
        <v>2013</v>
      </c>
      <c r="B13" s="63"/>
      <c r="C13" s="17" t="s">
        <v>167</v>
      </c>
      <c r="D13" s="17"/>
      <c r="E13" s="17"/>
      <c r="F13" s="17"/>
      <c r="G13" s="17"/>
      <c r="H13" s="20" t="s">
        <v>166</v>
      </c>
      <c r="I13" s="20"/>
      <c r="J13" s="20"/>
      <c r="K13" s="98" t="s">
        <v>165</v>
      </c>
      <c r="L13" s="98" t="s">
        <v>163</v>
      </c>
      <c r="M13" s="98"/>
      <c r="N13" s="98"/>
      <c r="O13" s="48" t="s">
        <v>174</v>
      </c>
      <c r="P13" s="72"/>
      <c r="Q13" s="72"/>
      <c r="R13" s="72"/>
      <c r="S13" s="72"/>
      <c r="T13" s="98"/>
      <c r="U13" s="98"/>
      <c r="V13" s="161"/>
      <c r="W13" s="161"/>
      <c r="X13" s="161"/>
      <c r="Y13" s="161"/>
      <c r="Z13" s="161"/>
      <c r="AA13" s="161"/>
      <c r="AB13" s="161"/>
      <c r="AC13" s="161"/>
      <c r="AD13" s="159"/>
      <c r="AE13" s="159"/>
      <c r="AF13" s="98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7"/>
      <c r="AT13" s="204" t="s">
        <v>164</v>
      </c>
      <c r="AU13" s="33" t="s">
        <v>151</v>
      </c>
      <c r="AV13" s="21" t="s">
        <v>164</v>
      </c>
      <c r="AW13" s="7"/>
      <c r="AX13" s="7"/>
      <c r="AY13" s="159"/>
      <c r="AZ13" s="7"/>
      <c r="BA13" s="7"/>
      <c r="BB13" s="7"/>
      <c r="BC13" s="7"/>
    </row>
    <row r="14" spans="1:55" ht="60" customHeight="1" x14ac:dyDescent="0.25">
      <c r="A14" s="66">
        <v>2013</v>
      </c>
      <c r="B14" s="63"/>
      <c r="C14" s="17" t="s">
        <v>53</v>
      </c>
      <c r="D14" s="17"/>
      <c r="E14" s="17"/>
      <c r="F14" s="17"/>
      <c r="G14" s="17"/>
      <c r="H14" s="17" t="s">
        <v>75</v>
      </c>
      <c r="I14" s="17"/>
      <c r="J14" s="17"/>
      <c r="K14" s="18" t="s">
        <v>54</v>
      </c>
      <c r="L14" s="154" t="s">
        <v>76</v>
      </c>
      <c r="M14" s="98"/>
      <c r="N14" s="98"/>
      <c r="O14" s="18" t="s">
        <v>260</v>
      </c>
      <c r="P14" s="18" t="s">
        <v>55</v>
      </c>
      <c r="Q14" s="18"/>
      <c r="R14" s="18"/>
      <c r="S14" s="18"/>
      <c r="T14" s="18"/>
      <c r="U14" s="18"/>
      <c r="V14" s="158"/>
      <c r="W14" s="158"/>
      <c r="X14" s="158"/>
      <c r="Y14" s="158"/>
      <c r="Z14" s="158"/>
      <c r="AA14" s="158"/>
      <c r="AB14" s="158"/>
      <c r="AC14" s="158"/>
      <c r="AD14" s="157"/>
      <c r="AE14" s="157"/>
      <c r="AF14" s="18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3"/>
      <c r="AT14" s="202"/>
      <c r="AU14" s="14"/>
      <c r="AV14" s="14"/>
      <c r="AW14" s="3"/>
      <c r="AX14" s="3"/>
      <c r="AY14" s="157"/>
      <c r="AZ14" s="3"/>
      <c r="BA14" s="3"/>
      <c r="BB14" s="3"/>
      <c r="BC14" s="3"/>
    </row>
    <row r="15" spans="1:55" ht="60" customHeight="1" x14ac:dyDescent="0.25">
      <c r="A15" s="66">
        <v>2013</v>
      </c>
      <c r="B15" s="63"/>
      <c r="C15" s="17" t="s">
        <v>91</v>
      </c>
      <c r="D15" s="17"/>
      <c r="E15" s="17"/>
      <c r="F15" s="17"/>
      <c r="G15" s="17"/>
      <c r="H15" s="17" t="s">
        <v>92</v>
      </c>
      <c r="I15" s="17"/>
      <c r="J15" s="17"/>
      <c r="K15" s="18" t="s">
        <v>2</v>
      </c>
      <c r="L15" s="154" t="s">
        <v>90</v>
      </c>
      <c r="M15" s="98"/>
      <c r="N15" s="98"/>
      <c r="O15" s="18" t="s">
        <v>106</v>
      </c>
      <c r="P15" s="18" t="s">
        <v>56</v>
      </c>
      <c r="Q15" s="18"/>
      <c r="R15" s="18"/>
      <c r="S15" s="18"/>
      <c r="T15" s="18"/>
      <c r="U15" s="18"/>
      <c r="V15" s="158"/>
      <c r="W15" s="158"/>
      <c r="X15" s="158"/>
      <c r="Y15" s="158"/>
      <c r="Z15" s="158"/>
      <c r="AA15" s="158"/>
      <c r="AB15" s="158"/>
      <c r="AC15" s="158"/>
      <c r="AD15" s="157"/>
      <c r="AE15" s="157"/>
      <c r="AF15" s="18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3"/>
      <c r="AT15" s="202" t="s">
        <v>176</v>
      </c>
      <c r="AU15" s="18"/>
      <c r="AV15" s="18" t="s">
        <v>176</v>
      </c>
      <c r="AW15" s="2" t="s">
        <v>176</v>
      </c>
      <c r="AX15" s="2"/>
      <c r="AY15" s="232"/>
      <c r="AZ15" s="2"/>
      <c r="BA15" s="2"/>
      <c r="BB15" s="2"/>
      <c r="BC15" s="3"/>
    </row>
    <row r="16" spans="1:55" ht="60" customHeight="1" x14ac:dyDescent="0.25">
      <c r="A16" s="66">
        <v>2013</v>
      </c>
      <c r="B16" s="63"/>
      <c r="C16" s="17" t="s">
        <v>208</v>
      </c>
      <c r="D16" s="17"/>
      <c r="E16" s="17"/>
      <c r="F16" s="17"/>
      <c r="G16" s="17"/>
      <c r="H16" s="17" t="s">
        <v>207</v>
      </c>
      <c r="I16" s="17"/>
      <c r="J16" s="17"/>
      <c r="K16" s="18" t="s">
        <v>2</v>
      </c>
      <c r="L16" s="98"/>
      <c r="M16" s="98"/>
      <c r="N16" s="98"/>
      <c r="O16" s="18" t="s">
        <v>218</v>
      </c>
      <c r="P16" s="18"/>
      <c r="Q16" s="18"/>
      <c r="R16" s="18"/>
      <c r="S16" s="18"/>
      <c r="T16" s="18"/>
      <c r="U16" s="18"/>
      <c r="V16" s="158"/>
      <c r="W16" s="158"/>
      <c r="X16" s="158"/>
      <c r="Y16" s="158"/>
      <c r="Z16" s="158"/>
      <c r="AA16" s="158"/>
      <c r="AB16" s="158"/>
      <c r="AC16" s="158"/>
      <c r="AD16" s="157"/>
      <c r="AE16" s="157"/>
      <c r="AF16" s="18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3"/>
      <c r="AT16" s="202"/>
      <c r="AU16" s="18"/>
      <c r="AV16" s="18"/>
      <c r="AW16" s="2"/>
      <c r="AX16" s="2"/>
      <c r="AY16" s="232"/>
      <c r="AZ16" s="2"/>
      <c r="BA16" s="2"/>
      <c r="BB16" s="2"/>
      <c r="BC16" s="3"/>
    </row>
    <row r="17" spans="1:55" ht="60" customHeight="1" x14ac:dyDescent="0.25">
      <c r="A17" s="66">
        <v>2013</v>
      </c>
      <c r="B17" s="63"/>
      <c r="C17" s="17" t="s">
        <v>223</v>
      </c>
      <c r="D17" s="17"/>
      <c r="E17" s="17"/>
      <c r="F17" s="17"/>
      <c r="G17" s="17"/>
      <c r="H17" s="17" t="s">
        <v>222</v>
      </c>
      <c r="I17" s="17"/>
      <c r="J17" s="17"/>
      <c r="K17" s="18" t="s">
        <v>224</v>
      </c>
      <c r="L17" s="98"/>
      <c r="M17" s="98"/>
      <c r="N17" s="98"/>
      <c r="O17" s="18"/>
      <c r="P17" s="18"/>
      <c r="Q17" s="18"/>
      <c r="R17" s="18"/>
      <c r="S17" s="18"/>
      <c r="T17" s="18"/>
      <c r="U17" s="18"/>
      <c r="V17" s="158"/>
      <c r="W17" s="158"/>
      <c r="X17" s="158"/>
      <c r="Y17" s="158"/>
      <c r="Z17" s="158"/>
      <c r="AA17" s="158"/>
      <c r="AB17" s="158"/>
      <c r="AC17" s="158"/>
      <c r="AD17" s="157"/>
      <c r="AE17" s="157"/>
      <c r="AF17" s="18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3"/>
      <c r="AT17" s="202"/>
      <c r="AU17" s="18"/>
      <c r="AV17" s="18"/>
      <c r="AW17" s="2"/>
      <c r="AX17" s="2"/>
      <c r="AY17" s="232"/>
      <c r="AZ17" s="2"/>
      <c r="BA17" s="2"/>
      <c r="BB17" s="2"/>
      <c r="BC17" s="3"/>
    </row>
    <row r="18" spans="1:55" ht="60" customHeight="1" x14ac:dyDescent="0.25">
      <c r="A18" s="66">
        <v>2013</v>
      </c>
      <c r="B18" s="63"/>
      <c r="C18" s="17" t="s">
        <v>190</v>
      </c>
      <c r="D18" s="17"/>
      <c r="E18" s="17"/>
      <c r="F18" s="17"/>
      <c r="G18" s="17"/>
      <c r="H18" s="17" t="s">
        <v>184</v>
      </c>
      <c r="I18" s="17"/>
      <c r="J18" s="17"/>
      <c r="K18" s="18"/>
      <c r="L18" s="154" t="s">
        <v>193</v>
      </c>
      <c r="M18" s="98"/>
      <c r="N18" s="98"/>
      <c r="O18" s="18" t="s">
        <v>191</v>
      </c>
      <c r="P18" s="18"/>
      <c r="Q18" s="18"/>
      <c r="R18" s="18"/>
      <c r="S18" s="18"/>
      <c r="T18" s="18"/>
      <c r="U18" s="18"/>
      <c r="V18" s="158"/>
      <c r="W18" s="158"/>
      <c r="X18" s="158"/>
      <c r="Y18" s="158"/>
      <c r="Z18" s="158"/>
      <c r="AA18" s="158"/>
      <c r="AB18" s="158"/>
      <c r="AC18" s="158"/>
      <c r="AD18" s="157"/>
      <c r="AE18" s="157"/>
      <c r="AF18" s="18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3"/>
      <c r="AT18" s="202" t="s">
        <v>192</v>
      </c>
      <c r="AU18" s="18"/>
      <c r="AV18" s="18"/>
      <c r="AW18" s="2"/>
      <c r="AX18" s="2"/>
      <c r="AY18" s="232"/>
      <c r="AZ18" s="2"/>
      <c r="BA18" s="2"/>
      <c r="BB18" s="2"/>
      <c r="BC18" s="3"/>
    </row>
    <row r="19" spans="1:55" ht="60" customHeight="1" x14ac:dyDescent="0.25">
      <c r="A19" s="66">
        <v>2013</v>
      </c>
      <c r="B19" s="63"/>
      <c r="C19" s="17" t="s">
        <v>185</v>
      </c>
      <c r="D19" s="17"/>
      <c r="E19" s="17"/>
      <c r="F19" s="17"/>
      <c r="G19" s="17"/>
      <c r="H19" s="17" t="s">
        <v>184</v>
      </c>
      <c r="I19" s="17"/>
      <c r="J19" s="17"/>
      <c r="K19" s="18" t="s">
        <v>186</v>
      </c>
      <c r="L19" s="54" t="s">
        <v>187</v>
      </c>
      <c r="M19" s="54"/>
      <c r="N19" s="54"/>
      <c r="O19" s="18" t="s">
        <v>34</v>
      </c>
      <c r="P19" s="18"/>
      <c r="Q19" s="18"/>
      <c r="R19" s="18"/>
      <c r="S19" s="18"/>
      <c r="T19" s="18"/>
      <c r="U19" s="18"/>
      <c r="V19" s="158"/>
      <c r="W19" s="158"/>
      <c r="X19" s="158"/>
      <c r="Y19" s="158"/>
      <c r="Z19" s="158"/>
      <c r="AA19" s="158"/>
      <c r="AB19" s="158"/>
      <c r="AC19" s="158"/>
      <c r="AD19" s="157"/>
      <c r="AE19" s="157"/>
      <c r="AF19" s="18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3"/>
      <c r="AT19" s="202"/>
      <c r="AU19" s="18"/>
      <c r="AV19" s="14" t="s">
        <v>189</v>
      </c>
      <c r="AW19" s="2"/>
      <c r="AX19" s="2"/>
      <c r="AY19" s="232"/>
      <c r="AZ19" s="2"/>
      <c r="BA19" s="2"/>
      <c r="BB19" s="2"/>
      <c r="BC19" s="3"/>
    </row>
    <row r="20" spans="1:55" ht="60" customHeight="1" x14ac:dyDescent="0.25">
      <c r="A20" s="66">
        <v>2013</v>
      </c>
      <c r="B20" s="63"/>
      <c r="C20" s="17" t="s">
        <v>95</v>
      </c>
      <c r="D20" s="17"/>
      <c r="E20" s="17"/>
      <c r="F20" s="17"/>
      <c r="G20" s="17"/>
      <c r="H20" s="17" t="s">
        <v>94</v>
      </c>
      <c r="I20" s="17"/>
      <c r="J20" s="17"/>
      <c r="K20" s="18" t="s">
        <v>181</v>
      </c>
      <c r="L20" s="154" t="s">
        <v>97</v>
      </c>
      <c r="M20" s="54"/>
      <c r="N20" s="54"/>
      <c r="O20" s="18" t="s">
        <v>226</v>
      </c>
      <c r="P20" s="17" t="s">
        <v>129</v>
      </c>
      <c r="Q20" s="17"/>
      <c r="R20" s="17"/>
      <c r="S20" s="17"/>
      <c r="T20" s="18"/>
      <c r="U20" s="18"/>
      <c r="V20" s="158" t="s">
        <v>263</v>
      </c>
      <c r="W20" s="158"/>
      <c r="X20" s="158"/>
      <c r="Y20" s="158"/>
      <c r="Z20" s="158"/>
      <c r="AA20" s="158"/>
      <c r="AB20" s="158"/>
      <c r="AC20" s="158"/>
      <c r="AD20" s="157"/>
      <c r="AE20" s="157"/>
      <c r="AF20" s="18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3"/>
      <c r="AT20" s="205" t="s">
        <v>96</v>
      </c>
      <c r="AU20" s="14"/>
      <c r="AV20" s="14" t="s">
        <v>175</v>
      </c>
      <c r="AW20" s="3"/>
      <c r="AX20" s="3"/>
      <c r="AY20" s="157"/>
      <c r="AZ20" s="3"/>
      <c r="BA20" s="3"/>
      <c r="BB20" s="3"/>
      <c r="BC20" s="3"/>
    </row>
    <row r="21" spans="1:55" ht="60" customHeight="1" x14ac:dyDescent="0.25">
      <c r="A21" s="66">
        <v>2013</v>
      </c>
      <c r="B21" s="63"/>
      <c r="C21" s="83" t="s">
        <v>643</v>
      </c>
      <c r="D21" s="83"/>
      <c r="E21" s="83"/>
      <c r="F21" s="83"/>
      <c r="G21" s="83"/>
      <c r="H21" s="83" t="s">
        <v>198</v>
      </c>
      <c r="I21" s="83"/>
      <c r="J21" s="83"/>
      <c r="K21" s="18" t="s">
        <v>12</v>
      </c>
      <c r="L21" s="154" t="s">
        <v>474</v>
      </c>
      <c r="M21" s="98"/>
      <c r="N21" s="98"/>
      <c r="O21" s="18" t="s">
        <v>600</v>
      </c>
      <c r="P21" s="17"/>
      <c r="Q21" s="17"/>
      <c r="R21" s="17"/>
      <c r="S21" s="17"/>
      <c r="T21" s="18"/>
      <c r="U21" s="18"/>
      <c r="V21" s="158" t="s">
        <v>263</v>
      </c>
      <c r="W21" s="158"/>
      <c r="X21" s="158"/>
      <c r="Y21" s="158"/>
      <c r="Z21" s="158"/>
      <c r="AA21" s="158"/>
      <c r="AB21" s="158"/>
      <c r="AC21" s="158"/>
      <c r="AD21" s="157"/>
      <c r="AE21" s="157"/>
      <c r="AF21" s="18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3"/>
      <c r="AT21" s="203" t="s">
        <v>130</v>
      </c>
      <c r="AU21" s="14"/>
      <c r="AV21" s="13" t="s">
        <v>131</v>
      </c>
      <c r="AW21" s="3" t="s">
        <v>132</v>
      </c>
      <c r="AX21" s="3"/>
      <c r="AY21" s="157"/>
      <c r="AZ21" s="3"/>
      <c r="BA21" s="3"/>
      <c r="BB21" s="3"/>
      <c r="BC21" s="3"/>
    </row>
    <row r="22" spans="1:55" ht="60" customHeight="1" x14ac:dyDescent="0.25">
      <c r="A22" s="66">
        <v>2013</v>
      </c>
      <c r="B22" s="63"/>
      <c r="C22" s="17" t="s">
        <v>211</v>
      </c>
      <c r="D22" s="17"/>
      <c r="E22" s="17"/>
      <c r="F22" s="17"/>
      <c r="G22" s="17"/>
      <c r="H22" s="17" t="s">
        <v>198</v>
      </c>
      <c r="I22" s="17"/>
      <c r="J22" s="17"/>
      <c r="K22" s="18" t="s">
        <v>209</v>
      </c>
      <c r="L22" s="154" t="s">
        <v>210</v>
      </c>
      <c r="M22" s="98"/>
      <c r="N22" s="98"/>
      <c r="O22" s="18"/>
      <c r="P22" s="17"/>
      <c r="Q22" s="17"/>
      <c r="R22" s="17"/>
      <c r="S22" s="17"/>
      <c r="T22" s="18"/>
      <c r="U22" s="18"/>
      <c r="V22" s="158"/>
      <c r="W22" s="158"/>
      <c r="X22" s="158"/>
      <c r="Y22" s="158"/>
      <c r="Z22" s="158"/>
      <c r="AA22" s="158"/>
      <c r="AB22" s="158"/>
      <c r="AC22" s="158"/>
      <c r="AD22" s="157"/>
      <c r="AE22" s="157"/>
      <c r="AF22" s="18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3"/>
      <c r="AT22" s="203" t="s">
        <v>176</v>
      </c>
      <c r="AU22" s="14"/>
      <c r="AV22" s="13"/>
      <c r="AW22" s="3" t="s">
        <v>192</v>
      </c>
      <c r="AX22" s="3"/>
      <c r="AY22" s="157"/>
      <c r="AZ22" s="3"/>
      <c r="BA22" s="3"/>
      <c r="BB22" s="3"/>
      <c r="BC22" s="3"/>
    </row>
    <row r="23" spans="1:55" ht="60" customHeight="1" x14ac:dyDescent="0.25">
      <c r="A23" s="66">
        <v>2013</v>
      </c>
      <c r="B23" s="63"/>
      <c r="C23" s="17" t="s">
        <v>220</v>
      </c>
      <c r="D23" s="17"/>
      <c r="E23" s="17"/>
      <c r="F23" s="17"/>
      <c r="G23" s="17"/>
      <c r="H23" s="17" t="s">
        <v>219</v>
      </c>
      <c r="I23" s="17"/>
      <c r="J23" s="17"/>
      <c r="K23" s="18" t="s">
        <v>221</v>
      </c>
      <c r="L23" s="98"/>
      <c r="M23" s="98"/>
      <c r="N23" s="98"/>
      <c r="O23" s="18"/>
      <c r="P23" s="17"/>
      <c r="Q23" s="17"/>
      <c r="R23" s="17"/>
      <c r="S23" s="17"/>
      <c r="T23" s="18"/>
      <c r="U23" s="18"/>
      <c r="V23" s="158"/>
      <c r="W23" s="158"/>
      <c r="X23" s="158"/>
      <c r="Y23" s="158"/>
      <c r="Z23" s="158"/>
      <c r="AA23" s="158"/>
      <c r="AB23" s="158"/>
      <c r="AC23" s="158"/>
      <c r="AD23" s="157"/>
      <c r="AE23" s="157"/>
      <c r="AF23" s="18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3"/>
      <c r="AT23" s="203"/>
      <c r="AU23" s="14"/>
      <c r="AV23" s="13"/>
      <c r="AW23" s="3"/>
      <c r="AX23" s="3"/>
      <c r="AY23" s="157"/>
      <c r="AZ23" s="3"/>
      <c r="BA23" s="3"/>
      <c r="BB23" s="3"/>
      <c r="BC23" s="3"/>
    </row>
    <row r="24" spans="1:55" ht="60" customHeight="1" x14ac:dyDescent="0.25">
      <c r="A24" s="66">
        <v>2013</v>
      </c>
      <c r="B24" s="63"/>
      <c r="C24" s="17" t="s">
        <v>100</v>
      </c>
      <c r="D24" s="17"/>
      <c r="E24" s="17"/>
      <c r="F24" s="17"/>
      <c r="G24" s="17"/>
      <c r="H24" s="17" t="s">
        <v>10</v>
      </c>
      <c r="I24" s="17"/>
      <c r="J24" s="17"/>
      <c r="K24" s="18" t="s">
        <v>44</v>
      </c>
      <c r="L24" s="154" t="s">
        <v>79</v>
      </c>
      <c r="M24" s="154"/>
      <c r="N24" s="154"/>
      <c r="O24" s="18" t="s">
        <v>111</v>
      </c>
      <c r="P24" s="18" t="s">
        <v>136</v>
      </c>
      <c r="Q24" s="18"/>
      <c r="R24" s="18"/>
      <c r="S24" s="18"/>
      <c r="T24" s="18"/>
      <c r="U24" s="18"/>
      <c r="V24" s="158"/>
      <c r="W24" s="158"/>
      <c r="X24" s="158"/>
      <c r="Y24" s="158"/>
      <c r="Z24" s="158"/>
      <c r="AA24" s="158"/>
      <c r="AB24" s="158"/>
      <c r="AC24" s="158"/>
      <c r="AD24" s="157"/>
      <c r="AE24" s="157"/>
      <c r="AF24" s="18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3"/>
      <c r="AT24" s="203" t="s">
        <v>112</v>
      </c>
      <c r="AU24" s="13" t="s">
        <v>113</v>
      </c>
      <c r="AV24" s="13"/>
      <c r="AW24" s="8" t="s">
        <v>114</v>
      </c>
      <c r="AX24" s="2"/>
      <c r="AY24" s="232"/>
      <c r="AZ24" s="2"/>
      <c r="BA24" s="2"/>
      <c r="BB24" s="2"/>
      <c r="BC24" s="3"/>
    </row>
    <row r="25" spans="1:55" ht="60" customHeight="1" x14ac:dyDescent="0.25">
      <c r="A25" s="66">
        <v>2013</v>
      </c>
      <c r="B25" s="63"/>
      <c r="C25" s="17" t="s">
        <v>128</v>
      </c>
      <c r="D25" s="17"/>
      <c r="E25" s="17"/>
      <c r="F25" s="17"/>
      <c r="G25" s="17"/>
      <c r="H25" s="16" t="s">
        <v>120</v>
      </c>
      <c r="I25" s="16"/>
      <c r="J25" s="16"/>
      <c r="K25" s="18" t="s">
        <v>63</v>
      </c>
      <c r="L25" s="154" t="s">
        <v>119</v>
      </c>
      <c r="M25" s="98"/>
      <c r="N25" s="98"/>
      <c r="O25" s="19" t="s">
        <v>256</v>
      </c>
      <c r="P25" s="18" t="s">
        <v>56</v>
      </c>
      <c r="Q25" s="18"/>
      <c r="R25" s="18"/>
      <c r="S25" s="18"/>
      <c r="T25" s="19"/>
      <c r="U25" s="19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4"/>
      <c r="AT25" s="202" t="s">
        <v>121</v>
      </c>
      <c r="AU25" s="14"/>
      <c r="AV25" s="14" t="s">
        <v>108</v>
      </c>
      <c r="AW25" s="14" t="s">
        <v>122</v>
      </c>
      <c r="AX25" s="14"/>
      <c r="AY25" s="158"/>
      <c r="AZ25" s="14"/>
      <c r="BA25" s="14"/>
      <c r="BB25" s="14"/>
      <c r="BC25" s="14"/>
    </row>
    <row r="26" spans="1:55" ht="60" customHeight="1" x14ac:dyDescent="0.25">
      <c r="A26" s="66">
        <v>2013</v>
      </c>
      <c r="B26" s="63"/>
      <c r="C26" s="17" t="s">
        <v>127</v>
      </c>
      <c r="D26" s="17"/>
      <c r="E26" s="17"/>
      <c r="F26" s="17"/>
      <c r="G26" s="17"/>
      <c r="H26" s="16" t="s">
        <v>123</v>
      </c>
      <c r="I26" s="16"/>
      <c r="J26" s="16"/>
      <c r="K26" s="18" t="s">
        <v>64</v>
      </c>
      <c r="L26" s="154" t="s">
        <v>124</v>
      </c>
      <c r="M26" s="98"/>
      <c r="N26" s="98"/>
      <c r="O26" s="19" t="s">
        <v>256</v>
      </c>
      <c r="P26" s="18" t="s">
        <v>56</v>
      </c>
      <c r="Q26" s="18"/>
      <c r="R26" s="18"/>
      <c r="S26" s="18"/>
      <c r="T26" s="19"/>
      <c r="U26" s="19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4"/>
      <c r="AT26" s="202" t="s">
        <v>125</v>
      </c>
      <c r="AU26" s="14"/>
      <c r="AV26" s="14" t="s">
        <v>126</v>
      </c>
      <c r="AW26" s="14"/>
      <c r="AX26" s="14"/>
      <c r="AY26" s="158"/>
      <c r="AZ26" s="14"/>
      <c r="BA26" s="14"/>
      <c r="BB26" s="14"/>
      <c r="BC26" s="14"/>
    </row>
    <row r="27" spans="1:55" ht="60" customHeight="1" x14ac:dyDescent="0.25">
      <c r="A27" s="66">
        <v>2013</v>
      </c>
      <c r="B27" s="63"/>
      <c r="C27" s="17" t="s">
        <v>389</v>
      </c>
      <c r="D27" s="17"/>
      <c r="E27" s="17"/>
      <c r="F27" s="17"/>
      <c r="G27" s="17"/>
      <c r="H27" s="16" t="s">
        <v>194</v>
      </c>
      <c r="I27" s="16"/>
      <c r="J27" s="16"/>
      <c r="K27" s="19" t="s">
        <v>196</v>
      </c>
      <c r="L27" s="54" t="s">
        <v>195</v>
      </c>
      <c r="M27" s="54"/>
      <c r="N27" s="54"/>
      <c r="O27" s="24" t="s">
        <v>199</v>
      </c>
      <c r="P27" s="17"/>
      <c r="Q27" s="17"/>
      <c r="R27" s="17"/>
      <c r="S27" s="17"/>
      <c r="T27" s="24"/>
      <c r="U27" s="24"/>
      <c r="V27" s="158"/>
      <c r="W27" s="158"/>
      <c r="X27" s="158"/>
      <c r="Y27" s="158"/>
      <c r="Z27" s="158"/>
      <c r="AA27" s="158"/>
      <c r="AB27" s="158"/>
      <c r="AC27" s="158"/>
      <c r="AD27" s="157"/>
      <c r="AE27" s="157"/>
      <c r="AF27" s="19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3"/>
      <c r="AT27" s="206" t="s">
        <v>199</v>
      </c>
      <c r="AU27" s="14" t="s">
        <v>204</v>
      </c>
      <c r="AV27" s="13" t="s">
        <v>197</v>
      </c>
      <c r="AW27" s="3"/>
      <c r="AX27" s="3"/>
      <c r="AY27" s="157"/>
      <c r="AZ27" s="3"/>
      <c r="BA27" s="3"/>
      <c r="BB27" s="3"/>
      <c r="BC27" s="3"/>
    </row>
    <row r="28" spans="1:55" ht="60" customHeight="1" x14ac:dyDescent="0.25">
      <c r="A28" s="66">
        <v>2013</v>
      </c>
      <c r="B28" s="63"/>
      <c r="C28" s="16" t="s">
        <v>62</v>
      </c>
      <c r="D28" s="16"/>
      <c r="E28" s="16"/>
      <c r="F28" s="16"/>
      <c r="G28" s="16"/>
      <c r="H28" s="16" t="s">
        <v>60</v>
      </c>
      <c r="I28" s="16"/>
      <c r="J28" s="16"/>
      <c r="K28" s="19" t="s">
        <v>61</v>
      </c>
      <c r="L28" s="154" t="s">
        <v>133</v>
      </c>
      <c r="M28" s="98"/>
      <c r="N28" s="98"/>
      <c r="O28" s="19" t="s">
        <v>256</v>
      </c>
      <c r="P28" s="19"/>
      <c r="Q28" s="19"/>
      <c r="R28" s="19"/>
      <c r="S28" s="19"/>
      <c r="T28" s="19"/>
      <c r="U28" s="19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9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227"/>
      <c r="AT28" s="207" t="s">
        <v>161</v>
      </c>
      <c r="AU28" s="22" t="s">
        <v>162</v>
      </c>
      <c r="AV28" s="22" t="s">
        <v>134</v>
      </c>
      <c r="AW28" s="22" t="s">
        <v>135</v>
      </c>
      <c r="AX28" s="19"/>
      <c r="AY28" s="233"/>
      <c r="AZ28" s="19"/>
      <c r="BA28" s="19"/>
      <c r="BB28" s="19"/>
      <c r="BC28" s="227"/>
    </row>
    <row r="29" spans="1:55" ht="60" customHeight="1" x14ac:dyDescent="0.25">
      <c r="A29" s="66">
        <v>2013</v>
      </c>
      <c r="B29" s="63"/>
      <c r="C29" s="17" t="s">
        <v>143</v>
      </c>
      <c r="D29" s="17"/>
      <c r="E29" s="17"/>
      <c r="F29" s="17"/>
      <c r="G29" s="17"/>
      <c r="H29" s="16" t="s">
        <v>142</v>
      </c>
      <c r="I29" s="16"/>
      <c r="J29" s="16"/>
      <c r="K29" s="18" t="s">
        <v>2</v>
      </c>
      <c r="L29" s="98" t="s">
        <v>141</v>
      </c>
      <c r="M29" s="98"/>
      <c r="N29" s="98"/>
      <c r="O29" s="19" t="s">
        <v>261</v>
      </c>
      <c r="P29" s="18" t="s">
        <v>56</v>
      </c>
      <c r="Q29" s="18"/>
      <c r="R29" s="18"/>
      <c r="S29" s="18"/>
      <c r="T29" s="19"/>
      <c r="U29" s="19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8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21"/>
      <c r="AT29" s="207" t="s">
        <v>173</v>
      </c>
      <c r="AU29" s="21" t="s">
        <v>145</v>
      </c>
      <c r="AV29" s="21" t="s">
        <v>172</v>
      </c>
      <c r="AW29" s="21" t="s">
        <v>144</v>
      </c>
      <c r="AX29" s="21"/>
      <c r="AY29" s="161"/>
      <c r="AZ29" s="21"/>
      <c r="BA29" s="21"/>
      <c r="BB29" s="21"/>
      <c r="BC29" s="21"/>
    </row>
    <row r="30" spans="1:55" ht="60" customHeight="1" x14ac:dyDescent="0.25">
      <c r="A30" s="66">
        <v>2013</v>
      </c>
      <c r="B30" s="63"/>
      <c r="C30" s="17" t="s">
        <v>42</v>
      </c>
      <c r="D30" s="17"/>
      <c r="E30" s="17"/>
      <c r="F30" s="17"/>
      <c r="G30" s="17"/>
      <c r="H30" s="16" t="s">
        <v>11</v>
      </c>
      <c r="I30" s="16"/>
      <c r="J30" s="16"/>
      <c r="K30" s="18" t="s">
        <v>27</v>
      </c>
      <c r="L30" s="98" t="s">
        <v>137</v>
      </c>
      <c r="M30" s="98"/>
      <c r="N30" s="98"/>
      <c r="O30" s="23" t="s">
        <v>34</v>
      </c>
      <c r="P30" s="17"/>
      <c r="Q30" s="17"/>
      <c r="R30" s="17"/>
      <c r="S30" s="17"/>
      <c r="T30" s="23"/>
      <c r="U30" s="23"/>
      <c r="V30" s="158"/>
      <c r="W30" s="158"/>
      <c r="X30" s="158"/>
      <c r="Y30" s="158"/>
      <c r="Z30" s="158"/>
      <c r="AA30" s="158"/>
      <c r="AB30" s="158"/>
      <c r="AC30" s="158"/>
      <c r="AD30" s="157"/>
      <c r="AE30" s="157"/>
      <c r="AF30" s="18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3"/>
      <c r="AT30" s="202" t="s">
        <v>138</v>
      </c>
      <c r="AU30" s="14"/>
      <c r="AV30" s="14"/>
      <c r="AW30" s="3"/>
      <c r="AX30" s="3"/>
      <c r="AY30" s="157"/>
      <c r="AZ30" s="3"/>
      <c r="BA30" s="3"/>
      <c r="BB30" s="3"/>
      <c r="BC30" s="3"/>
    </row>
    <row r="31" spans="1:55" ht="60" customHeight="1" x14ac:dyDescent="0.25">
      <c r="A31" s="66">
        <v>2013</v>
      </c>
      <c r="B31" s="63"/>
      <c r="C31" s="17" t="s">
        <v>65</v>
      </c>
      <c r="D31" s="17"/>
      <c r="E31" s="17"/>
      <c r="F31" s="17"/>
      <c r="G31" s="17"/>
      <c r="H31" s="17" t="s">
        <v>80</v>
      </c>
      <c r="I31" s="17"/>
      <c r="J31" s="17"/>
      <c r="K31" s="18" t="s">
        <v>43</v>
      </c>
      <c r="L31" s="98" t="s">
        <v>203</v>
      </c>
      <c r="M31" s="98"/>
      <c r="N31" s="98"/>
      <c r="O31" s="26" t="s">
        <v>205</v>
      </c>
      <c r="P31" s="17" t="s">
        <v>67</v>
      </c>
      <c r="Q31" s="17"/>
      <c r="R31" s="17"/>
      <c r="S31" s="17"/>
      <c r="T31" s="26"/>
      <c r="U31" s="26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4"/>
      <c r="AT31" s="203"/>
      <c r="AU31" s="14"/>
      <c r="AV31" s="14" t="s">
        <v>233</v>
      </c>
      <c r="AW31" s="14"/>
      <c r="AX31" s="14"/>
      <c r="AY31" s="158"/>
      <c r="AZ31" s="14"/>
      <c r="BA31" s="14"/>
      <c r="BB31" s="14"/>
      <c r="BC31" s="14"/>
    </row>
    <row r="32" spans="1:55" ht="60" customHeight="1" x14ac:dyDescent="0.25">
      <c r="A32" s="66">
        <v>2013</v>
      </c>
      <c r="B32" s="63"/>
      <c r="C32" s="16" t="s">
        <v>139</v>
      </c>
      <c r="D32" s="16"/>
      <c r="E32" s="16"/>
      <c r="F32" s="16"/>
      <c r="G32" s="16"/>
      <c r="H32" s="16" t="s">
        <v>16</v>
      </c>
      <c r="I32" s="16"/>
      <c r="J32" s="16"/>
      <c r="K32" s="19" t="s">
        <v>116</v>
      </c>
      <c r="L32" s="154" t="s">
        <v>99</v>
      </c>
      <c r="M32" s="98"/>
      <c r="N32" s="98"/>
      <c r="O32" s="19" t="s">
        <v>261</v>
      </c>
      <c r="P32" s="19" t="s">
        <v>56</v>
      </c>
      <c r="Q32" s="19"/>
      <c r="R32" s="19"/>
      <c r="S32" s="19"/>
      <c r="T32" s="19"/>
      <c r="U32" s="19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9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4"/>
      <c r="AT32" s="203">
        <v>41374</v>
      </c>
      <c r="AU32" s="14"/>
      <c r="AV32" s="14"/>
      <c r="AW32" s="14"/>
      <c r="AX32" s="14"/>
      <c r="AY32" s="158"/>
      <c r="AZ32" s="14"/>
      <c r="BA32" s="14"/>
      <c r="BB32" s="14"/>
      <c r="BC32" s="14"/>
    </row>
    <row r="33" spans="1:55" ht="60" customHeight="1" x14ac:dyDescent="0.25">
      <c r="A33" s="66">
        <v>2013</v>
      </c>
      <c r="B33" s="63"/>
      <c r="C33" s="17" t="s">
        <v>14</v>
      </c>
      <c r="D33" s="17"/>
      <c r="E33" s="17"/>
      <c r="F33" s="17"/>
      <c r="G33" s="17"/>
      <c r="H33" s="37" t="s">
        <v>87</v>
      </c>
      <c r="I33" s="37"/>
      <c r="J33" s="37"/>
      <c r="K33" s="18" t="s">
        <v>15</v>
      </c>
      <c r="L33" s="54" t="s">
        <v>88</v>
      </c>
      <c r="M33" s="54"/>
      <c r="N33" s="54"/>
      <c r="O33" s="23" t="s">
        <v>34</v>
      </c>
      <c r="P33" s="17"/>
      <c r="Q33" s="17"/>
      <c r="R33" s="17"/>
      <c r="S33" s="17"/>
      <c r="T33" s="23"/>
      <c r="U33" s="23"/>
      <c r="V33" s="158" t="s">
        <v>263</v>
      </c>
      <c r="W33" s="158"/>
      <c r="X33" s="158"/>
      <c r="Y33" s="158"/>
      <c r="Z33" s="158"/>
      <c r="AA33" s="158"/>
      <c r="AB33" s="158"/>
      <c r="AC33" s="158"/>
      <c r="AD33" s="158"/>
      <c r="AE33" s="158"/>
      <c r="AF33" s="1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4"/>
      <c r="AT33" s="203">
        <v>41334</v>
      </c>
      <c r="AU33" s="13" t="s">
        <v>200</v>
      </c>
      <c r="AV33" s="13">
        <v>41407</v>
      </c>
      <c r="AW33" s="13">
        <v>41425</v>
      </c>
      <c r="AX33" s="14"/>
      <c r="AY33" s="158"/>
      <c r="AZ33" s="14"/>
      <c r="BA33" s="14"/>
      <c r="BB33" s="14"/>
      <c r="BC33" s="14"/>
    </row>
    <row r="34" spans="1:55" ht="60" customHeight="1" x14ac:dyDescent="0.25">
      <c r="A34" s="66">
        <v>2013</v>
      </c>
      <c r="B34" s="63"/>
      <c r="C34" s="37" t="s">
        <v>86</v>
      </c>
      <c r="D34" s="37"/>
      <c r="E34" s="37"/>
      <c r="F34" s="37"/>
      <c r="G34" s="37"/>
      <c r="H34" s="37" t="s">
        <v>13</v>
      </c>
      <c r="I34" s="37"/>
      <c r="J34" s="37"/>
      <c r="K34" s="56" t="s">
        <v>5</v>
      </c>
      <c r="L34" s="98" t="s">
        <v>98</v>
      </c>
      <c r="M34" s="98"/>
      <c r="N34" s="98"/>
      <c r="O34" s="23" t="s">
        <v>36</v>
      </c>
      <c r="P34" s="18" t="s">
        <v>66</v>
      </c>
      <c r="Q34" s="18"/>
      <c r="R34" s="18"/>
      <c r="S34" s="18"/>
      <c r="T34" s="23"/>
      <c r="U34" s="23"/>
      <c r="V34" s="158" t="s">
        <v>263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56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4"/>
      <c r="AT34" s="203" t="s">
        <v>206</v>
      </c>
      <c r="AU34" s="13"/>
      <c r="AV34" s="13"/>
      <c r="AW34" s="13">
        <v>41306</v>
      </c>
      <c r="AX34" s="14"/>
      <c r="AY34" s="158"/>
      <c r="AZ34" s="14"/>
      <c r="BA34" s="14"/>
      <c r="BB34" s="14"/>
      <c r="BC34" s="14"/>
    </row>
    <row r="35" spans="1:55" ht="60" customHeight="1" x14ac:dyDescent="0.25">
      <c r="A35" s="66">
        <v>2013</v>
      </c>
      <c r="B35" s="63"/>
      <c r="C35" s="17" t="s">
        <v>57</v>
      </c>
      <c r="D35" s="17"/>
      <c r="E35" s="17"/>
      <c r="F35" s="17"/>
      <c r="G35" s="17"/>
      <c r="H35" s="16" t="s">
        <v>243</v>
      </c>
      <c r="I35" s="16"/>
      <c r="J35" s="16"/>
      <c r="K35" s="18" t="s">
        <v>58</v>
      </c>
      <c r="L35" s="98"/>
      <c r="M35" s="98"/>
      <c r="N35" s="98"/>
      <c r="O35" s="26" t="s">
        <v>262</v>
      </c>
      <c r="P35" s="17" t="s">
        <v>59</v>
      </c>
      <c r="Q35" s="17"/>
      <c r="R35" s="17"/>
      <c r="S35" s="17"/>
      <c r="T35" s="26"/>
      <c r="U35" s="26"/>
      <c r="V35" s="158" t="s">
        <v>263</v>
      </c>
      <c r="W35" s="158"/>
      <c r="X35" s="158"/>
      <c r="Y35" s="158"/>
      <c r="Z35" s="158"/>
      <c r="AA35" s="158"/>
      <c r="AB35" s="158"/>
      <c r="AC35" s="158"/>
      <c r="AD35" s="158"/>
      <c r="AE35" s="158"/>
      <c r="AF35" s="1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4"/>
      <c r="AT35" s="206"/>
      <c r="AU35" s="14"/>
      <c r="AV35" s="14"/>
      <c r="AW35" s="14"/>
      <c r="AX35" s="14"/>
      <c r="AY35" s="158"/>
      <c r="AZ35" s="14"/>
      <c r="BA35" s="14"/>
      <c r="BB35" s="14"/>
      <c r="BC35" s="14"/>
    </row>
    <row r="36" spans="1:55" ht="60" customHeight="1" x14ac:dyDescent="0.25">
      <c r="A36" s="66">
        <v>2013</v>
      </c>
      <c r="B36" s="63"/>
      <c r="C36" s="93" t="s">
        <v>6</v>
      </c>
      <c r="D36" s="93"/>
      <c r="E36" s="93"/>
      <c r="F36" s="93"/>
      <c r="G36" s="93"/>
      <c r="H36" s="17" t="s">
        <v>17</v>
      </c>
      <c r="I36" s="17"/>
      <c r="J36" s="17"/>
      <c r="K36" s="17"/>
      <c r="L36" s="36"/>
      <c r="M36" s="36"/>
      <c r="N36" s="36"/>
      <c r="O36" s="28"/>
      <c r="P36" s="27"/>
      <c r="Q36" s="27"/>
      <c r="R36" s="27"/>
      <c r="S36" s="27"/>
      <c r="T36" s="28"/>
      <c r="U36" s="28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7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5"/>
      <c r="AT36" s="201"/>
      <c r="AU36" s="17"/>
      <c r="AV36" s="17"/>
      <c r="AW36" s="17"/>
      <c r="AX36" s="17"/>
      <c r="AY36" s="234"/>
      <c r="AZ36" s="17"/>
      <c r="BA36" s="17"/>
      <c r="BB36" s="17"/>
      <c r="BC36" s="15"/>
    </row>
    <row r="37" spans="1:55" ht="60" customHeight="1" x14ac:dyDescent="0.25">
      <c r="A37" s="66">
        <v>2013</v>
      </c>
      <c r="B37" s="63"/>
      <c r="C37" s="17" t="s">
        <v>20</v>
      </c>
      <c r="D37" s="17"/>
      <c r="E37" s="17"/>
      <c r="F37" s="17"/>
      <c r="G37" s="17"/>
      <c r="H37" s="17" t="s">
        <v>17</v>
      </c>
      <c r="I37" s="17"/>
      <c r="J37" s="17"/>
      <c r="K37" s="18"/>
      <c r="L37" s="98" t="s">
        <v>182</v>
      </c>
      <c r="M37" s="98"/>
      <c r="N37" s="98"/>
      <c r="O37" s="23" t="s">
        <v>32</v>
      </c>
      <c r="P37" s="18" t="s">
        <v>56</v>
      </c>
      <c r="Q37" s="18"/>
      <c r="R37" s="18"/>
      <c r="S37" s="18"/>
      <c r="T37" s="23"/>
      <c r="U37" s="23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4"/>
      <c r="AT37" s="202"/>
      <c r="AU37" s="14"/>
      <c r="AV37" s="14"/>
      <c r="AW37" s="14"/>
      <c r="AX37" s="14"/>
      <c r="AY37" s="158"/>
      <c r="AZ37" s="14"/>
      <c r="BA37" s="14"/>
      <c r="BB37" s="14"/>
      <c r="BC37" s="14"/>
    </row>
    <row r="38" spans="1:55" ht="60" customHeight="1" x14ac:dyDescent="0.25">
      <c r="A38" s="66">
        <v>2013</v>
      </c>
      <c r="B38" s="63"/>
      <c r="C38" s="17" t="s">
        <v>68</v>
      </c>
      <c r="D38" s="17"/>
      <c r="E38" s="17"/>
      <c r="F38" s="17"/>
      <c r="G38" s="17"/>
      <c r="H38" s="16" t="s">
        <v>246</v>
      </c>
      <c r="I38" s="16"/>
      <c r="J38" s="16"/>
      <c r="K38" s="18" t="s">
        <v>241</v>
      </c>
      <c r="L38" s="98" t="s">
        <v>350</v>
      </c>
      <c r="M38" s="98"/>
      <c r="N38" s="98"/>
      <c r="O38" s="23" t="s">
        <v>35</v>
      </c>
      <c r="P38" s="18"/>
      <c r="Q38" s="18"/>
      <c r="R38" s="18"/>
      <c r="S38" s="18"/>
      <c r="T38" s="23"/>
      <c r="U38" s="23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4"/>
      <c r="AT38" s="202"/>
      <c r="AU38" s="14"/>
      <c r="AV38" s="14"/>
      <c r="AW38" s="14"/>
      <c r="AX38" s="14"/>
      <c r="AY38" s="158"/>
      <c r="AZ38" s="14"/>
      <c r="BA38" s="14"/>
      <c r="BB38" s="14"/>
      <c r="BC38" s="14"/>
    </row>
    <row r="39" spans="1:55" ht="60" customHeight="1" x14ac:dyDescent="0.25">
      <c r="A39" s="66">
        <v>2013</v>
      </c>
      <c r="B39" s="63"/>
      <c r="C39" s="17" t="s">
        <v>238</v>
      </c>
      <c r="D39" s="17"/>
      <c r="E39" s="17"/>
      <c r="F39" s="17"/>
      <c r="G39" s="17"/>
      <c r="H39" s="16" t="s">
        <v>237</v>
      </c>
      <c r="I39" s="16"/>
      <c r="J39" s="16"/>
      <c r="K39" s="18" t="s">
        <v>70</v>
      </c>
      <c r="L39" s="154" t="s">
        <v>239</v>
      </c>
      <c r="M39" s="98"/>
      <c r="N39" s="98"/>
      <c r="O39" s="23" t="s">
        <v>35</v>
      </c>
      <c r="P39" s="18"/>
      <c r="Q39" s="18"/>
      <c r="R39" s="18"/>
      <c r="S39" s="18"/>
      <c r="T39" s="23"/>
      <c r="U39" s="23"/>
      <c r="V39" s="158" t="s">
        <v>263</v>
      </c>
      <c r="W39" s="158"/>
      <c r="X39" s="158"/>
      <c r="Y39" s="158"/>
      <c r="Z39" s="158"/>
      <c r="AA39" s="158"/>
      <c r="AB39" s="158"/>
      <c r="AC39" s="158"/>
      <c r="AD39" s="158"/>
      <c r="AE39" s="158"/>
      <c r="AF39" s="1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4"/>
      <c r="AT39" s="202"/>
      <c r="AU39" s="14"/>
      <c r="AV39" s="14"/>
      <c r="AW39" s="14"/>
      <c r="AX39" s="14"/>
      <c r="AY39" s="158"/>
      <c r="AZ39" s="14"/>
      <c r="BA39" s="14"/>
      <c r="BB39" s="14"/>
      <c r="BC39" s="14"/>
    </row>
    <row r="40" spans="1:55" ht="60" customHeight="1" x14ac:dyDescent="0.25">
      <c r="A40" s="66">
        <v>2013</v>
      </c>
      <c r="B40" s="63"/>
      <c r="C40" s="20" t="s">
        <v>183</v>
      </c>
      <c r="D40" s="20"/>
      <c r="E40" s="20"/>
      <c r="F40" s="20"/>
      <c r="G40" s="20"/>
      <c r="H40" s="53" t="s">
        <v>245</v>
      </c>
      <c r="I40" s="53"/>
      <c r="J40" s="53"/>
      <c r="K40" s="33" t="s">
        <v>21</v>
      </c>
      <c r="L40" s="154" t="s">
        <v>406</v>
      </c>
      <c r="M40" s="98"/>
      <c r="N40" s="98"/>
      <c r="O40" s="48" t="s">
        <v>244</v>
      </c>
      <c r="P40" s="20"/>
      <c r="Q40" s="20"/>
      <c r="R40" s="20"/>
      <c r="S40" s="20"/>
      <c r="T40" s="98"/>
      <c r="U40" s="98"/>
      <c r="V40" s="161" t="s">
        <v>266</v>
      </c>
      <c r="W40" s="161"/>
      <c r="X40" s="161"/>
      <c r="Y40" s="161"/>
      <c r="Z40" s="161"/>
      <c r="AA40" s="161"/>
      <c r="AB40" s="161"/>
      <c r="AC40" s="161"/>
      <c r="AD40" s="161"/>
      <c r="AE40" s="161"/>
      <c r="AF40" s="33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21"/>
      <c r="AT40" s="202"/>
      <c r="AU40" s="21"/>
      <c r="AV40" s="21"/>
      <c r="AW40" s="21"/>
      <c r="AX40" s="21"/>
      <c r="AY40" s="161"/>
      <c r="AZ40" s="21"/>
      <c r="BA40" s="21"/>
      <c r="BB40" s="21"/>
      <c r="BC40" s="21"/>
    </row>
    <row r="41" spans="1:55" ht="60" customHeight="1" x14ac:dyDescent="0.25">
      <c r="A41" s="66">
        <v>2013</v>
      </c>
      <c r="B41" s="63"/>
      <c r="C41" s="182" t="s">
        <v>217</v>
      </c>
      <c r="D41" s="17"/>
      <c r="E41" s="17"/>
      <c r="F41" s="17"/>
      <c r="G41" s="17"/>
      <c r="H41" s="17" t="s">
        <v>18</v>
      </c>
      <c r="I41" s="17"/>
      <c r="J41" s="17"/>
      <c r="K41" s="18" t="s">
        <v>115</v>
      </c>
      <c r="L41" s="154" t="s">
        <v>140</v>
      </c>
      <c r="M41" s="98"/>
      <c r="N41" s="98"/>
      <c r="O41" s="23" t="s">
        <v>264</v>
      </c>
      <c r="P41" s="17"/>
      <c r="Q41" s="17"/>
      <c r="R41" s="17"/>
      <c r="S41" s="17"/>
      <c r="T41" s="23"/>
      <c r="U41" s="23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4"/>
      <c r="AT41" s="208" t="s">
        <v>177</v>
      </c>
      <c r="AU41" s="23"/>
      <c r="AV41" s="57" t="s">
        <v>265</v>
      </c>
      <c r="AW41" s="14"/>
      <c r="AX41" s="14"/>
      <c r="AY41" s="158"/>
      <c r="AZ41" s="14"/>
      <c r="BA41" s="14"/>
      <c r="BB41" s="14"/>
      <c r="BC41" s="14"/>
    </row>
    <row r="42" spans="1:55" ht="60" customHeight="1" x14ac:dyDescent="0.25">
      <c r="A42" s="66">
        <v>2013</v>
      </c>
      <c r="B42" s="63"/>
      <c r="C42" s="20" t="s">
        <v>103</v>
      </c>
      <c r="D42" s="20"/>
      <c r="E42" s="20"/>
      <c r="F42" s="20"/>
      <c r="G42" s="20"/>
      <c r="H42" s="53" t="s">
        <v>101</v>
      </c>
      <c r="I42" s="53"/>
      <c r="J42" s="53"/>
      <c r="K42" s="33" t="s">
        <v>102</v>
      </c>
      <c r="L42" s="98" t="s">
        <v>104</v>
      </c>
      <c r="M42" s="98"/>
      <c r="N42" s="98"/>
      <c r="O42" s="48" t="s">
        <v>32</v>
      </c>
      <c r="P42" s="603" t="s">
        <v>85</v>
      </c>
      <c r="Q42" s="258"/>
      <c r="R42" s="258"/>
      <c r="S42" s="258"/>
      <c r="T42" s="98"/>
      <c r="U42" s="98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33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21"/>
      <c r="AT42" s="209" t="s">
        <v>110</v>
      </c>
      <c r="AU42" s="21" t="s">
        <v>107</v>
      </c>
      <c r="AV42" s="21" t="s">
        <v>109</v>
      </c>
      <c r="AW42" s="21" t="s">
        <v>108</v>
      </c>
      <c r="AX42" s="21"/>
      <c r="AY42" s="161"/>
      <c r="AZ42" s="21"/>
      <c r="BA42" s="21"/>
      <c r="BB42" s="21"/>
      <c r="BC42" s="21"/>
    </row>
    <row r="43" spans="1:55" ht="60" customHeight="1" x14ac:dyDescent="0.25">
      <c r="A43" s="66">
        <v>2013</v>
      </c>
      <c r="B43" s="63"/>
      <c r="C43" s="20" t="s">
        <v>601</v>
      </c>
      <c r="D43" s="20"/>
      <c r="E43" s="20"/>
      <c r="F43" s="20"/>
      <c r="G43" s="20"/>
      <c r="H43" s="53" t="s">
        <v>294</v>
      </c>
      <c r="I43" s="53"/>
      <c r="J43" s="53"/>
      <c r="K43" s="33"/>
      <c r="L43" s="154" t="s">
        <v>146</v>
      </c>
      <c r="M43" s="98"/>
      <c r="N43" s="98"/>
      <c r="O43" s="48"/>
      <c r="P43" s="603"/>
      <c r="Q43" s="258"/>
      <c r="R43" s="258"/>
      <c r="S43" s="258"/>
      <c r="T43" s="98"/>
      <c r="U43" s="98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33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21"/>
      <c r="AT43" s="202" t="s">
        <v>138</v>
      </c>
      <c r="AU43" s="21"/>
      <c r="AV43" s="21"/>
      <c r="AW43" s="21"/>
      <c r="AX43" s="21"/>
      <c r="AY43" s="161"/>
      <c r="AZ43" s="21"/>
      <c r="BA43" s="21"/>
      <c r="BB43" s="21"/>
      <c r="BC43" s="21"/>
    </row>
    <row r="44" spans="1:55" ht="104.45" customHeight="1" x14ac:dyDescent="0.25">
      <c r="A44" s="66">
        <v>2013</v>
      </c>
      <c r="B44" s="63"/>
      <c r="C44" s="53" t="s">
        <v>7</v>
      </c>
      <c r="D44" s="53"/>
      <c r="E44" s="53"/>
      <c r="F44" s="53"/>
      <c r="G44" s="53"/>
      <c r="H44" s="20" t="s">
        <v>227</v>
      </c>
      <c r="I44" s="20"/>
      <c r="J44" s="20"/>
      <c r="K44" s="33" t="s">
        <v>21</v>
      </c>
      <c r="L44" s="54" t="s">
        <v>292</v>
      </c>
      <c r="M44" s="54"/>
      <c r="N44" s="54"/>
      <c r="O44" s="48" t="s">
        <v>106</v>
      </c>
      <c r="P44" s="53"/>
      <c r="Q44" s="53"/>
      <c r="R44" s="53"/>
      <c r="S44" s="53"/>
      <c r="T44" s="98"/>
      <c r="U44" s="98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33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21"/>
      <c r="AT44" s="210"/>
      <c r="AU44" s="21"/>
      <c r="AV44" s="21" t="s">
        <v>228</v>
      </c>
      <c r="AW44" s="21"/>
      <c r="AX44" s="21"/>
      <c r="AY44" s="161"/>
      <c r="AZ44" s="21"/>
      <c r="BA44" s="21"/>
      <c r="BB44" s="21"/>
      <c r="BC44" s="21"/>
    </row>
    <row r="45" spans="1:55" ht="60" customHeight="1" x14ac:dyDescent="0.25">
      <c r="A45" s="66">
        <v>2013</v>
      </c>
      <c r="B45" s="63"/>
      <c r="C45" s="20" t="s">
        <v>22</v>
      </c>
      <c r="D45" s="20"/>
      <c r="E45" s="20"/>
      <c r="F45" s="20"/>
      <c r="G45" s="20"/>
      <c r="H45" s="20" t="s">
        <v>391</v>
      </c>
      <c r="I45" s="20"/>
      <c r="J45" s="20"/>
      <c r="K45" s="33" t="s">
        <v>38</v>
      </c>
      <c r="L45" s="98" t="s">
        <v>147</v>
      </c>
      <c r="M45" s="98"/>
      <c r="N45" s="98"/>
      <c r="O45" s="33" t="s">
        <v>32</v>
      </c>
      <c r="P45" s="20" t="s">
        <v>56</v>
      </c>
      <c r="Q45" s="20"/>
      <c r="R45" s="20"/>
      <c r="S45" s="20"/>
      <c r="T45" s="33"/>
      <c r="U45" s="3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3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97"/>
      <c r="AT45" s="200" t="s">
        <v>148</v>
      </c>
      <c r="AU45" s="20"/>
      <c r="AV45" s="20"/>
      <c r="AW45" s="20"/>
      <c r="AX45" s="20"/>
      <c r="AY45" s="175"/>
      <c r="AZ45" s="20"/>
      <c r="BA45" s="20"/>
      <c r="BB45" s="20"/>
      <c r="BC45" s="258"/>
    </row>
    <row r="46" spans="1:55" s="12" customFormat="1" ht="60" customHeight="1" x14ac:dyDescent="0.25">
      <c r="A46" s="66">
        <v>2013</v>
      </c>
      <c r="B46" s="63"/>
      <c r="C46" s="20" t="s">
        <v>423</v>
      </c>
      <c r="D46" s="20"/>
      <c r="E46" s="20"/>
      <c r="F46" s="20"/>
      <c r="G46" s="20"/>
      <c r="H46" s="20" t="s">
        <v>425</v>
      </c>
      <c r="I46" s="20"/>
      <c r="J46" s="20"/>
      <c r="K46" s="33" t="s">
        <v>424</v>
      </c>
      <c r="L46" s="98"/>
      <c r="M46" s="98"/>
      <c r="N46" s="98"/>
      <c r="O46" s="33" t="s">
        <v>37</v>
      </c>
      <c r="P46" s="20" t="s">
        <v>69</v>
      </c>
      <c r="Q46" s="20"/>
      <c r="R46" s="20"/>
      <c r="S46" s="20"/>
      <c r="T46" s="33"/>
      <c r="U46" s="33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33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21"/>
      <c r="AT46" s="202" t="s">
        <v>323</v>
      </c>
      <c r="AU46" s="21"/>
      <c r="AV46" s="21"/>
      <c r="AW46" s="21"/>
      <c r="AX46" s="21"/>
      <c r="AY46" s="161"/>
      <c r="AZ46" s="21"/>
      <c r="BA46" s="21"/>
      <c r="BB46" s="21"/>
      <c r="BC46" s="21"/>
    </row>
    <row r="47" spans="1:55" ht="60" customHeight="1" x14ac:dyDescent="0.25">
      <c r="A47" s="66">
        <v>2013</v>
      </c>
      <c r="B47" s="63"/>
      <c r="C47" s="20" t="s">
        <v>212</v>
      </c>
      <c r="D47" s="20"/>
      <c r="E47" s="20"/>
      <c r="F47" s="20"/>
      <c r="G47" s="20"/>
      <c r="H47" s="20" t="s">
        <v>213</v>
      </c>
      <c r="I47" s="20"/>
      <c r="J47" s="20"/>
      <c r="K47" s="33" t="s">
        <v>214</v>
      </c>
      <c r="L47" s="154" t="s">
        <v>215</v>
      </c>
      <c r="M47" s="98"/>
      <c r="N47" s="98"/>
      <c r="O47" s="33"/>
      <c r="P47" s="20"/>
      <c r="Q47" s="20"/>
      <c r="R47" s="20"/>
      <c r="S47" s="20"/>
      <c r="T47" s="33"/>
      <c r="U47" s="33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33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21"/>
      <c r="AT47" s="202"/>
      <c r="AU47" s="21"/>
      <c r="AV47" s="21"/>
      <c r="AW47" s="21"/>
      <c r="AX47" s="21"/>
      <c r="AY47" s="161"/>
      <c r="AZ47" s="21"/>
      <c r="BA47" s="21"/>
      <c r="BB47" s="21"/>
      <c r="BC47" s="21"/>
    </row>
    <row r="48" spans="1:55" ht="60" customHeight="1" x14ac:dyDescent="0.25">
      <c r="A48" s="66">
        <v>2013</v>
      </c>
      <c r="B48" s="63"/>
      <c r="C48" s="20" t="s">
        <v>248</v>
      </c>
      <c r="D48" s="20"/>
      <c r="E48" s="20"/>
      <c r="F48" s="20"/>
      <c r="G48" s="20"/>
      <c r="H48" s="20" t="s">
        <v>247</v>
      </c>
      <c r="I48" s="20"/>
      <c r="J48" s="20"/>
      <c r="K48" s="33" t="s">
        <v>72</v>
      </c>
      <c r="L48" s="98"/>
      <c r="M48" s="98"/>
      <c r="N48" s="98"/>
      <c r="O48" s="33"/>
      <c r="P48" s="20"/>
      <c r="Q48" s="20"/>
      <c r="R48" s="20"/>
      <c r="S48" s="20"/>
      <c r="T48" s="33"/>
      <c r="U48" s="33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33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21"/>
      <c r="AT48" s="202"/>
      <c r="AU48" s="21"/>
      <c r="AV48" s="21"/>
      <c r="AW48" s="21"/>
      <c r="AX48" s="21"/>
      <c r="AY48" s="161"/>
      <c r="AZ48" s="21"/>
      <c r="BA48" s="21"/>
      <c r="BB48" s="21"/>
      <c r="BC48" s="21"/>
    </row>
    <row r="49" spans="1:55" ht="60" customHeight="1" x14ac:dyDescent="0.25">
      <c r="A49" s="66">
        <v>2013</v>
      </c>
      <c r="B49" s="63"/>
      <c r="C49" s="20" t="s">
        <v>8</v>
      </c>
      <c r="D49" s="20"/>
      <c r="E49" s="20"/>
      <c r="F49" s="20"/>
      <c r="G49" s="20"/>
      <c r="H49" s="53" t="s">
        <v>158</v>
      </c>
      <c r="I49" s="53"/>
      <c r="J49" s="53"/>
      <c r="K49" s="33" t="s">
        <v>39</v>
      </c>
      <c r="L49" s="98" t="s">
        <v>202</v>
      </c>
      <c r="M49" s="98"/>
      <c r="N49" s="98"/>
      <c r="O49" s="48" t="s">
        <v>302</v>
      </c>
      <c r="P49" s="20" t="s">
        <v>73</v>
      </c>
      <c r="Q49" s="20"/>
      <c r="R49" s="20"/>
      <c r="S49" s="20"/>
      <c r="T49" s="98"/>
      <c r="U49" s="98"/>
      <c r="V49" s="158" t="s">
        <v>263</v>
      </c>
      <c r="W49" s="158"/>
      <c r="X49" s="158"/>
      <c r="Y49" s="158"/>
      <c r="Z49" s="158"/>
      <c r="AA49" s="158"/>
      <c r="AB49" s="158"/>
      <c r="AC49" s="158"/>
      <c r="AD49" s="158"/>
      <c r="AE49" s="158"/>
      <c r="AF49" s="33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4"/>
      <c r="AT49" s="210"/>
      <c r="AU49" s="21"/>
      <c r="AV49" s="21"/>
      <c r="AW49" s="21"/>
      <c r="AX49" s="21"/>
      <c r="AY49" s="161"/>
      <c r="AZ49" s="21"/>
      <c r="BA49" s="21"/>
      <c r="BB49" s="21"/>
      <c r="BC49" s="14"/>
    </row>
    <row r="50" spans="1:55" ht="60" customHeight="1" x14ac:dyDescent="0.25">
      <c r="A50" s="66">
        <v>2013</v>
      </c>
      <c r="B50" s="63"/>
      <c r="C50" s="20" t="s">
        <v>153</v>
      </c>
      <c r="D50" s="20"/>
      <c r="E50" s="20"/>
      <c r="F50" s="20"/>
      <c r="G50" s="20"/>
      <c r="H50" s="20" t="s">
        <v>154</v>
      </c>
      <c r="I50" s="20"/>
      <c r="J50" s="20"/>
      <c r="K50" s="33" t="s">
        <v>27</v>
      </c>
      <c r="L50" s="154" t="s">
        <v>157</v>
      </c>
      <c r="M50" s="98"/>
      <c r="N50" s="98"/>
      <c r="O50" s="48" t="s">
        <v>274</v>
      </c>
      <c r="P50" s="20"/>
      <c r="Q50" s="20"/>
      <c r="R50" s="20"/>
      <c r="S50" s="20"/>
      <c r="T50" s="98"/>
      <c r="U50" s="98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33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21"/>
      <c r="AT50" s="209" t="s">
        <v>156</v>
      </c>
      <c r="AU50" s="21"/>
      <c r="AV50" s="21" t="s">
        <v>155</v>
      </c>
      <c r="AW50" s="21"/>
      <c r="AX50" s="21"/>
      <c r="AY50" s="161"/>
      <c r="AZ50" s="21"/>
      <c r="BA50" s="21"/>
      <c r="BB50" s="21"/>
      <c r="BC50" s="21"/>
    </row>
    <row r="51" spans="1:55" ht="60" customHeight="1" x14ac:dyDescent="0.25">
      <c r="A51" s="66">
        <v>2013</v>
      </c>
      <c r="B51" s="63"/>
      <c r="C51" s="20" t="s">
        <v>271</v>
      </c>
      <c r="D51" s="20"/>
      <c r="E51" s="20"/>
      <c r="F51" s="20"/>
      <c r="G51" s="20"/>
      <c r="H51" s="20" t="s">
        <v>270</v>
      </c>
      <c r="I51" s="20"/>
      <c r="J51" s="20"/>
      <c r="K51" s="33" t="s">
        <v>272</v>
      </c>
      <c r="L51" s="154" t="s">
        <v>269</v>
      </c>
      <c r="M51" s="98"/>
      <c r="N51" s="98"/>
      <c r="O51" s="48"/>
      <c r="P51" s="20"/>
      <c r="Q51" s="20"/>
      <c r="R51" s="20"/>
      <c r="S51" s="20"/>
      <c r="T51" s="98"/>
      <c r="U51" s="98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33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21"/>
      <c r="AT51" s="209" t="s">
        <v>273</v>
      </c>
      <c r="AU51" s="21"/>
      <c r="AV51" s="21"/>
      <c r="AW51" s="21"/>
      <c r="AX51" s="21"/>
      <c r="AY51" s="161"/>
      <c r="AZ51" s="21"/>
      <c r="BA51" s="21"/>
      <c r="BB51" s="21"/>
      <c r="BC51" s="21"/>
    </row>
    <row r="52" spans="1:55" ht="60" customHeight="1" x14ac:dyDescent="0.25">
      <c r="A52" s="66">
        <v>2013</v>
      </c>
      <c r="B52" s="63"/>
      <c r="C52" s="20" t="s">
        <v>250</v>
      </c>
      <c r="D52" s="20"/>
      <c r="E52" s="20"/>
      <c r="F52" s="20"/>
      <c r="G52" s="20"/>
      <c r="H52" s="20" t="s">
        <v>249</v>
      </c>
      <c r="I52" s="20"/>
      <c r="J52" s="20"/>
      <c r="K52" s="33" t="s">
        <v>251</v>
      </c>
      <c r="L52" s="154" t="s">
        <v>253</v>
      </c>
      <c r="M52" s="98"/>
      <c r="N52" s="98"/>
      <c r="O52" s="48" t="s">
        <v>252</v>
      </c>
      <c r="P52" s="20"/>
      <c r="Q52" s="20"/>
      <c r="R52" s="20"/>
      <c r="S52" s="20"/>
      <c r="T52" s="98"/>
      <c r="U52" s="98"/>
      <c r="V52" s="161"/>
      <c r="W52" s="161"/>
      <c r="X52" s="161"/>
      <c r="Y52" s="161"/>
      <c r="Z52" s="161"/>
      <c r="AA52" s="161"/>
      <c r="AB52" s="161"/>
      <c r="AC52" s="161"/>
      <c r="AD52" s="159"/>
      <c r="AE52" s="159"/>
      <c r="AF52" s="33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7"/>
      <c r="AT52" s="209"/>
      <c r="AU52" s="21"/>
      <c r="AV52" s="21"/>
      <c r="AW52" s="7"/>
      <c r="AX52" s="7"/>
      <c r="AY52" s="159"/>
      <c r="AZ52" s="7"/>
      <c r="BA52" s="7"/>
      <c r="BB52" s="7"/>
      <c r="BC52" s="7"/>
    </row>
    <row r="53" spans="1:55" ht="60" customHeight="1" x14ac:dyDescent="0.25">
      <c r="A53" s="66">
        <v>2013</v>
      </c>
      <c r="B53" s="63"/>
      <c r="C53" s="20" t="s">
        <v>150</v>
      </c>
      <c r="D53" s="20"/>
      <c r="E53" s="20"/>
      <c r="F53" s="20"/>
      <c r="G53" s="20"/>
      <c r="H53" s="20" t="s">
        <v>201</v>
      </c>
      <c r="I53" s="20"/>
      <c r="J53" s="20"/>
      <c r="K53" s="33" t="s">
        <v>71</v>
      </c>
      <c r="L53" s="154" t="s">
        <v>178</v>
      </c>
      <c r="M53" s="98"/>
      <c r="N53" s="98"/>
      <c r="O53" s="48" t="s">
        <v>33</v>
      </c>
      <c r="P53" s="18" t="s">
        <v>56</v>
      </c>
      <c r="Q53" s="18"/>
      <c r="R53" s="18"/>
      <c r="S53" s="18"/>
      <c r="T53" s="98"/>
      <c r="U53" s="98"/>
      <c r="V53" s="158" t="s">
        <v>263</v>
      </c>
      <c r="W53" s="158"/>
      <c r="X53" s="158"/>
      <c r="Y53" s="158"/>
      <c r="Z53" s="158"/>
      <c r="AA53" s="158"/>
      <c r="AB53" s="158"/>
      <c r="AC53" s="158"/>
      <c r="AD53" s="158"/>
      <c r="AE53" s="158"/>
      <c r="AF53" s="33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4"/>
      <c r="AT53" s="211" t="s">
        <v>179</v>
      </c>
      <c r="AU53" s="55"/>
      <c r="AV53" s="21" t="s">
        <v>180</v>
      </c>
      <c r="AW53" s="21" t="s">
        <v>216</v>
      </c>
      <c r="AX53" s="7"/>
      <c r="AY53" s="159"/>
      <c r="AZ53" s="7"/>
      <c r="BA53" s="7"/>
      <c r="BB53" s="7"/>
      <c r="BC53" s="14"/>
    </row>
    <row r="54" spans="1:55" ht="60" customHeight="1" x14ac:dyDescent="0.25">
      <c r="A54" s="66">
        <v>2013</v>
      </c>
      <c r="B54" s="63"/>
      <c r="C54" s="20" t="s">
        <v>235</v>
      </c>
      <c r="D54" s="20"/>
      <c r="E54" s="20"/>
      <c r="F54" s="20"/>
      <c r="G54" s="20"/>
      <c r="H54" s="20" t="s">
        <v>234</v>
      </c>
      <c r="I54" s="20"/>
      <c r="J54" s="20"/>
      <c r="K54" s="33" t="s">
        <v>72</v>
      </c>
      <c r="L54" s="54" t="s">
        <v>236</v>
      </c>
      <c r="M54" s="54"/>
      <c r="N54" s="54"/>
      <c r="O54" s="48"/>
      <c r="P54" s="17"/>
      <c r="Q54" s="17"/>
      <c r="R54" s="17"/>
      <c r="S54" s="17"/>
      <c r="T54" s="98"/>
      <c r="U54" s="98"/>
      <c r="V54" s="161"/>
      <c r="W54" s="161"/>
      <c r="X54" s="161"/>
      <c r="Y54" s="161"/>
      <c r="Z54" s="161"/>
      <c r="AA54" s="161"/>
      <c r="AB54" s="161"/>
      <c r="AC54" s="161"/>
      <c r="AD54" s="159"/>
      <c r="AE54" s="159"/>
      <c r="AF54" s="33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7"/>
      <c r="AT54" s="211"/>
      <c r="AU54" s="55"/>
      <c r="AV54" s="21"/>
      <c r="AW54" s="21"/>
      <c r="AX54" s="7"/>
      <c r="AY54" s="159"/>
      <c r="AZ54" s="7"/>
      <c r="BA54" s="7"/>
      <c r="BB54" s="7"/>
      <c r="BC54" s="7"/>
    </row>
    <row r="55" spans="1:55" ht="24.75" customHeight="1" x14ac:dyDescent="0.25">
      <c r="A55" s="89"/>
      <c r="B55" s="73"/>
      <c r="C55" s="95" t="s">
        <v>81</v>
      </c>
      <c r="D55" s="95"/>
      <c r="E55" s="95"/>
      <c r="F55" s="95"/>
      <c r="G55" s="95"/>
      <c r="H55" s="74"/>
      <c r="I55" s="74"/>
      <c r="J55" s="74"/>
      <c r="K55" s="178"/>
      <c r="L55" s="75"/>
      <c r="M55" s="75"/>
      <c r="N55" s="75"/>
      <c r="O55" s="74"/>
      <c r="P55" s="74"/>
      <c r="Q55" s="74"/>
      <c r="R55" s="74"/>
      <c r="S55" s="74"/>
      <c r="T55" s="72"/>
      <c r="U55" s="72"/>
      <c r="V55" s="237"/>
      <c r="W55" s="237"/>
      <c r="X55" s="237"/>
      <c r="Y55" s="237"/>
      <c r="Z55" s="237"/>
      <c r="AA55" s="237"/>
      <c r="AB55" s="237"/>
      <c r="AC55" s="237"/>
      <c r="AD55" s="164"/>
      <c r="AE55" s="164"/>
      <c r="AF55" s="178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74"/>
      <c r="AT55" s="212"/>
      <c r="AU55" s="74"/>
      <c r="AV55" s="74"/>
      <c r="AW55" s="74"/>
      <c r="AX55" s="74"/>
      <c r="AY55" s="164"/>
      <c r="AZ55" s="74"/>
      <c r="BA55" s="74"/>
      <c r="BB55" s="74"/>
      <c r="BC55" s="74"/>
    </row>
    <row r="56" spans="1:55" s="34" customFormat="1" ht="60" customHeight="1" x14ac:dyDescent="0.25">
      <c r="A56" s="66">
        <v>2014</v>
      </c>
      <c r="B56" s="67"/>
      <c r="C56" s="17" t="s">
        <v>372</v>
      </c>
      <c r="D56" s="17"/>
      <c r="E56" s="17"/>
      <c r="F56" s="17"/>
      <c r="G56" s="17"/>
      <c r="H56" s="17" t="s">
        <v>542</v>
      </c>
      <c r="I56" s="17"/>
      <c r="J56" s="17"/>
      <c r="K56" s="41" t="s">
        <v>364</v>
      </c>
      <c r="L56" s="154" t="s">
        <v>313</v>
      </c>
      <c r="M56" s="98"/>
      <c r="N56" s="98"/>
      <c r="O56" s="58" t="s">
        <v>312</v>
      </c>
      <c r="P56" s="41" t="s">
        <v>67</v>
      </c>
      <c r="Q56" s="41"/>
      <c r="R56" s="41"/>
      <c r="S56" s="41"/>
      <c r="T56" s="58"/>
      <c r="U56" s="58"/>
      <c r="V56" s="168"/>
      <c r="W56" s="168"/>
      <c r="X56" s="168"/>
      <c r="Y56" s="168"/>
      <c r="Z56" s="168"/>
      <c r="AA56" s="168"/>
      <c r="AB56" s="168"/>
      <c r="AC56" s="168"/>
      <c r="AD56" s="165"/>
      <c r="AE56" s="165"/>
      <c r="AF56" s="41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39"/>
      <c r="AT56" s="213" t="s">
        <v>539</v>
      </c>
      <c r="AU56" s="40"/>
      <c r="AV56" s="40"/>
      <c r="AW56" s="40"/>
      <c r="AX56" s="40"/>
      <c r="AY56" s="235"/>
      <c r="AZ56" s="40"/>
      <c r="BA56" s="40"/>
      <c r="BB56" s="40"/>
      <c r="BC56" s="39"/>
    </row>
    <row r="57" spans="1:55" s="12" customFormat="1" ht="60" customHeight="1" x14ac:dyDescent="0.25">
      <c r="A57" s="66">
        <v>2014</v>
      </c>
      <c r="B57" s="67"/>
      <c r="C57" s="17" t="s">
        <v>322</v>
      </c>
      <c r="D57" s="17"/>
      <c r="E57" s="17"/>
      <c r="F57" s="17"/>
      <c r="G57" s="17"/>
      <c r="H57" s="17" t="s">
        <v>281</v>
      </c>
      <c r="I57" s="17"/>
      <c r="J57" s="17"/>
      <c r="K57" s="18" t="s">
        <v>9</v>
      </c>
      <c r="L57" s="154" t="s">
        <v>280</v>
      </c>
      <c r="M57" s="98"/>
      <c r="N57" s="98"/>
      <c r="O57" s="23" t="s">
        <v>291</v>
      </c>
      <c r="P57" s="18" t="s">
        <v>51</v>
      </c>
      <c r="Q57" s="18"/>
      <c r="R57" s="18"/>
      <c r="S57" s="18"/>
      <c r="T57" s="23"/>
      <c r="U57" s="23"/>
      <c r="V57" s="158" t="s">
        <v>363</v>
      </c>
      <c r="W57" s="158"/>
      <c r="X57" s="158"/>
      <c r="Y57" s="158"/>
      <c r="Z57" s="158"/>
      <c r="AA57" s="158"/>
      <c r="AB57" s="158"/>
      <c r="AC57" s="158"/>
      <c r="AD57" s="158"/>
      <c r="AE57" s="158"/>
      <c r="AF57" s="1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4"/>
      <c r="AT57" s="203" t="s">
        <v>427</v>
      </c>
      <c r="AU57" s="14"/>
      <c r="AV57" s="14"/>
      <c r="AW57" s="14"/>
      <c r="AX57" s="14"/>
      <c r="AY57" s="158"/>
      <c r="AZ57" s="14"/>
      <c r="BA57" s="14"/>
      <c r="BB57" s="14"/>
      <c r="BC57" s="14"/>
    </row>
    <row r="58" spans="1:55" s="35" customFormat="1" ht="95.25" customHeight="1" x14ac:dyDescent="0.25">
      <c r="A58" s="66">
        <v>2014</v>
      </c>
      <c r="B58" s="67"/>
      <c r="C58" s="38" t="s">
        <v>614</v>
      </c>
      <c r="D58" s="38"/>
      <c r="E58" s="38"/>
      <c r="F58" s="38"/>
      <c r="G58" s="38"/>
      <c r="H58" s="5" t="s">
        <v>324</v>
      </c>
      <c r="I58" s="5"/>
      <c r="J58" s="5"/>
      <c r="K58" s="41" t="s">
        <v>364</v>
      </c>
      <c r="L58" s="154" t="s">
        <v>313</v>
      </c>
      <c r="M58" s="98"/>
      <c r="N58" s="98"/>
      <c r="O58" s="46" t="s">
        <v>362</v>
      </c>
      <c r="P58" s="18" t="s">
        <v>51</v>
      </c>
      <c r="Q58" s="18"/>
      <c r="R58" s="18"/>
      <c r="S58" s="18"/>
      <c r="T58" s="18"/>
      <c r="U58" s="18"/>
      <c r="V58" s="158" t="s">
        <v>363</v>
      </c>
      <c r="W58" s="158"/>
      <c r="X58" s="158"/>
      <c r="Y58" s="158"/>
      <c r="Z58" s="158"/>
      <c r="AA58" s="158"/>
      <c r="AB58" s="158"/>
      <c r="AC58" s="158"/>
      <c r="AD58" s="158"/>
      <c r="AE58" s="158"/>
      <c r="AF58" s="41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4"/>
      <c r="AT58" s="213"/>
      <c r="AU58" s="39"/>
      <c r="AV58" s="39" t="s">
        <v>325</v>
      </c>
      <c r="AW58" s="39" t="s">
        <v>325</v>
      </c>
      <c r="AX58" s="39"/>
      <c r="AY58" s="165"/>
      <c r="AZ58" s="39"/>
      <c r="BA58" s="39"/>
      <c r="BB58" s="39"/>
      <c r="BC58" s="14"/>
    </row>
    <row r="59" spans="1:55" s="34" customFormat="1" ht="60" customHeight="1" x14ac:dyDescent="0.25">
      <c r="A59" s="66">
        <v>2014</v>
      </c>
      <c r="B59" s="67"/>
      <c r="C59" s="38" t="s">
        <v>392</v>
      </c>
      <c r="D59" s="38"/>
      <c r="E59" s="38"/>
      <c r="F59" s="38"/>
      <c r="G59" s="38"/>
      <c r="H59" s="5" t="s">
        <v>317</v>
      </c>
      <c r="I59" s="5"/>
      <c r="J59" s="5"/>
      <c r="K59" s="41" t="s">
        <v>371</v>
      </c>
      <c r="L59" s="98" t="s">
        <v>369</v>
      </c>
      <c r="M59" s="98"/>
      <c r="N59" s="98"/>
      <c r="O59" s="40" t="s">
        <v>394</v>
      </c>
      <c r="P59" s="40" t="s">
        <v>370</v>
      </c>
      <c r="Q59" s="40"/>
      <c r="R59" s="40"/>
      <c r="S59" s="40"/>
      <c r="T59" s="61"/>
      <c r="U59" s="61"/>
      <c r="V59" s="168"/>
      <c r="W59" s="168"/>
      <c r="X59" s="168"/>
      <c r="Y59" s="168"/>
      <c r="Z59" s="168"/>
      <c r="AA59" s="168"/>
      <c r="AB59" s="168"/>
      <c r="AC59" s="168"/>
      <c r="AD59" s="165"/>
      <c r="AE59" s="165"/>
      <c r="AF59" s="41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39"/>
      <c r="AT59" s="214"/>
      <c r="AU59" s="40"/>
      <c r="AV59" s="52"/>
      <c r="AW59" s="40"/>
      <c r="AX59" s="40"/>
      <c r="AY59" s="235"/>
      <c r="AZ59" s="40"/>
      <c r="BA59" s="40"/>
      <c r="BB59" s="40"/>
      <c r="BC59" s="39"/>
    </row>
    <row r="60" spans="1:55" s="34" customFormat="1" ht="60" customHeight="1" x14ac:dyDescent="0.25">
      <c r="A60" s="66">
        <v>2014</v>
      </c>
      <c r="B60" s="67"/>
      <c r="C60" s="38" t="s">
        <v>311</v>
      </c>
      <c r="D60" s="38"/>
      <c r="E60" s="38"/>
      <c r="F60" s="38"/>
      <c r="G60" s="38"/>
      <c r="H60" s="5" t="s">
        <v>385</v>
      </c>
      <c r="I60" s="5"/>
      <c r="J60" s="5"/>
      <c r="K60" s="41" t="s">
        <v>364</v>
      </c>
      <c r="L60" s="154" t="s">
        <v>313</v>
      </c>
      <c r="M60" s="98"/>
      <c r="N60" s="98"/>
      <c r="O60" s="23" t="s">
        <v>35</v>
      </c>
      <c r="P60" s="40" t="s">
        <v>374</v>
      </c>
      <c r="Q60" s="40"/>
      <c r="R60" s="40"/>
      <c r="S60" s="40"/>
      <c r="T60" s="23"/>
      <c r="U60" s="23"/>
      <c r="V60" s="158" t="s">
        <v>363</v>
      </c>
      <c r="W60" s="158"/>
      <c r="X60" s="158"/>
      <c r="Y60" s="158"/>
      <c r="Z60" s="158"/>
      <c r="AA60" s="158"/>
      <c r="AB60" s="158"/>
      <c r="AC60" s="158"/>
      <c r="AD60" s="158"/>
      <c r="AE60" s="158"/>
      <c r="AF60" s="41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4"/>
      <c r="AT60" s="214"/>
      <c r="AU60" s="40"/>
      <c r="AV60" s="40"/>
      <c r="AW60" s="40"/>
      <c r="AX60" s="40"/>
      <c r="AY60" s="235"/>
      <c r="AZ60" s="40"/>
      <c r="BA60" s="40"/>
      <c r="BB60" s="40"/>
      <c r="BC60" s="14"/>
    </row>
    <row r="61" spans="1:55" s="12" customFormat="1" ht="79.5" customHeight="1" x14ac:dyDescent="0.25">
      <c r="A61" s="66">
        <v>2014</v>
      </c>
      <c r="B61" s="67"/>
      <c r="C61" s="17" t="s">
        <v>359</v>
      </c>
      <c r="D61" s="17"/>
      <c r="E61" s="17"/>
      <c r="F61" s="17"/>
      <c r="G61" s="17"/>
      <c r="H61" s="5" t="s">
        <v>343</v>
      </c>
      <c r="I61" s="5"/>
      <c r="J61" s="5"/>
      <c r="K61" s="18" t="s">
        <v>361</v>
      </c>
      <c r="L61" s="98" t="s">
        <v>344</v>
      </c>
      <c r="M61" s="98"/>
      <c r="N61" s="98"/>
      <c r="O61" s="23" t="s">
        <v>353</v>
      </c>
      <c r="P61" s="18" t="s">
        <v>51</v>
      </c>
      <c r="Q61" s="18"/>
      <c r="R61" s="18"/>
      <c r="S61" s="18"/>
      <c r="T61" s="23"/>
      <c r="U61" s="23"/>
      <c r="V61" s="269" t="s">
        <v>368</v>
      </c>
      <c r="W61" s="269"/>
      <c r="X61" s="269"/>
      <c r="Y61" s="269"/>
      <c r="Z61" s="269"/>
      <c r="AA61" s="269"/>
      <c r="AB61" s="269"/>
      <c r="AC61" s="269"/>
      <c r="AD61" s="166"/>
      <c r="AE61" s="166"/>
      <c r="AF61" s="18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228"/>
      <c r="AT61" s="203" t="s">
        <v>438</v>
      </c>
      <c r="AU61" s="14"/>
      <c r="AV61" s="14"/>
      <c r="AW61" s="14"/>
      <c r="AX61" s="14"/>
      <c r="AY61" s="158"/>
      <c r="AZ61" s="14"/>
      <c r="BA61" s="14"/>
      <c r="BB61" s="14"/>
      <c r="BC61" s="228"/>
    </row>
    <row r="62" spans="1:55" ht="60" customHeight="1" x14ac:dyDescent="0.25">
      <c r="A62" s="66">
        <v>2014</v>
      </c>
      <c r="B62" s="67"/>
      <c r="C62" s="38" t="s">
        <v>327</v>
      </c>
      <c r="D62" s="38"/>
      <c r="E62" s="38"/>
      <c r="F62" s="38"/>
      <c r="G62" s="38"/>
      <c r="H62" s="5" t="s">
        <v>230</v>
      </c>
      <c r="I62" s="5"/>
      <c r="J62" s="5"/>
      <c r="K62" s="41" t="s">
        <v>276</v>
      </c>
      <c r="L62" s="98" t="s">
        <v>231</v>
      </c>
      <c r="M62" s="98"/>
      <c r="N62" s="98"/>
      <c r="O62" s="23" t="s">
        <v>394</v>
      </c>
      <c r="P62" s="18" t="s">
        <v>56</v>
      </c>
      <c r="Q62" s="18"/>
      <c r="R62" s="18"/>
      <c r="S62" s="18"/>
      <c r="T62" s="23"/>
      <c r="U62" s="23"/>
      <c r="V62" s="168"/>
      <c r="W62" s="168"/>
      <c r="X62" s="168"/>
      <c r="Y62" s="168"/>
      <c r="Z62" s="168"/>
      <c r="AA62" s="168"/>
      <c r="AB62" s="168"/>
      <c r="AC62" s="168"/>
      <c r="AD62" s="165"/>
      <c r="AE62" s="165"/>
      <c r="AF62" s="41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39"/>
      <c r="AT62" s="213" t="s">
        <v>277</v>
      </c>
      <c r="AU62" s="40"/>
      <c r="AV62" s="40"/>
      <c r="AW62" s="14" t="s">
        <v>278</v>
      </c>
      <c r="AX62" s="40"/>
      <c r="AY62" s="235"/>
      <c r="AZ62" s="40"/>
      <c r="BA62" s="40"/>
      <c r="BB62" s="40"/>
      <c r="BC62" s="39"/>
    </row>
    <row r="63" spans="1:55" ht="60" customHeight="1" x14ac:dyDescent="0.25">
      <c r="A63" s="66">
        <v>2014</v>
      </c>
      <c r="B63" s="67"/>
      <c r="C63" s="38" t="s">
        <v>328</v>
      </c>
      <c r="D63" s="38"/>
      <c r="E63" s="38"/>
      <c r="F63" s="38"/>
      <c r="G63" s="38"/>
      <c r="H63" s="5" t="s">
        <v>287</v>
      </c>
      <c r="I63" s="5"/>
      <c r="J63" s="5"/>
      <c r="K63" s="41" t="s">
        <v>376</v>
      </c>
      <c r="L63" s="154" t="s">
        <v>288</v>
      </c>
      <c r="M63" s="98"/>
      <c r="N63" s="98"/>
      <c r="O63" s="23" t="s">
        <v>394</v>
      </c>
      <c r="P63" s="40" t="s">
        <v>370</v>
      </c>
      <c r="Q63" s="40"/>
      <c r="R63" s="40"/>
      <c r="S63" s="40"/>
      <c r="T63" s="23"/>
      <c r="U63" s="23"/>
      <c r="V63" s="168"/>
      <c r="W63" s="168"/>
      <c r="X63" s="168"/>
      <c r="Y63" s="168"/>
      <c r="Z63" s="168"/>
      <c r="AA63" s="168"/>
      <c r="AB63" s="168"/>
      <c r="AC63" s="168"/>
      <c r="AD63" s="165"/>
      <c r="AE63" s="165"/>
      <c r="AF63" s="41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39"/>
      <c r="AT63" s="213"/>
      <c r="AU63" s="40"/>
      <c r="AV63" s="39" t="s">
        <v>377</v>
      </c>
      <c r="AW63" s="14"/>
      <c r="AX63" s="40"/>
      <c r="AY63" s="235"/>
      <c r="AZ63" s="40"/>
      <c r="BA63" s="40"/>
      <c r="BB63" s="40"/>
      <c r="BC63" s="39"/>
    </row>
    <row r="64" spans="1:55" ht="60" customHeight="1" x14ac:dyDescent="0.25">
      <c r="A64" s="66">
        <v>2014</v>
      </c>
      <c r="B64" s="67"/>
      <c r="C64" s="38" t="s">
        <v>378</v>
      </c>
      <c r="D64" s="38"/>
      <c r="E64" s="38"/>
      <c r="F64" s="38"/>
      <c r="G64" s="38"/>
      <c r="H64" s="20" t="s">
        <v>345</v>
      </c>
      <c r="I64" s="20"/>
      <c r="J64" s="20"/>
      <c r="K64" s="46" t="s">
        <v>379</v>
      </c>
      <c r="L64" s="154" t="s">
        <v>384</v>
      </c>
      <c r="M64" s="98"/>
      <c r="N64" s="98"/>
      <c r="O64" s="46" t="s">
        <v>35</v>
      </c>
      <c r="P64" s="18" t="s">
        <v>56</v>
      </c>
      <c r="Q64" s="18"/>
      <c r="R64" s="18"/>
      <c r="S64" s="18"/>
      <c r="T64" s="18"/>
      <c r="U64" s="18"/>
      <c r="V64" s="269" t="s">
        <v>368</v>
      </c>
      <c r="W64" s="269"/>
      <c r="X64" s="269"/>
      <c r="Y64" s="269"/>
      <c r="Z64" s="269"/>
      <c r="AA64" s="269"/>
      <c r="AB64" s="269"/>
      <c r="AC64" s="269"/>
      <c r="AD64" s="166"/>
      <c r="AE64" s="166"/>
      <c r="AF64" s="4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228"/>
      <c r="AT64" s="203" t="s">
        <v>408</v>
      </c>
      <c r="AU64" s="14"/>
      <c r="AV64" s="13" t="s">
        <v>408</v>
      </c>
      <c r="AW64" s="14"/>
      <c r="AX64" s="39"/>
      <c r="AY64" s="165"/>
      <c r="AZ64" s="39"/>
      <c r="BA64" s="39"/>
      <c r="BB64" s="39"/>
      <c r="BC64" s="228"/>
    </row>
    <row r="65" spans="1:55" ht="60" customHeight="1" x14ac:dyDescent="0.25">
      <c r="A65" s="66">
        <v>2014</v>
      </c>
      <c r="B65" s="67"/>
      <c r="C65" s="38" t="s">
        <v>4</v>
      </c>
      <c r="D65" s="38"/>
      <c r="E65" s="38"/>
      <c r="F65" s="38"/>
      <c r="G65" s="38"/>
      <c r="H65" s="20" t="s">
        <v>440</v>
      </c>
      <c r="I65" s="20"/>
      <c r="J65" s="20"/>
      <c r="K65" s="46" t="s">
        <v>410</v>
      </c>
      <c r="L65" s="98" t="s">
        <v>530</v>
      </c>
      <c r="M65" s="98"/>
      <c r="N65" s="98"/>
      <c r="O65" s="40" t="s">
        <v>257</v>
      </c>
      <c r="P65" s="41" t="s">
        <v>295</v>
      </c>
      <c r="Q65" s="41"/>
      <c r="R65" s="41"/>
      <c r="S65" s="41"/>
      <c r="T65" s="61"/>
      <c r="U65" s="61"/>
      <c r="V65" s="168"/>
      <c r="W65" s="168"/>
      <c r="X65" s="168"/>
      <c r="Y65" s="168"/>
      <c r="Z65" s="168"/>
      <c r="AA65" s="168"/>
      <c r="AB65" s="168"/>
      <c r="AC65" s="168"/>
      <c r="AD65" s="165"/>
      <c r="AE65" s="165"/>
      <c r="AF65" s="46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39"/>
      <c r="AT65" s="215"/>
      <c r="AU65" s="40"/>
      <c r="AV65" s="40"/>
      <c r="AW65" s="14"/>
      <c r="AX65" s="40"/>
      <c r="AY65" s="235"/>
      <c r="AZ65" s="40"/>
      <c r="BA65" s="40"/>
      <c r="BB65" s="40"/>
      <c r="BC65" s="39"/>
    </row>
    <row r="66" spans="1:55" ht="60" customHeight="1" x14ac:dyDescent="0.25">
      <c r="A66" s="66">
        <v>2014</v>
      </c>
      <c r="B66" s="67"/>
      <c r="C66" s="5" t="s">
        <v>279</v>
      </c>
      <c r="D66" s="5"/>
      <c r="E66" s="5"/>
      <c r="F66" s="5"/>
      <c r="G66" s="5"/>
      <c r="H66" s="20" t="s">
        <v>412</v>
      </c>
      <c r="I66" s="20"/>
      <c r="J66" s="20"/>
      <c r="K66" s="6" t="s">
        <v>383</v>
      </c>
      <c r="L66" s="98" t="s">
        <v>229</v>
      </c>
      <c r="M66" s="98"/>
      <c r="N66" s="98"/>
      <c r="O66" s="46" t="s">
        <v>414</v>
      </c>
      <c r="P66" s="98" t="s">
        <v>393</v>
      </c>
      <c r="Q66" s="98"/>
      <c r="R66" s="98"/>
      <c r="S66" s="98"/>
      <c r="T66" s="18"/>
      <c r="U66" s="18"/>
      <c r="V66" s="168" t="s">
        <v>263</v>
      </c>
      <c r="W66" s="168"/>
      <c r="X66" s="168"/>
      <c r="Y66" s="168"/>
      <c r="Z66" s="168"/>
      <c r="AA66" s="168"/>
      <c r="AB66" s="168"/>
      <c r="AC66" s="168"/>
      <c r="AD66" s="165"/>
      <c r="AE66" s="165"/>
      <c r="AF66" s="6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39"/>
      <c r="AT66" s="215"/>
      <c r="AU66" s="52"/>
      <c r="AV66" s="40"/>
      <c r="AW66" s="40"/>
      <c r="AX66" s="40"/>
      <c r="AY66" s="235"/>
      <c r="AZ66" s="40"/>
      <c r="BA66" s="40"/>
      <c r="BB66" s="40"/>
      <c r="BC66" s="39"/>
    </row>
    <row r="67" spans="1:55" ht="60" customHeight="1" x14ac:dyDescent="0.25">
      <c r="A67" s="66">
        <v>2014</v>
      </c>
      <c r="B67" s="67"/>
      <c r="C67" s="38" t="s">
        <v>329</v>
      </c>
      <c r="D67" s="38"/>
      <c r="E67" s="38"/>
      <c r="F67" s="38"/>
      <c r="G67" s="38"/>
      <c r="H67" s="20" t="s">
        <v>351</v>
      </c>
      <c r="I67" s="20"/>
      <c r="J67" s="20"/>
      <c r="K67" s="46" t="s">
        <v>290</v>
      </c>
      <c r="L67" s="98" t="s">
        <v>289</v>
      </c>
      <c r="M67" s="98"/>
      <c r="N67" s="98"/>
      <c r="O67" s="41" t="s">
        <v>413</v>
      </c>
      <c r="P67" s="18" t="s">
        <v>51</v>
      </c>
      <c r="Q67" s="18"/>
      <c r="R67" s="18"/>
      <c r="S67" s="18"/>
      <c r="T67" s="51"/>
      <c r="U67" s="51"/>
      <c r="V67" s="269" t="s">
        <v>368</v>
      </c>
      <c r="W67" s="269"/>
      <c r="X67" s="269"/>
      <c r="Y67" s="269"/>
      <c r="Z67" s="269"/>
      <c r="AA67" s="269"/>
      <c r="AB67" s="269"/>
      <c r="AC67" s="269"/>
      <c r="AD67" s="166"/>
      <c r="AE67" s="166"/>
      <c r="AF67" s="4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228"/>
      <c r="AT67" s="203" t="s">
        <v>352</v>
      </c>
      <c r="AU67" s="40"/>
      <c r="AV67" s="13" t="s">
        <v>268</v>
      </c>
      <c r="AW67" s="14"/>
      <c r="AX67" s="40"/>
      <c r="AY67" s="235"/>
      <c r="AZ67" s="40"/>
      <c r="BA67" s="40"/>
      <c r="BB67" s="40"/>
      <c r="BC67" s="228"/>
    </row>
    <row r="68" spans="1:55" ht="60" customHeight="1" x14ac:dyDescent="0.25">
      <c r="A68" s="66">
        <v>2014</v>
      </c>
      <c r="B68" s="67"/>
      <c r="C68" s="5" t="s">
        <v>284</v>
      </c>
      <c r="D68" s="5"/>
      <c r="E68" s="5"/>
      <c r="F68" s="5"/>
      <c r="G68" s="5"/>
      <c r="H68" s="5" t="s">
        <v>283</v>
      </c>
      <c r="I68" s="5"/>
      <c r="J68" s="5"/>
      <c r="K68" s="6" t="s">
        <v>286</v>
      </c>
      <c r="L68" s="98" t="s">
        <v>285</v>
      </c>
      <c r="M68" s="98"/>
      <c r="N68" s="98"/>
      <c r="O68" s="40" t="s">
        <v>433</v>
      </c>
      <c r="P68" s="40" t="s">
        <v>370</v>
      </c>
      <c r="Q68" s="40"/>
      <c r="R68" s="40"/>
      <c r="S68" s="40"/>
      <c r="T68" s="61"/>
      <c r="U68" s="61"/>
      <c r="V68" s="168"/>
      <c r="W68" s="168"/>
      <c r="X68" s="168"/>
      <c r="Y68" s="168"/>
      <c r="Z68" s="168"/>
      <c r="AA68" s="168"/>
      <c r="AB68" s="168"/>
      <c r="AC68" s="168"/>
      <c r="AD68" s="165"/>
      <c r="AE68" s="165"/>
      <c r="AF68" s="6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39"/>
      <c r="AT68" s="213"/>
      <c r="AU68" s="40"/>
      <c r="AV68" s="40"/>
      <c r="AW68" s="40"/>
      <c r="AX68" s="40"/>
      <c r="AY68" s="235"/>
      <c r="AZ68" s="40"/>
      <c r="BA68" s="40"/>
      <c r="BB68" s="40"/>
      <c r="BC68" s="39"/>
    </row>
    <row r="69" spans="1:55" ht="60" customHeight="1" x14ac:dyDescent="0.25">
      <c r="A69" s="66">
        <v>2014</v>
      </c>
      <c r="B69" s="67"/>
      <c r="C69" s="5" t="s">
        <v>404</v>
      </c>
      <c r="D69" s="5"/>
      <c r="E69" s="5"/>
      <c r="F69" s="5"/>
      <c r="G69" s="5"/>
      <c r="H69" s="5" t="s">
        <v>405</v>
      </c>
      <c r="I69" s="5"/>
      <c r="J69" s="5"/>
      <c r="K69" s="6"/>
      <c r="L69" s="98" t="s">
        <v>407</v>
      </c>
      <c r="M69" s="98"/>
      <c r="N69" s="98"/>
      <c r="O69" s="59" t="s">
        <v>403</v>
      </c>
      <c r="P69" s="40" t="s">
        <v>370</v>
      </c>
      <c r="Q69" s="40"/>
      <c r="R69" s="40"/>
      <c r="S69" s="40"/>
      <c r="T69" s="84"/>
      <c r="U69" s="84"/>
      <c r="V69" s="168"/>
      <c r="W69" s="168"/>
      <c r="X69" s="168"/>
      <c r="Y69" s="168"/>
      <c r="Z69" s="168"/>
      <c r="AA69" s="168"/>
      <c r="AB69" s="168"/>
      <c r="AC69" s="168"/>
      <c r="AD69" s="165"/>
      <c r="AE69" s="165"/>
      <c r="AF69" s="6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39"/>
      <c r="AT69" s="216"/>
      <c r="AU69" s="61"/>
      <c r="AV69" s="61"/>
      <c r="AW69" s="61"/>
      <c r="AX69" s="40"/>
      <c r="AY69" s="235"/>
      <c r="AZ69" s="40"/>
      <c r="BA69" s="40"/>
      <c r="BB69" s="40"/>
      <c r="BC69" s="39"/>
    </row>
    <row r="70" spans="1:55" ht="60" customHeight="1" x14ac:dyDescent="0.25">
      <c r="A70" s="66">
        <v>2014</v>
      </c>
      <c r="B70" s="67"/>
      <c r="C70" s="5" t="s">
        <v>419</v>
      </c>
      <c r="D70" s="5"/>
      <c r="E70" s="5"/>
      <c r="F70" s="5"/>
      <c r="G70" s="5"/>
      <c r="H70" s="5" t="s">
        <v>405</v>
      </c>
      <c r="I70" s="5"/>
      <c r="J70" s="5"/>
      <c r="K70" s="6" t="s">
        <v>420</v>
      </c>
      <c r="L70" s="98" t="s">
        <v>422</v>
      </c>
      <c r="M70" s="98"/>
      <c r="N70" s="98"/>
      <c r="O70" s="59" t="s">
        <v>541</v>
      </c>
      <c r="P70" s="40"/>
      <c r="Q70" s="40"/>
      <c r="R70" s="40"/>
      <c r="S70" s="40"/>
      <c r="T70" s="84"/>
      <c r="U70" s="84"/>
      <c r="V70" s="168"/>
      <c r="W70" s="168"/>
      <c r="X70" s="168"/>
      <c r="Y70" s="168"/>
      <c r="Z70" s="168"/>
      <c r="AA70" s="168"/>
      <c r="AB70" s="168"/>
      <c r="AC70" s="168"/>
      <c r="AD70" s="165"/>
      <c r="AE70" s="165"/>
      <c r="AF70" s="6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39"/>
      <c r="AT70" s="216" t="s">
        <v>377</v>
      </c>
      <c r="AU70" s="61"/>
      <c r="AV70" s="61"/>
      <c r="AW70" s="45" t="s">
        <v>421</v>
      </c>
      <c r="AX70" s="40"/>
      <c r="AY70" s="235"/>
      <c r="AZ70" s="40"/>
      <c r="BA70" s="40"/>
      <c r="BB70" s="40"/>
      <c r="BC70" s="39"/>
    </row>
    <row r="71" spans="1:55" ht="60" customHeight="1" x14ac:dyDescent="0.25">
      <c r="A71" s="66">
        <v>2014</v>
      </c>
      <c r="B71" s="67"/>
      <c r="C71" s="5" t="s">
        <v>330</v>
      </c>
      <c r="D71" s="5"/>
      <c r="E71" s="5"/>
      <c r="F71" s="5"/>
      <c r="G71" s="5"/>
      <c r="H71" s="5" t="s">
        <v>319</v>
      </c>
      <c r="I71" s="5"/>
      <c r="J71" s="5"/>
      <c r="K71" s="6" t="s">
        <v>282</v>
      </c>
      <c r="L71" s="98" t="s">
        <v>83</v>
      </c>
      <c r="M71" s="98"/>
      <c r="N71" s="98"/>
      <c r="O71" s="40" t="s">
        <v>432</v>
      </c>
      <c r="P71" s="18" t="s">
        <v>56</v>
      </c>
      <c r="Q71" s="18"/>
      <c r="R71" s="18"/>
      <c r="S71" s="18"/>
      <c r="T71" s="61"/>
      <c r="U71" s="61"/>
      <c r="V71" s="269" t="s">
        <v>368</v>
      </c>
      <c r="W71" s="269"/>
      <c r="X71" s="269"/>
      <c r="Y71" s="269"/>
      <c r="Z71" s="269"/>
      <c r="AA71" s="269"/>
      <c r="AB71" s="269"/>
      <c r="AC71" s="269"/>
      <c r="AD71" s="166"/>
      <c r="AE71" s="166"/>
      <c r="AF71" s="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228"/>
      <c r="AT71" s="203" t="s">
        <v>268</v>
      </c>
      <c r="AU71" s="40"/>
      <c r="AV71" s="13" t="s">
        <v>428</v>
      </c>
      <c r="AW71" s="40"/>
      <c r="AX71" s="40"/>
      <c r="AY71" s="235"/>
      <c r="AZ71" s="40"/>
      <c r="BA71" s="40"/>
      <c r="BB71" s="40"/>
      <c r="BC71" s="228"/>
    </row>
    <row r="72" spans="1:55" ht="69.75" customHeight="1" x14ac:dyDescent="0.25">
      <c r="A72" s="66">
        <v>2014</v>
      </c>
      <c r="B72" s="67"/>
      <c r="C72" s="5" t="s">
        <v>469</v>
      </c>
      <c r="D72" s="5"/>
      <c r="E72" s="5"/>
      <c r="F72" s="5"/>
      <c r="G72" s="5"/>
      <c r="H72" s="5" t="s">
        <v>468</v>
      </c>
      <c r="I72" s="5"/>
      <c r="J72" s="5"/>
      <c r="K72" s="6" t="s">
        <v>470</v>
      </c>
      <c r="L72" s="98"/>
      <c r="M72" s="98"/>
      <c r="N72" s="98"/>
      <c r="O72" s="41" t="s">
        <v>471</v>
      </c>
      <c r="P72" s="18" t="s">
        <v>602</v>
      </c>
      <c r="Q72" s="18"/>
      <c r="R72" s="18"/>
      <c r="S72" s="18"/>
      <c r="T72" s="51"/>
      <c r="U72" s="51"/>
      <c r="V72" s="168"/>
      <c r="W72" s="168"/>
      <c r="X72" s="168"/>
      <c r="Y72" s="168"/>
      <c r="Z72" s="168"/>
      <c r="AA72" s="168"/>
      <c r="AB72" s="168"/>
      <c r="AC72" s="168"/>
      <c r="AD72" s="165"/>
      <c r="AE72" s="165"/>
      <c r="AF72" s="6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39"/>
      <c r="AT72" s="203"/>
      <c r="AU72" s="40"/>
      <c r="AV72" s="13"/>
      <c r="AW72" s="40"/>
      <c r="AX72" s="40"/>
      <c r="AY72" s="235"/>
      <c r="AZ72" s="40"/>
      <c r="BA72" s="40"/>
      <c r="BB72" s="40"/>
      <c r="BC72" s="39"/>
    </row>
    <row r="73" spans="1:55" ht="60" customHeight="1" x14ac:dyDescent="0.25">
      <c r="A73" s="66">
        <v>2014</v>
      </c>
      <c r="B73" s="67"/>
      <c r="C73" s="17" t="s">
        <v>439</v>
      </c>
      <c r="D73" s="17"/>
      <c r="E73" s="17"/>
      <c r="F73" s="17"/>
      <c r="G73" s="17"/>
      <c r="H73" s="5" t="s">
        <v>540</v>
      </c>
      <c r="I73" s="5"/>
      <c r="J73" s="5"/>
      <c r="K73" s="41"/>
      <c r="L73" s="98"/>
      <c r="M73" s="98"/>
      <c r="N73" s="98"/>
      <c r="O73" s="13" t="s">
        <v>534</v>
      </c>
      <c r="P73" s="40"/>
      <c r="Q73" s="40"/>
      <c r="R73" s="40"/>
      <c r="S73" s="40"/>
      <c r="T73" s="13"/>
      <c r="U73" s="13"/>
      <c r="V73" s="168"/>
      <c r="W73" s="168"/>
      <c r="X73" s="168"/>
      <c r="Y73" s="168"/>
      <c r="Z73" s="168"/>
      <c r="AA73" s="168"/>
      <c r="AB73" s="168"/>
      <c r="AC73" s="168"/>
      <c r="AD73" s="165"/>
      <c r="AE73" s="165"/>
      <c r="AF73" s="41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39"/>
      <c r="AT73" s="203" t="s">
        <v>534</v>
      </c>
      <c r="AU73" s="40"/>
      <c r="AV73" s="40"/>
      <c r="AW73" s="40"/>
      <c r="AX73" s="40"/>
      <c r="AY73" s="235"/>
      <c r="AZ73" s="40"/>
      <c r="BA73" s="40"/>
      <c r="BB73" s="40"/>
      <c r="BC73" s="39"/>
    </row>
    <row r="74" spans="1:55" ht="60" customHeight="1" x14ac:dyDescent="0.25">
      <c r="A74" s="66">
        <v>2014</v>
      </c>
      <c r="B74" s="67"/>
      <c r="C74" s="17" t="s">
        <v>331</v>
      </c>
      <c r="D74" s="17"/>
      <c r="E74" s="17"/>
      <c r="F74" s="17"/>
      <c r="G74" s="17"/>
      <c r="H74" s="5" t="s">
        <v>395</v>
      </c>
      <c r="I74" s="5"/>
      <c r="J74" s="5"/>
      <c r="K74" s="41" t="s">
        <v>511</v>
      </c>
      <c r="L74" s="98" t="s">
        <v>396</v>
      </c>
      <c r="M74" s="98"/>
      <c r="N74" s="98"/>
      <c r="O74" s="41" t="s">
        <v>475</v>
      </c>
      <c r="P74" s="18" t="s">
        <v>51</v>
      </c>
      <c r="Q74" s="18"/>
      <c r="R74" s="18"/>
      <c r="S74" s="18"/>
      <c r="T74" s="51"/>
      <c r="U74" s="51"/>
      <c r="V74" s="168" t="s">
        <v>263</v>
      </c>
      <c r="W74" s="168"/>
      <c r="X74" s="168"/>
      <c r="Y74" s="168"/>
      <c r="Z74" s="168"/>
      <c r="AA74" s="168"/>
      <c r="AB74" s="168"/>
      <c r="AC74" s="168"/>
      <c r="AD74" s="165"/>
      <c r="AE74" s="165"/>
      <c r="AF74" s="41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39"/>
      <c r="AT74" s="216" t="s">
        <v>409</v>
      </c>
      <c r="AU74" s="40"/>
      <c r="AV74" s="40"/>
      <c r="AW74" s="40"/>
      <c r="AX74" s="40"/>
      <c r="AY74" s="235"/>
      <c r="AZ74" s="40"/>
      <c r="BA74" s="40"/>
      <c r="BB74" s="40"/>
      <c r="BC74" s="39"/>
    </row>
    <row r="75" spans="1:55" ht="60" customHeight="1" x14ac:dyDescent="0.25">
      <c r="A75" s="66">
        <v>2014</v>
      </c>
      <c r="B75" s="67"/>
      <c r="C75" s="17" t="s">
        <v>494</v>
      </c>
      <c r="D75" s="17"/>
      <c r="E75" s="17"/>
      <c r="F75" s="17"/>
      <c r="G75" s="17"/>
      <c r="H75" s="5" t="s">
        <v>464</v>
      </c>
      <c r="I75" s="5"/>
      <c r="J75" s="5"/>
      <c r="K75" s="41" t="s">
        <v>58</v>
      </c>
      <c r="L75" s="98" t="s">
        <v>465</v>
      </c>
      <c r="M75" s="98"/>
      <c r="N75" s="98"/>
      <c r="O75" s="40" t="s">
        <v>466</v>
      </c>
      <c r="P75" s="18" t="s">
        <v>603</v>
      </c>
      <c r="Q75" s="18"/>
      <c r="R75" s="18"/>
      <c r="S75" s="18"/>
      <c r="T75" s="61"/>
      <c r="U75" s="61"/>
      <c r="V75" s="168"/>
      <c r="W75" s="168"/>
      <c r="X75" s="168"/>
      <c r="Y75" s="168"/>
      <c r="Z75" s="168"/>
      <c r="AA75" s="168"/>
      <c r="AB75" s="168"/>
      <c r="AC75" s="168"/>
      <c r="AD75" s="165"/>
      <c r="AE75" s="165"/>
      <c r="AF75" s="41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39"/>
      <c r="AT75" s="216"/>
      <c r="AU75" s="40"/>
      <c r="AV75" s="39" t="s">
        <v>467</v>
      </c>
      <c r="AW75" s="40"/>
      <c r="AX75" s="40"/>
      <c r="AY75" s="235"/>
      <c r="AZ75" s="40"/>
      <c r="BA75" s="40"/>
      <c r="BB75" s="40"/>
      <c r="BC75" s="39"/>
    </row>
    <row r="76" spans="1:55" ht="66.75" customHeight="1" x14ac:dyDescent="0.25">
      <c r="A76" s="66">
        <v>2014</v>
      </c>
      <c r="B76" s="67"/>
      <c r="C76" s="20" t="s">
        <v>491</v>
      </c>
      <c r="D76" s="20"/>
      <c r="E76" s="20"/>
      <c r="F76" s="20"/>
      <c r="G76" s="20"/>
      <c r="H76" s="5" t="s">
        <v>538</v>
      </c>
      <c r="I76" s="5"/>
      <c r="J76" s="5"/>
      <c r="K76" s="41" t="s">
        <v>58</v>
      </c>
      <c r="L76" s="98"/>
      <c r="M76" s="98"/>
      <c r="N76" s="98"/>
      <c r="O76" s="13" t="s">
        <v>534</v>
      </c>
      <c r="P76" s="18"/>
      <c r="Q76" s="18"/>
      <c r="R76" s="18"/>
      <c r="S76" s="18"/>
      <c r="T76" s="13"/>
      <c r="U76" s="13"/>
      <c r="V76" s="168"/>
      <c r="W76" s="168"/>
      <c r="X76" s="168"/>
      <c r="Y76" s="168"/>
      <c r="Z76" s="168"/>
      <c r="AA76" s="168"/>
      <c r="AB76" s="168"/>
      <c r="AC76" s="168"/>
      <c r="AD76" s="165"/>
      <c r="AE76" s="165"/>
      <c r="AF76" s="41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39"/>
      <c r="AT76" s="203" t="s">
        <v>534</v>
      </c>
      <c r="AU76" s="40"/>
      <c r="AV76" s="40"/>
      <c r="AW76" s="40"/>
      <c r="AX76" s="40"/>
      <c r="AY76" s="235"/>
      <c r="AZ76" s="40"/>
      <c r="BA76" s="40"/>
      <c r="BB76" s="40"/>
      <c r="BC76" s="39"/>
    </row>
    <row r="77" spans="1:55" ht="60" customHeight="1" x14ac:dyDescent="0.25">
      <c r="A77" s="66">
        <v>2014</v>
      </c>
      <c r="B77" s="67"/>
      <c r="C77" s="17" t="s">
        <v>314</v>
      </c>
      <c r="D77" s="17"/>
      <c r="E77" s="17"/>
      <c r="F77" s="17"/>
      <c r="G77" s="17"/>
      <c r="H77" s="5" t="s">
        <v>382</v>
      </c>
      <c r="I77" s="5"/>
      <c r="J77" s="5"/>
      <c r="K77" s="41"/>
      <c r="L77" s="154" t="s">
        <v>381</v>
      </c>
      <c r="M77" s="98"/>
      <c r="N77" s="98"/>
      <c r="O77" s="44" t="s">
        <v>441</v>
      </c>
      <c r="P77" s="40" t="s">
        <v>429</v>
      </c>
      <c r="Q77" s="40"/>
      <c r="R77" s="40"/>
      <c r="S77" s="40"/>
      <c r="T77" s="50"/>
      <c r="U77" s="50"/>
      <c r="V77" s="168"/>
      <c r="W77" s="168"/>
      <c r="X77" s="168"/>
      <c r="Y77" s="168"/>
      <c r="Z77" s="168"/>
      <c r="AA77" s="168"/>
      <c r="AB77" s="168"/>
      <c r="AC77" s="168"/>
      <c r="AD77" s="165"/>
      <c r="AE77" s="165"/>
      <c r="AF77" s="41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39"/>
      <c r="AT77" s="217"/>
      <c r="AU77" s="40"/>
      <c r="AV77" s="39" t="s">
        <v>144</v>
      </c>
      <c r="AW77" s="40"/>
      <c r="AX77" s="40"/>
      <c r="AY77" s="235"/>
      <c r="AZ77" s="40"/>
      <c r="BA77" s="40"/>
      <c r="BB77" s="40"/>
      <c r="BC77" s="39"/>
    </row>
    <row r="78" spans="1:55" ht="60" customHeight="1" x14ac:dyDescent="0.25">
      <c r="A78" s="66">
        <v>2014</v>
      </c>
      <c r="B78" s="67"/>
      <c r="C78" s="5" t="s">
        <v>332</v>
      </c>
      <c r="D78" s="5"/>
      <c r="E78" s="5"/>
      <c r="F78" s="5"/>
      <c r="G78" s="5"/>
      <c r="H78" s="5" t="s">
        <v>225</v>
      </c>
      <c r="I78" s="5"/>
      <c r="J78" s="5"/>
      <c r="K78" s="6" t="s">
        <v>72</v>
      </c>
      <c r="L78" s="154" t="s">
        <v>146</v>
      </c>
      <c r="M78" s="98"/>
      <c r="N78" s="98"/>
      <c r="O78" s="51" t="s">
        <v>473</v>
      </c>
      <c r="P78" s="18" t="s">
        <v>56</v>
      </c>
      <c r="Q78" s="18"/>
      <c r="R78" s="18"/>
      <c r="S78" s="18"/>
      <c r="T78" s="51"/>
      <c r="U78" s="51"/>
      <c r="V78" s="168" t="s">
        <v>263</v>
      </c>
      <c r="W78" s="168"/>
      <c r="X78" s="168"/>
      <c r="Y78" s="168"/>
      <c r="Z78" s="168"/>
      <c r="AA78" s="168"/>
      <c r="AB78" s="168"/>
      <c r="AC78" s="168"/>
      <c r="AD78" s="165"/>
      <c r="AE78" s="165"/>
      <c r="AF78" s="6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39"/>
      <c r="AT78" s="216" t="s">
        <v>386</v>
      </c>
      <c r="AU78" s="52"/>
      <c r="AV78" s="39" t="s">
        <v>387</v>
      </c>
      <c r="AW78" s="40"/>
      <c r="AX78" s="40"/>
      <c r="AY78" s="235"/>
      <c r="AZ78" s="40"/>
      <c r="BA78" s="40"/>
      <c r="BB78" s="40"/>
      <c r="BC78" s="39"/>
    </row>
    <row r="79" spans="1:55" ht="60" customHeight="1" x14ac:dyDescent="0.25">
      <c r="A79" s="66">
        <v>2014</v>
      </c>
      <c r="B79" s="67"/>
      <c r="C79" s="20" t="s">
        <v>590</v>
      </c>
      <c r="D79" s="20"/>
      <c r="E79" s="20"/>
      <c r="F79" s="20"/>
      <c r="G79" s="20"/>
      <c r="H79" s="5" t="s">
        <v>342</v>
      </c>
      <c r="I79" s="5"/>
      <c r="J79" s="5"/>
      <c r="K79" s="6" t="s">
        <v>388</v>
      </c>
      <c r="L79" s="154" t="s">
        <v>340</v>
      </c>
      <c r="M79" s="98"/>
      <c r="N79" s="98"/>
      <c r="O79" s="23" t="s">
        <v>394</v>
      </c>
      <c r="P79" s="18" t="s">
        <v>56</v>
      </c>
      <c r="Q79" s="18"/>
      <c r="R79" s="18"/>
      <c r="S79" s="18"/>
      <c r="T79" s="23"/>
      <c r="U79" s="23"/>
      <c r="V79" s="168"/>
      <c r="W79" s="168"/>
      <c r="X79" s="168"/>
      <c r="Y79" s="168"/>
      <c r="Z79" s="168"/>
      <c r="AA79" s="168"/>
      <c r="AB79" s="168"/>
      <c r="AC79" s="168"/>
      <c r="AD79" s="165"/>
      <c r="AE79" s="165"/>
      <c r="AF79" s="6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39"/>
      <c r="AT79" s="216"/>
      <c r="AU79" s="40"/>
      <c r="AV79" s="40"/>
      <c r="AW79" s="40"/>
      <c r="AX79" s="40"/>
      <c r="AY79" s="235"/>
      <c r="AZ79" s="40"/>
      <c r="BA79" s="40"/>
      <c r="BB79" s="40"/>
      <c r="BC79" s="39"/>
    </row>
    <row r="80" spans="1:55" ht="60" customHeight="1" x14ac:dyDescent="0.25">
      <c r="A80" s="66">
        <v>2014</v>
      </c>
      <c r="B80" s="67"/>
      <c r="C80" s="17" t="s">
        <v>14</v>
      </c>
      <c r="D80" s="17"/>
      <c r="E80" s="17"/>
      <c r="F80" s="17"/>
      <c r="G80" s="17"/>
      <c r="H80" s="37" t="s">
        <v>299</v>
      </c>
      <c r="I80" s="37"/>
      <c r="J80" s="37"/>
      <c r="K80" s="18"/>
      <c r="L80" s="98" t="s">
        <v>88</v>
      </c>
      <c r="M80" s="98"/>
      <c r="N80" s="98"/>
      <c r="O80" s="13" t="s">
        <v>534</v>
      </c>
      <c r="P80" s="17"/>
      <c r="Q80" s="17"/>
      <c r="R80" s="17"/>
      <c r="S80" s="17"/>
      <c r="T80" s="13"/>
      <c r="U80" s="13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4"/>
      <c r="AT80" s="203" t="s">
        <v>534</v>
      </c>
      <c r="AU80" s="13"/>
      <c r="AV80" s="13"/>
      <c r="AW80" s="13"/>
      <c r="AX80" s="14"/>
      <c r="AY80" s="158"/>
      <c r="AZ80" s="14"/>
      <c r="BA80" s="14"/>
      <c r="BB80" s="14"/>
      <c r="BC80" s="14"/>
    </row>
    <row r="81" spans="1:55" ht="60" customHeight="1" x14ac:dyDescent="0.25">
      <c r="A81" s="66">
        <v>2014</v>
      </c>
      <c r="B81" s="67"/>
      <c r="C81" s="17" t="s">
        <v>417</v>
      </c>
      <c r="D81" s="17"/>
      <c r="E81" s="17"/>
      <c r="F81" s="17"/>
      <c r="G81" s="17"/>
      <c r="H81" s="37" t="s">
        <v>442</v>
      </c>
      <c r="I81" s="37"/>
      <c r="J81" s="37"/>
      <c r="K81" s="18" t="s">
        <v>418</v>
      </c>
      <c r="L81" s="98"/>
      <c r="M81" s="98"/>
      <c r="N81" s="98"/>
      <c r="O81" s="23" t="s">
        <v>394</v>
      </c>
      <c r="P81" s="18" t="s">
        <v>56</v>
      </c>
      <c r="Q81" s="18"/>
      <c r="R81" s="18"/>
      <c r="S81" s="18"/>
      <c r="T81" s="23"/>
      <c r="U81" s="23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4"/>
      <c r="AT81" s="203"/>
      <c r="AU81" s="13"/>
      <c r="AV81" s="13"/>
      <c r="AW81" s="13"/>
      <c r="AX81" s="14"/>
      <c r="AY81" s="158"/>
      <c r="AZ81" s="14"/>
      <c r="BA81" s="14"/>
      <c r="BB81" s="14"/>
      <c r="BC81" s="14"/>
    </row>
    <row r="82" spans="1:55" ht="118.5" customHeight="1" x14ac:dyDescent="0.25">
      <c r="A82" s="66">
        <v>2014</v>
      </c>
      <c r="B82" s="67"/>
      <c r="C82" s="17" t="s">
        <v>588</v>
      </c>
      <c r="D82" s="17"/>
      <c r="E82" s="17"/>
      <c r="F82" s="17"/>
      <c r="G82" s="17"/>
      <c r="H82" s="5" t="s">
        <v>416</v>
      </c>
      <c r="I82" s="5"/>
      <c r="J82" s="5"/>
      <c r="K82" s="41" t="s">
        <v>58</v>
      </c>
      <c r="L82" s="98" t="s">
        <v>340</v>
      </c>
      <c r="M82" s="98"/>
      <c r="N82" s="98"/>
      <c r="O82" s="41" t="s">
        <v>537</v>
      </c>
      <c r="P82" s="18" t="s">
        <v>536</v>
      </c>
      <c r="Q82" s="18"/>
      <c r="R82" s="18"/>
      <c r="S82" s="18"/>
      <c r="T82" s="51"/>
      <c r="U82" s="51"/>
      <c r="V82" s="168" t="s">
        <v>263</v>
      </c>
      <c r="W82" s="168"/>
      <c r="X82" s="168"/>
      <c r="Y82" s="168"/>
      <c r="Z82" s="168"/>
      <c r="AA82" s="168"/>
      <c r="AB82" s="168"/>
      <c r="AC82" s="168"/>
      <c r="AD82" s="165"/>
      <c r="AE82" s="165"/>
      <c r="AF82" s="41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39"/>
      <c r="AT82" s="213"/>
      <c r="AU82" s="40"/>
      <c r="AV82" s="40"/>
      <c r="AW82" s="40"/>
      <c r="AX82" s="40"/>
      <c r="AY82" s="235"/>
      <c r="AZ82" s="40"/>
      <c r="BA82" s="40"/>
      <c r="BB82" s="40"/>
      <c r="BC82" s="39"/>
    </row>
    <row r="83" spans="1:55" ht="60" customHeight="1" x14ac:dyDescent="0.25">
      <c r="A83" s="66">
        <v>2014</v>
      </c>
      <c r="B83" s="67"/>
      <c r="C83" s="20" t="s">
        <v>333</v>
      </c>
      <c r="D83" s="20"/>
      <c r="E83" s="20"/>
      <c r="F83" s="20"/>
      <c r="G83" s="20"/>
      <c r="H83" s="17" t="s">
        <v>535</v>
      </c>
      <c r="I83" s="17"/>
      <c r="J83" s="17"/>
      <c r="K83" s="18"/>
      <c r="L83" s="98"/>
      <c r="M83" s="98"/>
      <c r="N83" s="98"/>
      <c r="O83" s="13" t="s">
        <v>534</v>
      </c>
      <c r="P83" s="17"/>
      <c r="Q83" s="17"/>
      <c r="R83" s="17"/>
      <c r="S83" s="17"/>
      <c r="T83" s="13"/>
      <c r="U83" s="13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4"/>
      <c r="AT83" s="203" t="s">
        <v>534</v>
      </c>
      <c r="AU83" s="13"/>
      <c r="AV83" s="13"/>
      <c r="AW83" s="13"/>
      <c r="AX83" s="14"/>
      <c r="AY83" s="158"/>
      <c r="AZ83" s="14"/>
      <c r="BA83" s="14"/>
      <c r="BB83" s="14"/>
      <c r="BC83" s="14"/>
    </row>
    <row r="84" spans="1:55" ht="60" customHeight="1" x14ac:dyDescent="0.25">
      <c r="A84" s="66">
        <v>2014</v>
      </c>
      <c r="B84" s="67"/>
      <c r="C84" s="20" t="s">
        <v>334</v>
      </c>
      <c r="D84" s="20"/>
      <c r="E84" s="20"/>
      <c r="F84" s="20"/>
      <c r="G84" s="20"/>
      <c r="H84" s="5" t="s">
        <v>240</v>
      </c>
      <c r="I84" s="5"/>
      <c r="J84" s="5"/>
      <c r="K84" s="41" t="s">
        <v>241</v>
      </c>
      <c r="L84" s="154" t="s">
        <v>242</v>
      </c>
      <c r="M84" s="98"/>
      <c r="N84" s="98"/>
      <c r="O84" s="41" t="s">
        <v>490</v>
      </c>
      <c r="P84" s="18" t="s">
        <v>430</v>
      </c>
      <c r="Q84" s="18"/>
      <c r="R84" s="18"/>
      <c r="S84" s="18"/>
      <c r="T84" s="51"/>
      <c r="U84" s="51"/>
      <c r="V84" s="168" t="s">
        <v>263</v>
      </c>
      <c r="W84" s="168"/>
      <c r="X84" s="168"/>
      <c r="Y84" s="168"/>
      <c r="Z84" s="168"/>
      <c r="AA84" s="168"/>
      <c r="AB84" s="168"/>
      <c r="AC84" s="168"/>
      <c r="AD84" s="165"/>
      <c r="AE84" s="165"/>
      <c r="AF84" s="41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39"/>
      <c r="AT84" s="213" t="s">
        <v>380</v>
      </c>
      <c r="AU84" s="15"/>
      <c r="AV84" s="40"/>
      <c r="AW84" s="40"/>
      <c r="AX84" s="40"/>
      <c r="AY84" s="235"/>
      <c r="AZ84" s="40"/>
      <c r="BA84" s="40"/>
      <c r="BB84" s="40"/>
      <c r="BC84" s="39"/>
    </row>
    <row r="85" spans="1:55" ht="60" customHeight="1" x14ac:dyDescent="0.25">
      <c r="A85" s="66">
        <v>2014</v>
      </c>
      <c r="B85" s="67"/>
      <c r="C85" s="1" t="s">
        <v>347</v>
      </c>
      <c r="D85" s="1"/>
      <c r="E85" s="1"/>
      <c r="F85" s="1"/>
      <c r="G85" s="1"/>
      <c r="H85" s="5" t="s">
        <v>346</v>
      </c>
      <c r="I85" s="5"/>
      <c r="J85" s="5"/>
      <c r="K85" s="41" t="s">
        <v>58</v>
      </c>
      <c r="L85" s="98" t="s">
        <v>348</v>
      </c>
      <c r="M85" s="98"/>
      <c r="N85" s="98"/>
      <c r="O85" s="44" t="s">
        <v>34</v>
      </c>
      <c r="P85" s="18" t="s">
        <v>56</v>
      </c>
      <c r="Q85" s="18"/>
      <c r="R85" s="18"/>
      <c r="S85" s="18"/>
      <c r="T85" s="50"/>
      <c r="U85" s="50"/>
      <c r="V85" s="168" t="s">
        <v>263</v>
      </c>
      <c r="W85" s="168"/>
      <c r="X85" s="168"/>
      <c r="Y85" s="168"/>
      <c r="Z85" s="168"/>
      <c r="AA85" s="168"/>
      <c r="AB85" s="168"/>
      <c r="AC85" s="168"/>
      <c r="AD85" s="165"/>
      <c r="AE85" s="165"/>
      <c r="AF85" s="41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39"/>
      <c r="AT85" s="213" t="s">
        <v>349</v>
      </c>
      <c r="AU85" s="39" t="s">
        <v>460</v>
      </c>
      <c r="AV85" s="39"/>
      <c r="AW85" s="39"/>
      <c r="AX85" s="40"/>
      <c r="AY85" s="235"/>
      <c r="AZ85" s="40"/>
      <c r="BA85" s="40"/>
      <c r="BB85" s="40"/>
      <c r="BC85" s="39"/>
    </row>
    <row r="86" spans="1:55" ht="60" customHeight="1" x14ac:dyDescent="0.25">
      <c r="A86" s="66">
        <v>2014</v>
      </c>
      <c r="B86" s="67"/>
      <c r="C86" s="1" t="s">
        <v>560</v>
      </c>
      <c r="D86" s="1"/>
      <c r="E86" s="1"/>
      <c r="F86" s="1"/>
      <c r="G86" s="1"/>
      <c r="H86" s="5" t="s">
        <v>401</v>
      </c>
      <c r="I86" s="5"/>
      <c r="J86" s="5"/>
      <c r="K86" s="41" t="s">
        <v>43</v>
      </c>
      <c r="L86" s="98" t="s">
        <v>402</v>
      </c>
      <c r="M86" s="98"/>
      <c r="N86" s="98"/>
      <c r="O86" s="44" t="s">
        <v>34</v>
      </c>
      <c r="P86" s="18" t="s">
        <v>56</v>
      </c>
      <c r="Q86" s="18"/>
      <c r="R86" s="18"/>
      <c r="S86" s="18"/>
      <c r="T86" s="50"/>
      <c r="U86" s="50"/>
      <c r="V86" s="168" t="s">
        <v>263</v>
      </c>
      <c r="W86" s="168"/>
      <c r="X86" s="168"/>
      <c r="Y86" s="168"/>
      <c r="Z86" s="168"/>
      <c r="AA86" s="168"/>
      <c r="AB86" s="168"/>
      <c r="AC86" s="168"/>
      <c r="AD86" s="165"/>
      <c r="AE86" s="165"/>
      <c r="AF86" s="41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39"/>
      <c r="AT86" s="202" t="s">
        <v>126</v>
      </c>
      <c r="AU86" s="39" t="s">
        <v>447</v>
      </c>
      <c r="AV86" s="14" t="s">
        <v>448</v>
      </c>
      <c r="AW86" s="40"/>
      <c r="AX86" s="40"/>
      <c r="AY86" s="235"/>
      <c r="AZ86" s="40"/>
      <c r="BA86" s="40"/>
      <c r="BB86" s="40"/>
      <c r="BC86" s="39"/>
    </row>
    <row r="87" spans="1:55" ht="60" customHeight="1" x14ac:dyDescent="0.25">
      <c r="A87" s="66">
        <v>2014</v>
      </c>
      <c r="B87" s="67"/>
      <c r="C87" s="1" t="s">
        <v>512</v>
      </c>
      <c r="D87" s="1"/>
      <c r="E87" s="1"/>
      <c r="F87" s="1"/>
      <c r="G87" s="1"/>
      <c r="H87" s="5" t="s">
        <v>496</v>
      </c>
      <c r="I87" s="5"/>
      <c r="J87" s="5"/>
      <c r="K87" s="41" t="s">
        <v>497</v>
      </c>
      <c r="L87" s="98"/>
      <c r="M87" s="98"/>
      <c r="N87" s="98"/>
      <c r="O87" s="44" t="s">
        <v>257</v>
      </c>
      <c r="P87" s="18" t="s">
        <v>56</v>
      </c>
      <c r="Q87" s="18"/>
      <c r="R87" s="18"/>
      <c r="S87" s="18"/>
      <c r="T87" s="50"/>
      <c r="U87" s="50"/>
      <c r="V87" s="168" t="s">
        <v>263</v>
      </c>
      <c r="W87" s="168"/>
      <c r="X87" s="168"/>
      <c r="Y87" s="168"/>
      <c r="Z87" s="168"/>
      <c r="AA87" s="168"/>
      <c r="AB87" s="168"/>
      <c r="AC87" s="168"/>
      <c r="AD87" s="165"/>
      <c r="AE87" s="165"/>
      <c r="AF87" s="41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39"/>
      <c r="AT87" s="217"/>
      <c r="AU87" s="40"/>
      <c r="AV87" s="15"/>
      <c r="AW87" s="40"/>
      <c r="AX87" s="40"/>
      <c r="AY87" s="235"/>
      <c r="AZ87" s="40"/>
      <c r="BA87" s="40"/>
      <c r="BB87" s="40"/>
      <c r="BC87" s="39"/>
    </row>
    <row r="88" spans="1:55" ht="60" customHeight="1" x14ac:dyDescent="0.25">
      <c r="A88" s="66">
        <v>2014</v>
      </c>
      <c r="B88" s="67"/>
      <c r="C88" s="1" t="s">
        <v>546</v>
      </c>
      <c r="D88" s="1"/>
      <c r="E88" s="1"/>
      <c r="F88" s="1"/>
      <c r="G88" s="1"/>
      <c r="H88" s="17" t="s">
        <v>297</v>
      </c>
      <c r="I88" s="17"/>
      <c r="J88" s="17"/>
      <c r="K88" s="6" t="s">
        <v>303</v>
      </c>
      <c r="L88" s="154" t="s">
        <v>296</v>
      </c>
      <c r="M88" s="98"/>
      <c r="N88" s="98"/>
      <c r="O88" s="44" t="s">
        <v>218</v>
      </c>
      <c r="P88" s="98" t="s">
        <v>498</v>
      </c>
      <c r="Q88" s="98"/>
      <c r="R88" s="98"/>
      <c r="S88" s="98"/>
      <c r="T88" s="50"/>
      <c r="U88" s="50"/>
      <c r="V88" s="168" t="s">
        <v>263</v>
      </c>
      <c r="W88" s="168"/>
      <c r="X88" s="168"/>
      <c r="Y88" s="168"/>
      <c r="Z88" s="168"/>
      <c r="AA88" s="168"/>
      <c r="AB88" s="168"/>
      <c r="AC88" s="168"/>
      <c r="AD88" s="165"/>
      <c r="AE88" s="165"/>
      <c r="AF88" s="6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39"/>
      <c r="AT88" s="202" t="s">
        <v>426</v>
      </c>
      <c r="AU88" s="18"/>
      <c r="AV88" s="14" t="s">
        <v>298</v>
      </c>
      <c r="AW88" s="17"/>
      <c r="AX88" s="17"/>
      <c r="AY88" s="234"/>
      <c r="AZ88" s="17"/>
      <c r="BA88" s="17"/>
      <c r="BB88" s="17"/>
      <c r="BC88" s="39"/>
    </row>
    <row r="89" spans="1:55" ht="60" customHeight="1" x14ac:dyDescent="0.25">
      <c r="A89" s="66">
        <v>2014</v>
      </c>
      <c r="B89" s="67"/>
      <c r="C89" s="17" t="s">
        <v>336</v>
      </c>
      <c r="D89" s="17"/>
      <c r="E89" s="17"/>
      <c r="F89" s="17"/>
      <c r="G89" s="17"/>
      <c r="H89" s="5" t="s">
        <v>445</v>
      </c>
      <c r="I89" s="5"/>
      <c r="J89" s="5"/>
      <c r="K89" s="2" t="s">
        <v>446</v>
      </c>
      <c r="L89" s="98" t="s">
        <v>320</v>
      </c>
      <c r="M89" s="98"/>
      <c r="N89" s="98"/>
      <c r="O89" s="44" t="s">
        <v>394</v>
      </c>
      <c r="P89" s="18" t="s">
        <v>56</v>
      </c>
      <c r="Q89" s="18"/>
      <c r="R89" s="18"/>
      <c r="S89" s="18"/>
      <c r="T89" s="50"/>
      <c r="U89" s="50"/>
      <c r="V89" s="168"/>
      <c r="W89" s="168"/>
      <c r="X89" s="168"/>
      <c r="Y89" s="168"/>
      <c r="Z89" s="168"/>
      <c r="AA89" s="168"/>
      <c r="AB89" s="168"/>
      <c r="AC89" s="168"/>
      <c r="AD89" s="165"/>
      <c r="AE89" s="165"/>
      <c r="AF89" s="2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39"/>
      <c r="AT89" s="202" t="s">
        <v>447</v>
      </c>
      <c r="AU89" s="40"/>
      <c r="AV89" s="14" t="s">
        <v>298</v>
      </c>
      <c r="AW89" s="40"/>
      <c r="AX89" s="40"/>
      <c r="AY89" s="235"/>
      <c r="AZ89" s="40"/>
      <c r="BA89" s="40"/>
      <c r="BB89" s="40"/>
      <c r="BC89" s="39"/>
    </row>
    <row r="90" spans="1:55" ht="60" customHeight="1" x14ac:dyDescent="0.25">
      <c r="A90" s="66">
        <v>2014</v>
      </c>
      <c r="B90" s="67"/>
      <c r="C90" s="17" t="s">
        <v>338</v>
      </c>
      <c r="D90" s="17"/>
      <c r="E90" s="17"/>
      <c r="F90" s="17"/>
      <c r="G90" s="17"/>
      <c r="H90" s="4" t="s">
        <v>443</v>
      </c>
      <c r="I90" s="4"/>
      <c r="J90" s="4"/>
      <c r="K90" s="2" t="s">
        <v>444</v>
      </c>
      <c r="L90" s="98" t="s">
        <v>340</v>
      </c>
      <c r="M90" s="98"/>
      <c r="N90" s="98"/>
      <c r="O90" s="10" t="s">
        <v>488</v>
      </c>
      <c r="P90" s="18" t="s">
        <v>51</v>
      </c>
      <c r="Q90" s="18"/>
      <c r="R90" s="18"/>
      <c r="S90" s="18"/>
      <c r="T90" s="23"/>
      <c r="U90" s="23"/>
      <c r="V90" s="168" t="s">
        <v>263</v>
      </c>
      <c r="W90" s="168"/>
      <c r="X90" s="168"/>
      <c r="Y90" s="168"/>
      <c r="Z90" s="168"/>
      <c r="AA90" s="168"/>
      <c r="AB90" s="168"/>
      <c r="AC90" s="168"/>
      <c r="AD90" s="165"/>
      <c r="AE90" s="165"/>
      <c r="AF90" s="2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39"/>
      <c r="AT90" s="202" t="s">
        <v>341</v>
      </c>
      <c r="AU90" s="3"/>
      <c r="AV90" s="14" t="s">
        <v>298</v>
      </c>
      <c r="AW90" s="3"/>
      <c r="AX90" s="3"/>
      <c r="AY90" s="157"/>
      <c r="AZ90" s="3"/>
      <c r="BA90" s="3"/>
      <c r="BB90" s="3"/>
      <c r="BC90" s="39"/>
    </row>
    <row r="91" spans="1:55" ht="68.25" customHeight="1" x14ac:dyDescent="0.25">
      <c r="A91" s="66">
        <v>2014</v>
      </c>
      <c r="B91" s="67"/>
      <c r="C91" s="1" t="s">
        <v>558</v>
      </c>
      <c r="D91" s="1"/>
      <c r="E91" s="1"/>
      <c r="F91" s="1"/>
      <c r="G91" s="1"/>
      <c r="H91" s="4" t="s">
        <v>318</v>
      </c>
      <c r="I91" s="4"/>
      <c r="J91" s="4"/>
      <c r="K91" s="2" t="s">
        <v>169</v>
      </c>
      <c r="L91" s="154" t="s">
        <v>147</v>
      </c>
      <c r="M91" s="98"/>
      <c r="N91" s="98"/>
      <c r="O91" s="10" t="s">
        <v>532</v>
      </c>
      <c r="P91" s="18" t="s">
        <v>51</v>
      </c>
      <c r="Q91" s="18"/>
      <c r="R91" s="18"/>
      <c r="S91" s="18"/>
      <c r="T91" s="23"/>
      <c r="U91" s="23"/>
      <c r="V91" s="168" t="s">
        <v>263</v>
      </c>
      <c r="W91" s="168"/>
      <c r="X91" s="168"/>
      <c r="Y91" s="168"/>
      <c r="Z91" s="168"/>
      <c r="AA91" s="168"/>
      <c r="AB91" s="168"/>
      <c r="AC91" s="168"/>
      <c r="AD91" s="165"/>
      <c r="AE91" s="165"/>
      <c r="AF91" s="2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39"/>
      <c r="AT91" s="202" t="s">
        <v>356</v>
      </c>
      <c r="AU91" s="14" t="s">
        <v>357</v>
      </c>
      <c r="AV91" s="14" t="s">
        <v>360</v>
      </c>
      <c r="AW91" s="14" t="s">
        <v>356</v>
      </c>
      <c r="AX91" s="14" t="s">
        <v>358</v>
      </c>
      <c r="AY91" s="158"/>
      <c r="AZ91" s="14"/>
      <c r="BA91" s="14"/>
      <c r="BB91" s="14"/>
      <c r="BC91" s="39"/>
    </row>
    <row r="92" spans="1:55" ht="60" customHeight="1" x14ac:dyDescent="0.25">
      <c r="A92" s="66">
        <v>2014</v>
      </c>
      <c r="B92" s="67"/>
      <c r="C92" s="1" t="s">
        <v>337</v>
      </c>
      <c r="D92" s="1"/>
      <c r="E92" s="1"/>
      <c r="F92" s="1"/>
      <c r="G92" s="1"/>
      <c r="H92" s="4" t="s">
        <v>397</v>
      </c>
      <c r="I92" s="4"/>
      <c r="J92" s="4"/>
      <c r="K92" s="2" t="s">
        <v>267</v>
      </c>
      <c r="L92" s="98" t="s">
        <v>472</v>
      </c>
      <c r="M92" s="98"/>
      <c r="N92" s="98"/>
      <c r="O92" s="23" t="s">
        <v>32</v>
      </c>
      <c r="P92" s="98" t="s">
        <v>500</v>
      </c>
      <c r="Q92" s="98"/>
      <c r="R92" s="98"/>
      <c r="S92" s="98"/>
      <c r="T92" s="23"/>
      <c r="U92" s="23"/>
      <c r="V92" s="158"/>
      <c r="W92" s="158"/>
      <c r="X92" s="158"/>
      <c r="Y92" s="158"/>
      <c r="Z92" s="158"/>
      <c r="AA92" s="158"/>
      <c r="AB92" s="158"/>
      <c r="AC92" s="158"/>
      <c r="AD92" s="157"/>
      <c r="AE92" s="157"/>
      <c r="AF92" s="2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3"/>
      <c r="AT92" s="202" t="s">
        <v>415</v>
      </c>
      <c r="AU92" s="3"/>
      <c r="AV92" s="3"/>
      <c r="AW92" s="3"/>
      <c r="AX92" s="3"/>
      <c r="AY92" s="157"/>
      <c r="AZ92" s="3"/>
      <c r="BA92" s="3"/>
      <c r="BB92" s="3"/>
      <c r="BC92" s="3"/>
    </row>
    <row r="93" spans="1:55" ht="60" customHeight="1" x14ac:dyDescent="0.25">
      <c r="A93" s="66">
        <v>2014</v>
      </c>
      <c r="B93" s="67"/>
      <c r="C93" s="1" t="s">
        <v>399</v>
      </c>
      <c r="D93" s="1"/>
      <c r="E93" s="1"/>
      <c r="F93" s="1"/>
      <c r="G93" s="1"/>
      <c r="H93" s="4" t="s">
        <v>398</v>
      </c>
      <c r="I93" s="4"/>
      <c r="J93" s="4"/>
      <c r="K93" s="2" t="s">
        <v>400</v>
      </c>
      <c r="L93" s="154" t="s">
        <v>487</v>
      </c>
      <c r="M93" s="98"/>
      <c r="N93" s="98"/>
      <c r="O93" s="23" t="s">
        <v>533</v>
      </c>
      <c r="P93" s="98" t="s">
        <v>624</v>
      </c>
      <c r="Q93" s="98"/>
      <c r="R93" s="98"/>
      <c r="S93" s="98"/>
      <c r="T93" s="23"/>
      <c r="U93" s="23"/>
      <c r="V93" s="158"/>
      <c r="W93" s="158"/>
      <c r="X93" s="158"/>
      <c r="Y93" s="158"/>
      <c r="Z93" s="158"/>
      <c r="AA93" s="158"/>
      <c r="AB93" s="158"/>
      <c r="AC93" s="158"/>
      <c r="AD93" s="157"/>
      <c r="AE93" s="157"/>
      <c r="AF93" s="2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3"/>
      <c r="AT93" s="202" t="s">
        <v>579</v>
      </c>
      <c r="AU93" s="14" t="s">
        <v>580</v>
      </c>
      <c r="AV93" s="14" t="s">
        <v>579</v>
      </c>
      <c r="AW93" s="3"/>
      <c r="AX93" s="3"/>
      <c r="AY93" s="157"/>
      <c r="AZ93" s="3"/>
      <c r="BA93" s="3"/>
      <c r="BB93" s="3"/>
      <c r="BC93" s="3"/>
    </row>
    <row r="94" spans="1:55" ht="60" customHeight="1" x14ac:dyDescent="0.25">
      <c r="A94" s="66">
        <v>2014</v>
      </c>
      <c r="B94" s="67"/>
      <c r="C94" s="1" t="s">
        <v>503</v>
      </c>
      <c r="D94" s="1"/>
      <c r="E94" s="1"/>
      <c r="F94" s="1"/>
      <c r="G94" s="1"/>
      <c r="H94" s="4" t="s">
        <v>501</v>
      </c>
      <c r="I94" s="4"/>
      <c r="J94" s="4"/>
      <c r="K94" s="2" t="s">
        <v>58</v>
      </c>
      <c r="L94" s="154" t="s">
        <v>504</v>
      </c>
      <c r="M94" s="98"/>
      <c r="N94" s="98"/>
      <c r="O94" s="18" t="s">
        <v>502</v>
      </c>
      <c r="P94" s="6" t="s">
        <v>370</v>
      </c>
      <c r="Q94" s="6"/>
      <c r="R94" s="6"/>
      <c r="S94" s="6"/>
      <c r="T94" s="18"/>
      <c r="U94" s="18"/>
      <c r="V94" s="158"/>
      <c r="W94" s="158"/>
      <c r="X94" s="158"/>
      <c r="Y94" s="158"/>
      <c r="Z94" s="158"/>
      <c r="AA94" s="158"/>
      <c r="AB94" s="158"/>
      <c r="AC94" s="158"/>
      <c r="AD94" s="157"/>
      <c r="AE94" s="157"/>
      <c r="AF94" s="2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3"/>
      <c r="AT94" s="202"/>
      <c r="AU94" s="14"/>
      <c r="AV94" s="14"/>
      <c r="AW94" s="3"/>
      <c r="AX94" s="3"/>
      <c r="AY94" s="157"/>
      <c r="AZ94" s="3"/>
      <c r="BA94" s="3"/>
      <c r="BB94" s="3"/>
      <c r="BC94" s="3"/>
    </row>
    <row r="95" spans="1:55" ht="60" customHeight="1" x14ac:dyDescent="0.25">
      <c r="A95" s="66">
        <v>2014</v>
      </c>
      <c r="B95" s="67"/>
      <c r="C95" s="1" t="s">
        <v>554</v>
      </c>
      <c r="D95" s="1"/>
      <c r="E95" s="1"/>
      <c r="F95" s="1"/>
      <c r="G95" s="1"/>
      <c r="H95" s="4" t="s">
        <v>556</v>
      </c>
      <c r="I95" s="4"/>
      <c r="J95" s="4"/>
      <c r="K95" s="2" t="s">
        <v>557</v>
      </c>
      <c r="L95" s="98" t="s">
        <v>253</v>
      </c>
      <c r="M95" s="98"/>
      <c r="N95" s="98"/>
      <c r="O95" s="23" t="s">
        <v>394</v>
      </c>
      <c r="P95" s="6" t="s">
        <v>604</v>
      </c>
      <c r="Q95" s="6"/>
      <c r="R95" s="6"/>
      <c r="S95" s="6"/>
      <c r="T95" s="23"/>
      <c r="U95" s="23"/>
      <c r="V95" s="158"/>
      <c r="W95" s="158"/>
      <c r="X95" s="158"/>
      <c r="Y95" s="158"/>
      <c r="Z95" s="158"/>
      <c r="AA95" s="158"/>
      <c r="AB95" s="158"/>
      <c r="AC95" s="158"/>
      <c r="AD95" s="157"/>
      <c r="AE95" s="157"/>
      <c r="AF95" s="2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3"/>
      <c r="AT95" s="202"/>
      <c r="AU95" s="14"/>
      <c r="AV95" s="14" t="s">
        <v>555</v>
      </c>
      <c r="AW95" s="3"/>
      <c r="AX95" s="3"/>
      <c r="AY95" s="157"/>
      <c r="AZ95" s="3"/>
      <c r="BA95" s="3"/>
      <c r="BB95" s="3"/>
      <c r="BC95" s="3"/>
    </row>
    <row r="96" spans="1:55" ht="60" customHeight="1" x14ac:dyDescent="0.25">
      <c r="A96" s="66">
        <v>2014</v>
      </c>
      <c r="B96" s="67"/>
      <c r="C96" s="1" t="s">
        <v>307</v>
      </c>
      <c r="D96" s="1"/>
      <c r="E96" s="1"/>
      <c r="F96" s="1"/>
      <c r="G96" s="1"/>
      <c r="H96" s="4" t="s">
        <v>304</v>
      </c>
      <c r="I96" s="4"/>
      <c r="J96" s="4"/>
      <c r="K96" s="6" t="s">
        <v>315</v>
      </c>
      <c r="L96" s="98" t="s">
        <v>305</v>
      </c>
      <c r="M96" s="98"/>
      <c r="N96" s="98"/>
      <c r="O96" s="23" t="s">
        <v>394</v>
      </c>
      <c r="P96" s="43" t="s">
        <v>306</v>
      </c>
      <c r="Q96" s="43"/>
      <c r="R96" s="43"/>
      <c r="S96" s="43"/>
      <c r="T96" s="23"/>
      <c r="U96" s="23"/>
      <c r="V96" s="158"/>
      <c r="W96" s="158"/>
      <c r="X96" s="158"/>
      <c r="Y96" s="158"/>
      <c r="Z96" s="158"/>
      <c r="AA96" s="158"/>
      <c r="AB96" s="158"/>
      <c r="AC96" s="158"/>
      <c r="AD96" s="157"/>
      <c r="AE96" s="157"/>
      <c r="AF96" s="6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3"/>
      <c r="AT96" s="202" t="s">
        <v>308</v>
      </c>
      <c r="AU96" s="3"/>
      <c r="AV96" s="14" t="s">
        <v>309</v>
      </c>
      <c r="AW96" s="14"/>
      <c r="AX96" s="15"/>
      <c r="AY96" s="162"/>
      <c r="AZ96" s="15"/>
      <c r="BA96" s="15"/>
      <c r="BB96" s="15"/>
      <c r="BC96" s="3"/>
    </row>
    <row r="97" spans="1:55" ht="60" customHeight="1" x14ac:dyDescent="0.25">
      <c r="A97" s="66">
        <v>2014</v>
      </c>
      <c r="B97" s="67"/>
      <c r="C97" s="1" t="s">
        <v>562</v>
      </c>
      <c r="D97" s="1"/>
      <c r="E97" s="1"/>
      <c r="F97" s="1"/>
      <c r="G97" s="1"/>
      <c r="H97" s="4" t="s">
        <v>304</v>
      </c>
      <c r="I97" s="4"/>
      <c r="J97" s="4"/>
      <c r="K97" s="6" t="s">
        <v>476</v>
      </c>
      <c r="L97" s="98" t="s">
        <v>489</v>
      </c>
      <c r="M97" s="98"/>
      <c r="N97" s="98"/>
      <c r="O97" s="23" t="s">
        <v>394</v>
      </c>
      <c r="P97" s="18" t="s">
        <v>56</v>
      </c>
      <c r="Q97" s="18"/>
      <c r="R97" s="18"/>
      <c r="S97" s="18"/>
      <c r="T97" s="23"/>
      <c r="U97" s="23"/>
      <c r="V97" s="158"/>
      <c r="W97" s="158"/>
      <c r="X97" s="158"/>
      <c r="Y97" s="158"/>
      <c r="Z97" s="158"/>
      <c r="AA97" s="158"/>
      <c r="AB97" s="158"/>
      <c r="AC97" s="158"/>
      <c r="AD97" s="157"/>
      <c r="AE97" s="157"/>
      <c r="AF97" s="6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3"/>
      <c r="AT97" s="202" t="s">
        <v>477</v>
      </c>
      <c r="AU97" s="14"/>
      <c r="AV97" s="14" t="s">
        <v>478</v>
      </c>
      <c r="AW97" s="14"/>
      <c r="AX97" s="15"/>
      <c r="AY97" s="162"/>
      <c r="AZ97" s="15"/>
      <c r="BA97" s="15"/>
      <c r="BB97" s="15"/>
      <c r="BC97" s="3"/>
    </row>
    <row r="98" spans="1:55" ht="60" customHeight="1" x14ac:dyDescent="0.25">
      <c r="A98" s="66">
        <v>2014</v>
      </c>
      <c r="B98" s="67"/>
      <c r="C98" s="1" t="s">
        <v>339</v>
      </c>
      <c r="D98" s="1"/>
      <c r="E98" s="1"/>
      <c r="F98" s="1"/>
      <c r="G98" s="1"/>
      <c r="H98" s="4" t="s">
        <v>390</v>
      </c>
      <c r="I98" s="4"/>
      <c r="J98" s="4"/>
      <c r="K98" s="6" t="s">
        <v>58</v>
      </c>
      <c r="L98" s="154" t="s">
        <v>321</v>
      </c>
      <c r="M98" s="98"/>
      <c r="N98" s="98"/>
      <c r="O98" s="23" t="s">
        <v>394</v>
      </c>
      <c r="P98" s="43" t="s">
        <v>370</v>
      </c>
      <c r="Q98" s="43"/>
      <c r="R98" s="43"/>
      <c r="S98" s="43"/>
      <c r="T98" s="23"/>
      <c r="U98" s="23"/>
      <c r="V98" s="158"/>
      <c r="W98" s="158"/>
      <c r="X98" s="158"/>
      <c r="Y98" s="158"/>
      <c r="Z98" s="158"/>
      <c r="AA98" s="158"/>
      <c r="AB98" s="158"/>
      <c r="AC98" s="158"/>
      <c r="AD98" s="157"/>
      <c r="AE98" s="157"/>
      <c r="AF98" s="6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3"/>
      <c r="AT98" s="202" t="s">
        <v>531</v>
      </c>
      <c r="AU98" s="14"/>
      <c r="AV98" s="3"/>
      <c r="AW98" s="3"/>
      <c r="AX98" s="3"/>
      <c r="AY98" s="157"/>
      <c r="AZ98" s="3"/>
      <c r="BA98" s="3"/>
      <c r="BB98" s="3"/>
      <c r="BC98" s="3"/>
    </row>
    <row r="99" spans="1:55" ht="60" customHeight="1" x14ac:dyDescent="0.25">
      <c r="A99" s="66">
        <v>2014</v>
      </c>
      <c r="B99" s="67"/>
      <c r="C99" s="38" t="s">
        <v>509</v>
      </c>
      <c r="D99" s="38"/>
      <c r="E99" s="38"/>
      <c r="F99" s="38"/>
      <c r="G99" s="38"/>
      <c r="H99" s="5" t="s">
        <v>508</v>
      </c>
      <c r="I99" s="5"/>
      <c r="J99" s="5"/>
      <c r="K99" s="46"/>
      <c r="L99" s="98" t="s">
        <v>582</v>
      </c>
      <c r="M99" s="98"/>
      <c r="N99" s="98"/>
      <c r="O99" s="23" t="s">
        <v>394</v>
      </c>
      <c r="P99" s="40"/>
      <c r="Q99" s="40"/>
      <c r="R99" s="40"/>
      <c r="S99" s="40"/>
      <c r="T99" s="23"/>
      <c r="U99" s="23"/>
      <c r="V99" s="168"/>
      <c r="W99" s="168"/>
      <c r="X99" s="168"/>
      <c r="Y99" s="168"/>
      <c r="Z99" s="168"/>
      <c r="AA99" s="168"/>
      <c r="AB99" s="168"/>
      <c r="AC99" s="168"/>
      <c r="AD99" s="165"/>
      <c r="AE99" s="165"/>
      <c r="AF99" s="46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39"/>
      <c r="AT99" s="213" t="s">
        <v>298</v>
      </c>
      <c r="AU99" s="39" t="s">
        <v>496</v>
      </c>
      <c r="AV99" s="14" t="s">
        <v>510</v>
      </c>
      <c r="AW99" s="39" t="s">
        <v>575</v>
      </c>
      <c r="AX99" s="39"/>
      <c r="AY99" s="165"/>
      <c r="AZ99" s="39"/>
      <c r="BA99" s="39"/>
      <c r="BB99" s="39"/>
      <c r="BC99" s="39"/>
    </row>
    <row r="100" spans="1:55" ht="60" customHeight="1" x14ac:dyDescent="0.25">
      <c r="A100" s="66">
        <v>2014</v>
      </c>
      <c r="B100" s="67"/>
      <c r="C100" s="38" t="s">
        <v>528</v>
      </c>
      <c r="D100" s="38"/>
      <c r="E100" s="38"/>
      <c r="F100" s="38"/>
      <c r="G100" s="38"/>
      <c r="H100" s="20" t="s">
        <v>529</v>
      </c>
      <c r="I100" s="20"/>
      <c r="J100" s="20"/>
      <c r="K100" s="46" t="s">
        <v>524</v>
      </c>
      <c r="L100" s="98" t="s">
        <v>530</v>
      </c>
      <c r="M100" s="98"/>
      <c r="N100" s="98"/>
      <c r="O100" s="11" t="s">
        <v>32</v>
      </c>
      <c r="P100" s="46" t="s">
        <v>528</v>
      </c>
      <c r="Q100" s="46"/>
      <c r="R100" s="46"/>
      <c r="S100" s="46"/>
      <c r="T100" s="98"/>
      <c r="U100" s="98"/>
      <c r="V100" s="168" t="s">
        <v>263</v>
      </c>
      <c r="W100" s="168"/>
      <c r="X100" s="168"/>
      <c r="Y100" s="168"/>
      <c r="Z100" s="168"/>
      <c r="AA100" s="168"/>
      <c r="AB100" s="168"/>
      <c r="AC100" s="168"/>
      <c r="AD100" s="165"/>
      <c r="AE100" s="165"/>
      <c r="AF100" s="46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39"/>
      <c r="AT100" s="213"/>
      <c r="AU100" s="40"/>
      <c r="AV100" s="14"/>
      <c r="AW100" s="40"/>
      <c r="AX100" s="40"/>
      <c r="AY100" s="235"/>
      <c r="AZ100" s="40"/>
      <c r="BA100" s="40"/>
      <c r="BB100" s="40"/>
      <c r="BC100" s="39"/>
    </row>
    <row r="101" spans="1:55" ht="60" customHeight="1" x14ac:dyDescent="0.25">
      <c r="A101" s="66">
        <v>2014</v>
      </c>
      <c r="B101" s="67"/>
      <c r="C101" s="17" t="s">
        <v>275</v>
      </c>
      <c r="D101" s="17"/>
      <c r="E101" s="17"/>
      <c r="F101" s="17"/>
      <c r="G101" s="17"/>
      <c r="H101" s="5" t="s">
        <v>431</v>
      </c>
      <c r="I101" s="5"/>
      <c r="J101" s="5"/>
      <c r="K101" s="6" t="s">
        <v>58</v>
      </c>
      <c r="L101" s="98" t="s">
        <v>157</v>
      </c>
      <c r="M101" s="98"/>
      <c r="N101" s="98"/>
      <c r="O101" s="11" t="s">
        <v>463</v>
      </c>
      <c r="P101" s="5"/>
      <c r="Q101" s="5"/>
      <c r="R101" s="5"/>
      <c r="S101" s="5"/>
      <c r="T101" s="98"/>
      <c r="U101" s="98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6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21"/>
      <c r="AT101" s="213" t="s">
        <v>454</v>
      </c>
      <c r="AU101" s="7"/>
      <c r="AV101" s="7" t="s">
        <v>426</v>
      </c>
      <c r="AW101" s="21"/>
      <c r="AX101" s="21"/>
      <c r="AY101" s="161"/>
      <c r="AZ101" s="21"/>
      <c r="BA101" s="21"/>
      <c r="BB101" s="21"/>
      <c r="BC101" s="21"/>
    </row>
    <row r="102" spans="1:55" ht="60" customHeight="1" x14ac:dyDescent="0.25">
      <c r="A102" s="66">
        <v>2014</v>
      </c>
      <c r="B102" s="67"/>
      <c r="C102" s="17" t="s">
        <v>316</v>
      </c>
      <c r="D102" s="17"/>
      <c r="E102" s="17"/>
      <c r="F102" s="17"/>
      <c r="G102" s="17"/>
      <c r="H102" s="5" t="s">
        <v>365</v>
      </c>
      <c r="I102" s="5"/>
      <c r="J102" s="5"/>
      <c r="K102" s="6" t="s">
        <v>486</v>
      </c>
      <c r="L102" s="98" t="s">
        <v>366</v>
      </c>
      <c r="M102" s="98"/>
      <c r="N102" s="98"/>
      <c r="O102" s="11" t="s">
        <v>218</v>
      </c>
      <c r="P102" s="18" t="s">
        <v>56</v>
      </c>
      <c r="Q102" s="18"/>
      <c r="R102" s="18"/>
      <c r="S102" s="18"/>
      <c r="T102" s="98"/>
      <c r="U102" s="98"/>
      <c r="V102" s="168" t="s">
        <v>263</v>
      </c>
      <c r="W102" s="168"/>
      <c r="X102" s="168"/>
      <c r="Y102" s="168"/>
      <c r="Z102" s="168"/>
      <c r="AA102" s="168"/>
      <c r="AB102" s="168"/>
      <c r="AC102" s="168"/>
      <c r="AD102" s="165"/>
      <c r="AE102" s="165"/>
      <c r="AF102" s="6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39"/>
      <c r="AT102" s="209" t="s">
        <v>179</v>
      </c>
      <c r="AU102" s="7"/>
      <c r="AV102" s="7"/>
      <c r="AW102" s="21" t="s">
        <v>485</v>
      </c>
      <c r="AX102" s="21"/>
      <c r="AY102" s="161"/>
      <c r="AZ102" s="21"/>
      <c r="BA102" s="21"/>
      <c r="BB102" s="21"/>
      <c r="BC102" s="39"/>
    </row>
    <row r="103" spans="1:55" ht="60" customHeight="1" x14ac:dyDescent="0.25">
      <c r="A103" s="66">
        <v>2014</v>
      </c>
      <c r="B103" s="67"/>
      <c r="C103" s="17" t="s">
        <v>521</v>
      </c>
      <c r="D103" s="17"/>
      <c r="E103" s="17"/>
      <c r="F103" s="17"/>
      <c r="G103" s="17"/>
      <c r="H103" s="5" t="s">
        <v>520</v>
      </c>
      <c r="I103" s="5"/>
      <c r="J103" s="5"/>
      <c r="K103" s="6"/>
      <c r="L103" s="98"/>
      <c r="M103" s="98"/>
      <c r="N103" s="98"/>
      <c r="O103" s="23" t="s">
        <v>394</v>
      </c>
      <c r="P103" s="18" t="s">
        <v>370</v>
      </c>
      <c r="Q103" s="18"/>
      <c r="R103" s="18"/>
      <c r="S103" s="18"/>
      <c r="T103" s="23"/>
      <c r="U103" s="23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6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21"/>
      <c r="AT103" s="218"/>
      <c r="AU103" s="7"/>
      <c r="AV103" s="7"/>
      <c r="AW103" s="21"/>
      <c r="AX103" s="21"/>
      <c r="AY103" s="161"/>
      <c r="AZ103" s="21"/>
      <c r="BA103" s="21"/>
      <c r="BB103" s="21"/>
      <c r="BC103" s="21"/>
    </row>
    <row r="104" spans="1:55" ht="60" customHeight="1" x14ac:dyDescent="0.25">
      <c r="A104" s="66">
        <v>2014</v>
      </c>
      <c r="B104" s="67"/>
      <c r="C104" s="17" t="s">
        <v>484</v>
      </c>
      <c r="D104" s="17"/>
      <c r="E104" s="17"/>
      <c r="F104" s="17"/>
      <c r="G104" s="17"/>
      <c r="H104" s="5" t="s">
        <v>234</v>
      </c>
      <c r="I104" s="5"/>
      <c r="J104" s="5"/>
      <c r="K104" s="41" t="s">
        <v>72</v>
      </c>
      <c r="L104" s="154" t="s">
        <v>483</v>
      </c>
      <c r="M104" s="98"/>
      <c r="N104" s="98"/>
      <c r="O104" s="61" t="s">
        <v>35</v>
      </c>
      <c r="P104" s="18" t="s">
        <v>56</v>
      </c>
      <c r="Q104" s="18"/>
      <c r="R104" s="18"/>
      <c r="S104" s="18"/>
      <c r="T104" s="61"/>
      <c r="U104" s="61"/>
      <c r="V104" s="168" t="s">
        <v>263</v>
      </c>
      <c r="W104" s="168"/>
      <c r="X104" s="168"/>
      <c r="Y104" s="168"/>
      <c r="Z104" s="168"/>
      <c r="AA104" s="168"/>
      <c r="AB104" s="168"/>
      <c r="AC104" s="168"/>
      <c r="AD104" s="165"/>
      <c r="AE104" s="165"/>
      <c r="AF104" s="41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39"/>
      <c r="AT104" s="209" t="s">
        <v>453</v>
      </c>
      <c r="AU104" s="45" t="s">
        <v>455</v>
      </c>
      <c r="AV104" s="29" t="s">
        <v>527</v>
      </c>
      <c r="AW104" s="29" t="s">
        <v>517</v>
      </c>
      <c r="AX104" s="40"/>
      <c r="AY104" s="235"/>
      <c r="AZ104" s="40"/>
      <c r="BA104" s="40"/>
      <c r="BB104" s="40"/>
      <c r="BC104" s="39"/>
    </row>
    <row r="105" spans="1:55" ht="60" customHeight="1" x14ac:dyDescent="0.25">
      <c r="A105" s="66">
        <v>2014</v>
      </c>
      <c r="B105" s="67"/>
      <c r="C105" s="17" t="s">
        <v>479</v>
      </c>
      <c r="D105" s="17"/>
      <c r="E105" s="17"/>
      <c r="F105" s="17"/>
      <c r="G105" s="17"/>
      <c r="H105" s="5" t="s">
        <v>480</v>
      </c>
      <c r="I105" s="5"/>
      <c r="J105" s="5"/>
      <c r="K105" s="41" t="s">
        <v>482</v>
      </c>
      <c r="L105" s="98" t="s">
        <v>481</v>
      </c>
      <c r="M105" s="98"/>
      <c r="N105" s="98"/>
      <c r="O105" s="41" t="s">
        <v>526</v>
      </c>
      <c r="P105" s="40"/>
      <c r="Q105" s="40"/>
      <c r="R105" s="40"/>
      <c r="S105" s="40"/>
      <c r="T105" s="51"/>
      <c r="U105" s="51"/>
      <c r="V105" s="168" t="s">
        <v>263</v>
      </c>
      <c r="W105" s="168"/>
      <c r="X105" s="168"/>
      <c r="Y105" s="168"/>
      <c r="Z105" s="168"/>
      <c r="AA105" s="168"/>
      <c r="AB105" s="168"/>
      <c r="AC105" s="168"/>
      <c r="AD105" s="165"/>
      <c r="AE105" s="165"/>
      <c r="AF105" s="41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39"/>
      <c r="AT105" s="209" t="s">
        <v>517</v>
      </c>
      <c r="AU105" s="61"/>
      <c r="AV105" s="61"/>
      <c r="AW105" s="61"/>
      <c r="AX105" s="40"/>
      <c r="AY105" s="235"/>
      <c r="AZ105" s="40"/>
      <c r="BA105" s="40"/>
      <c r="BB105" s="40"/>
      <c r="BC105" s="39"/>
    </row>
    <row r="106" spans="1:55" ht="73.900000000000006" customHeight="1" x14ac:dyDescent="0.25">
      <c r="A106" s="66">
        <v>2014</v>
      </c>
      <c r="B106" s="67"/>
      <c r="C106" s="17" t="s">
        <v>638</v>
      </c>
      <c r="D106" s="17"/>
      <c r="E106" s="17"/>
      <c r="F106" s="17"/>
      <c r="G106" s="17"/>
      <c r="H106" s="5" t="s">
        <v>637</v>
      </c>
      <c r="I106" s="5"/>
      <c r="J106" s="5"/>
      <c r="K106" s="41" t="s">
        <v>58</v>
      </c>
      <c r="L106" s="98"/>
      <c r="M106" s="98"/>
      <c r="N106" s="98"/>
      <c r="O106" s="41" t="s">
        <v>639</v>
      </c>
      <c r="P106" s="40"/>
      <c r="Q106" s="40"/>
      <c r="R106" s="40"/>
      <c r="S106" s="40"/>
      <c r="T106" s="51"/>
      <c r="U106" s="51"/>
      <c r="V106" s="168" t="s">
        <v>263</v>
      </c>
      <c r="W106" s="168"/>
      <c r="X106" s="168"/>
      <c r="Y106" s="168"/>
      <c r="Z106" s="168"/>
      <c r="AA106" s="168"/>
      <c r="AB106" s="168"/>
      <c r="AC106" s="168"/>
      <c r="AD106" s="165"/>
      <c r="AE106" s="165"/>
      <c r="AF106" s="41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39"/>
      <c r="AT106" s="209"/>
      <c r="AU106" s="61"/>
      <c r="AV106" s="61"/>
      <c r="AW106" s="61"/>
      <c r="AX106" s="40"/>
      <c r="AY106" s="235"/>
      <c r="AZ106" s="40"/>
      <c r="BA106" s="40"/>
      <c r="BB106" s="40"/>
      <c r="BC106" s="39"/>
    </row>
    <row r="107" spans="1:55" s="64" customFormat="1" ht="29.25" customHeight="1" x14ac:dyDescent="0.25">
      <c r="A107" s="90"/>
      <c r="B107" s="76"/>
      <c r="C107" s="96" t="s">
        <v>300</v>
      </c>
      <c r="D107" s="96"/>
      <c r="E107" s="96"/>
      <c r="F107" s="96"/>
      <c r="G107" s="96"/>
      <c r="H107" s="76"/>
      <c r="I107" s="76"/>
      <c r="J107" s="76"/>
      <c r="K107" s="179"/>
      <c r="L107" s="86"/>
      <c r="M107" s="86"/>
      <c r="N107" s="86"/>
      <c r="O107" s="76"/>
      <c r="P107" s="76"/>
      <c r="Q107" s="76"/>
      <c r="R107" s="76"/>
      <c r="S107" s="76"/>
      <c r="T107" s="265"/>
      <c r="U107" s="265"/>
      <c r="V107" s="270"/>
      <c r="W107" s="270"/>
      <c r="X107" s="270"/>
      <c r="Y107" s="270"/>
      <c r="Z107" s="270"/>
      <c r="AA107" s="270"/>
      <c r="AB107" s="270"/>
      <c r="AC107" s="270"/>
      <c r="AD107" s="167"/>
      <c r="AE107" s="167"/>
      <c r="AF107" s="179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76"/>
      <c r="AT107" s="219"/>
      <c r="AU107" s="76"/>
      <c r="AV107" s="76"/>
      <c r="AW107" s="76"/>
      <c r="AX107" s="76"/>
      <c r="AY107" s="167"/>
      <c r="AZ107" s="76"/>
      <c r="BA107" s="76"/>
      <c r="BB107" s="76"/>
      <c r="BC107" s="76"/>
    </row>
    <row r="108" spans="1:55" ht="60" customHeight="1" x14ac:dyDescent="0.25">
      <c r="A108" s="66">
        <v>2015</v>
      </c>
      <c r="B108" s="67" t="s">
        <v>373</v>
      </c>
      <c r="C108" s="38" t="s">
        <v>528</v>
      </c>
      <c r="D108" s="38"/>
      <c r="E108" s="38"/>
      <c r="F108" s="38"/>
      <c r="G108" s="38"/>
      <c r="H108" s="17" t="s">
        <v>605</v>
      </c>
      <c r="I108" s="17"/>
      <c r="J108" s="17"/>
      <c r="K108" s="46"/>
      <c r="L108" s="98" t="s">
        <v>530</v>
      </c>
      <c r="M108" s="98"/>
      <c r="N108" s="98"/>
      <c r="O108" s="11" t="s">
        <v>612</v>
      </c>
      <c r="P108" s="46" t="s">
        <v>528</v>
      </c>
      <c r="Q108" s="46"/>
      <c r="R108" s="46"/>
      <c r="S108" s="46"/>
      <c r="T108" s="98"/>
      <c r="U108" s="98"/>
      <c r="V108" s="168"/>
      <c r="W108" s="168"/>
      <c r="X108" s="168"/>
      <c r="Y108" s="168"/>
      <c r="Z108" s="168"/>
      <c r="AA108" s="168"/>
      <c r="AB108" s="168"/>
      <c r="AC108" s="168"/>
      <c r="AD108" s="165"/>
      <c r="AE108" s="165"/>
      <c r="AF108" s="46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39"/>
      <c r="AT108" s="213"/>
      <c r="AU108" s="40"/>
      <c r="AV108" s="14"/>
      <c r="AW108" s="40"/>
      <c r="AX108" s="40"/>
      <c r="AY108" s="235"/>
      <c r="AZ108" s="40"/>
      <c r="BA108" s="40"/>
      <c r="BB108" s="40"/>
      <c r="BC108" s="39"/>
    </row>
    <row r="109" spans="1:55" s="34" customFormat="1" ht="54.95" customHeight="1" x14ac:dyDescent="0.25">
      <c r="A109" s="66">
        <v>2015</v>
      </c>
      <c r="B109" s="67"/>
      <c r="C109" s="17" t="s">
        <v>655</v>
      </c>
      <c r="D109" s="17"/>
      <c r="E109" s="17"/>
      <c r="F109" s="17"/>
      <c r="G109" s="17"/>
      <c r="H109" s="16" t="s">
        <v>656</v>
      </c>
      <c r="I109" s="16"/>
      <c r="J109" s="16"/>
      <c r="K109" s="41"/>
      <c r="L109" s="98"/>
      <c r="M109" s="98"/>
      <c r="N109" s="98"/>
      <c r="O109" s="58" t="s">
        <v>665</v>
      </c>
      <c r="P109" s="41" t="s">
        <v>666</v>
      </c>
      <c r="Q109" s="41"/>
      <c r="R109" s="41"/>
      <c r="S109" s="41"/>
      <c r="T109" s="58"/>
      <c r="U109" s="58"/>
      <c r="V109" s="168" t="s">
        <v>263</v>
      </c>
      <c r="W109" s="168"/>
      <c r="X109" s="168"/>
      <c r="Y109" s="168"/>
      <c r="Z109" s="168"/>
      <c r="AA109" s="168"/>
      <c r="AB109" s="168"/>
      <c r="AC109" s="168"/>
      <c r="AD109" s="165"/>
      <c r="AE109" s="165"/>
      <c r="AF109" s="41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39"/>
      <c r="AT109" s="216"/>
      <c r="AU109" s="40"/>
      <c r="AV109" s="40"/>
      <c r="AW109" s="40"/>
      <c r="AX109" s="40"/>
      <c r="AY109" s="235"/>
      <c r="AZ109" s="40"/>
      <c r="BA109" s="40"/>
      <c r="BB109" s="40"/>
      <c r="BC109" s="39"/>
    </row>
    <row r="110" spans="1:55" s="34" customFormat="1" ht="54.95" customHeight="1" x14ac:dyDescent="0.25">
      <c r="A110" s="66">
        <v>2015</v>
      </c>
      <c r="B110" s="67"/>
      <c r="C110" s="17" t="s">
        <v>653</v>
      </c>
      <c r="D110" s="17"/>
      <c r="E110" s="17"/>
      <c r="F110" s="17"/>
      <c r="G110" s="17"/>
      <c r="H110" s="17" t="s">
        <v>652</v>
      </c>
      <c r="I110" s="17"/>
      <c r="J110" s="17"/>
      <c r="K110" s="41"/>
      <c r="L110" s="98"/>
      <c r="M110" s="98"/>
      <c r="N110" s="98"/>
      <c r="O110" s="58" t="s">
        <v>654</v>
      </c>
      <c r="P110" s="41"/>
      <c r="Q110" s="41"/>
      <c r="R110" s="41"/>
      <c r="S110" s="41"/>
      <c r="T110" s="58"/>
      <c r="U110" s="58"/>
      <c r="V110" s="168"/>
      <c r="W110" s="168"/>
      <c r="X110" s="168"/>
      <c r="Y110" s="168"/>
      <c r="Z110" s="168"/>
      <c r="AA110" s="168"/>
      <c r="AB110" s="168"/>
      <c r="AC110" s="168"/>
      <c r="AD110" s="165"/>
      <c r="AE110" s="165"/>
      <c r="AF110" s="41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39"/>
      <c r="AT110" s="216"/>
      <c r="AU110" s="40"/>
      <c r="AV110" s="40"/>
      <c r="AW110" s="40"/>
      <c r="AX110" s="40"/>
      <c r="AY110" s="235"/>
      <c r="AZ110" s="40"/>
      <c r="BA110" s="40"/>
      <c r="BB110" s="40"/>
      <c r="BC110" s="39"/>
    </row>
    <row r="111" spans="1:55" s="30" customFormat="1" ht="54.95" customHeight="1" x14ac:dyDescent="0.25">
      <c r="A111" s="66">
        <v>2015</v>
      </c>
      <c r="B111" s="67"/>
      <c r="C111" s="17" t="s">
        <v>457</v>
      </c>
      <c r="D111" s="17"/>
      <c r="E111" s="17"/>
      <c r="F111" s="17"/>
      <c r="G111" s="17"/>
      <c r="H111" s="17" t="s">
        <v>648</v>
      </c>
      <c r="I111" s="17"/>
      <c r="J111" s="17"/>
      <c r="K111" s="18" t="s">
        <v>9</v>
      </c>
      <c r="L111" s="98" t="s">
        <v>280</v>
      </c>
      <c r="M111" s="98"/>
      <c r="N111" s="98"/>
      <c r="O111" s="46" t="s">
        <v>720</v>
      </c>
      <c r="P111" s="18" t="s">
        <v>51</v>
      </c>
      <c r="Q111" s="18"/>
      <c r="R111" s="18"/>
      <c r="S111" s="18"/>
      <c r="T111" s="18"/>
      <c r="U111" s="18"/>
      <c r="V111" s="168"/>
      <c r="W111" s="168"/>
      <c r="X111" s="168"/>
      <c r="Y111" s="168"/>
      <c r="Z111" s="168"/>
      <c r="AA111" s="168"/>
      <c r="AB111" s="168"/>
      <c r="AC111" s="168"/>
      <c r="AD111" s="165"/>
      <c r="AE111" s="165"/>
      <c r="AF111" s="18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39"/>
      <c r="AT111" s="209" t="s">
        <v>427</v>
      </c>
      <c r="AU111" s="39"/>
      <c r="AV111" s="39"/>
      <c r="AW111" s="39"/>
      <c r="AX111" s="39"/>
      <c r="AY111" s="165"/>
      <c r="AZ111" s="39"/>
      <c r="BA111" s="39"/>
      <c r="BB111" s="39"/>
      <c r="BC111" s="39"/>
    </row>
    <row r="112" spans="1:55" ht="54.95" customHeight="1" x14ac:dyDescent="0.25">
      <c r="A112" s="66">
        <v>2015</v>
      </c>
      <c r="B112" s="67"/>
      <c r="C112" s="17" t="s">
        <v>544</v>
      </c>
      <c r="D112" s="17"/>
      <c r="E112" s="17"/>
      <c r="F112" s="17"/>
      <c r="G112" s="17"/>
      <c r="H112" s="20" t="s">
        <v>317</v>
      </c>
      <c r="I112" s="20"/>
      <c r="J112" s="20"/>
      <c r="K112" s="18" t="s">
        <v>513</v>
      </c>
      <c r="L112" s="98" t="s">
        <v>514</v>
      </c>
      <c r="M112" s="98"/>
      <c r="N112" s="98"/>
      <c r="O112" s="44" t="s">
        <v>875</v>
      </c>
      <c r="P112" s="18" t="s">
        <v>51</v>
      </c>
      <c r="Q112" s="18"/>
      <c r="R112" s="18"/>
      <c r="S112" s="18"/>
      <c r="T112" s="50"/>
      <c r="U112" s="50"/>
      <c r="V112" s="168" t="s">
        <v>263</v>
      </c>
      <c r="W112" s="168"/>
      <c r="X112" s="168"/>
      <c r="Y112" s="168"/>
      <c r="Z112" s="168"/>
      <c r="AA112" s="168"/>
      <c r="AB112" s="168"/>
      <c r="AC112" s="168"/>
      <c r="AD112" s="165"/>
      <c r="AE112" s="165"/>
      <c r="AF112" s="18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39"/>
      <c r="AT112" s="216" t="s">
        <v>515</v>
      </c>
      <c r="AU112" s="40"/>
      <c r="AV112" s="39"/>
      <c r="AW112" s="45" t="s">
        <v>516</v>
      </c>
      <c r="AX112" s="40"/>
      <c r="AY112" s="235"/>
      <c r="AZ112" s="40"/>
      <c r="BA112" s="40"/>
      <c r="BB112" s="40"/>
      <c r="BC112" s="39"/>
    </row>
    <row r="113" spans="1:55" ht="79.150000000000006" customHeight="1" x14ac:dyDescent="0.25">
      <c r="A113" s="66">
        <v>2015</v>
      </c>
      <c r="B113" s="67"/>
      <c r="C113" s="1" t="s">
        <v>678</v>
      </c>
      <c r="D113" s="17"/>
      <c r="E113" s="17"/>
      <c r="F113" s="17"/>
      <c r="G113" s="17"/>
      <c r="H113" s="20" t="s">
        <v>650</v>
      </c>
      <c r="I113" s="20"/>
      <c r="J113" s="20"/>
      <c r="K113" s="18" t="s">
        <v>361</v>
      </c>
      <c r="L113" s="98" t="s">
        <v>344</v>
      </c>
      <c r="M113" s="98"/>
      <c r="N113" s="98"/>
      <c r="O113" s="44" t="s">
        <v>441</v>
      </c>
      <c r="P113" s="18" t="s">
        <v>51</v>
      </c>
      <c r="Q113" s="18"/>
      <c r="R113" s="18"/>
      <c r="S113" s="18"/>
      <c r="T113" s="50"/>
      <c r="U113" s="50"/>
      <c r="V113" s="168" t="s">
        <v>263</v>
      </c>
      <c r="W113" s="168"/>
      <c r="X113" s="168"/>
      <c r="Y113" s="168"/>
      <c r="Z113" s="168"/>
      <c r="AA113" s="168"/>
      <c r="AB113" s="168"/>
      <c r="AC113" s="168"/>
      <c r="AD113" s="165"/>
      <c r="AE113" s="165"/>
      <c r="AF113" s="18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39"/>
      <c r="AT113" s="202" t="s">
        <v>651</v>
      </c>
      <c r="AU113" s="39" t="s">
        <v>545</v>
      </c>
      <c r="AV113" s="39"/>
      <c r="AW113" s="40"/>
      <c r="AX113" s="40"/>
      <c r="AY113" s="235"/>
      <c r="AZ113" s="40"/>
      <c r="BA113" s="40"/>
      <c r="BB113" s="40"/>
      <c r="BC113" s="39"/>
    </row>
    <row r="114" spans="1:55" s="35" customFormat="1" ht="67.5" customHeight="1" x14ac:dyDescent="0.25">
      <c r="A114" s="66">
        <v>2015</v>
      </c>
      <c r="B114" s="7"/>
      <c r="C114" s="182" t="s">
        <v>613</v>
      </c>
      <c r="D114" s="38"/>
      <c r="E114" s="38"/>
      <c r="F114" s="38"/>
      <c r="G114" s="38"/>
      <c r="H114" s="20" t="s">
        <v>667</v>
      </c>
      <c r="I114" s="20"/>
      <c r="J114" s="20"/>
      <c r="K114" s="41" t="s">
        <v>364</v>
      </c>
      <c r="L114" s="98" t="s">
        <v>313</v>
      </c>
      <c r="M114" s="98"/>
      <c r="N114" s="98"/>
      <c r="O114" s="11" t="s">
        <v>612</v>
      </c>
      <c r="P114" s="18" t="s">
        <v>51</v>
      </c>
      <c r="Q114" s="18"/>
      <c r="R114" s="18"/>
      <c r="S114" s="18"/>
      <c r="T114" s="98"/>
      <c r="U114" s="9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41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4"/>
      <c r="AT114" s="213"/>
      <c r="AU114" s="39"/>
      <c r="AV114" s="39"/>
      <c r="AW114" s="39"/>
      <c r="AX114" s="39"/>
      <c r="AY114" s="165"/>
      <c r="AZ114" s="39"/>
      <c r="BA114" s="39"/>
      <c r="BB114" s="39"/>
      <c r="BC114" s="14"/>
    </row>
    <row r="115" spans="1:55" ht="54.95" customHeight="1" x14ac:dyDescent="0.25">
      <c r="A115" s="66">
        <v>2015</v>
      </c>
      <c r="B115" s="67"/>
      <c r="C115" s="1" t="s">
        <v>327</v>
      </c>
      <c r="D115" s="1"/>
      <c r="E115" s="1"/>
      <c r="F115" s="1"/>
      <c r="G115" s="1"/>
      <c r="H115" s="20" t="s">
        <v>449</v>
      </c>
      <c r="I115" s="20"/>
      <c r="J115" s="20"/>
      <c r="K115" s="41" t="s">
        <v>276</v>
      </c>
      <c r="L115" s="98" t="s">
        <v>450</v>
      </c>
      <c r="M115" s="98"/>
      <c r="N115" s="98"/>
      <c r="O115" s="44" t="s">
        <v>679</v>
      </c>
      <c r="P115" s="62"/>
      <c r="Q115" s="62"/>
      <c r="R115" s="62"/>
      <c r="S115" s="62"/>
      <c r="T115" s="50"/>
      <c r="U115" s="50"/>
      <c r="V115" s="168"/>
      <c r="W115" s="168"/>
      <c r="X115" s="168"/>
      <c r="Y115" s="168"/>
      <c r="Z115" s="168"/>
      <c r="AA115" s="168"/>
      <c r="AB115" s="168"/>
      <c r="AC115" s="168"/>
      <c r="AD115" s="165"/>
      <c r="AE115" s="165"/>
      <c r="AF115" s="41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39"/>
      <c r="AT115" s="202" t="s">
        <v>451</v>
      </c>
      <c r="AU115" s="40"/>
      <c r="AV115" s="39" t="s">
        <v>564</v>
      </c>
      <c r="AW115" s="39" t="s">
        <v>452</v>
      </c>
      <c r="AX115" s="40"/>
      <c r="AY115" s="235"/>
      <c r="AZ115" s="40"/>
      <c r="BA115" s="40"/>
      <c r="BB115" s="40"/>
      <c r="BC115" s="39"/>
    </row>
    <row r="116" spans="1:55" ht="54.95" customHeight="1" x14ac:dyDescent="0.25">
      <c r="A116" s="66">
        <v>2015</v>
      </c>
      <c r="B116" s="67"/>
      <c r="C116" s="17" t="s">
        <v>525</v>
      </c>
      <c r="D116" s="17"/>
      <c r="E116" s="17"/>
      <c r="F116" s="17"/>
      <c r="G116" s="17"/>
      <c r="H116" s="20" t="s">
        <v>621</v>
      </c>
      <c r="I116" s="20"/>
      <c r="J116" s="20"/>
      <c r="K116" s="18" t="s">
        <v>622</v>
      </c>
      <c r="L116" s="98"/>
      <c r="M116" s="98"/>
      <c r="N116" s="98"/>
      <c r="O116" s="44" t="s">
        <v>657</v>
      </c>
      <c r="P116" s="18"/>
      <c r="Q116" s="18"/>
      <c r="R116" s="18"/>
      <c r="S116" s="18"/>
      <c r="T116" s="50"/>
      <c r="U116" s="50"/>
      <c r="V116" s="168"/>
      <c r="W116" s="168"/>
      <c r="X116" s="168"/>
      <c r="Y116" s="168"/>
      <c r="Z116" s="168"/>
      <c r="AA116" s="168"/>
      <c r="AB116" s="168"/>
      <c r="AC116" s="168"/>
      <c r="AD116" s="165"/>
      <c r="AE116" s="165"/>
      <c r="AF116" s="18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39"/>
      <c r="AT116" s="218" t="s">
        <v>543</v>
      </c>
      <c r="AU116" s="40"/>
      <c r="AV116" s="39"/>
      <c r="AW116" s="39"/>
      <c r="AX116" s="40"/>
      <c r="AY116" s="235"/>
      <c r="AZ116" s="40"/>
      <c r="BA116" s="40"/>
      <c r="BB116" s="40"/>
      <c r="BC116" s="39"/>
    </row>
    <row r="117" spans="1:55" ht="54.95" customHeight="1" x14ac:dyDescent="0.25">
      <c r="A117" s="66">
        <v>2015</v>
      </c>
      <c r="B117" s="67"/>
      <c r="C117" s="17" t="s">
        <v>623</v>
      </c>
      <c r="D117" s="17"/>
      <c r="E117" s="17"/>
      <c r="F117" s="17"/>
      <c r="G117" s="17"/>
      <c r="H117" s="20" t="s">
        <v>135</v>
      </c>
      <c r="I117" s="20"/>
      <c r="J117" s="20"/>
      <c r="K117" s="18" t="s">
        <v>622</v>
      </c>
      <c r="L117" s="98" t="s">
        <v>625</v>
      </c>
      <c r="M117" s="98"/>
      <c r="N117" s="98"/>
      <c r="O117" s="44">
        <v>0</v>
      </c>
      <c r="P117" s="18"/>
      <c r="Q117" s="18"/>
      <c r="R117" s="18"/>
      <c r="S117" s="18"/>
      <c r="T117" s="50"/>
      <c r="U117" s="50"/>
      <c r="V117" s="168"/>
      <c r="W117" s="168"/>
      <c r="X117" s="168"/>
      <c r="Y117" s="168"/>
      <c r="Z117" s="168"/>
      <c r="AA117" s="168"/>
      <c r="AB117" s="168"/>
      <c r="AC117" s="168"/>
      <c r="AD117" s="165"/>
      <c r="AE117" s="165"/>
      <c r="AF117" s="18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39"/>
      <c r="AT117" s="218"/>
      <c r="AU117" s="40"/>
      <c r="AV117" s="39"/>
      <c r="AW117" s="39"/>
      <c r="AX117" s="40"/>
      <c r="AY117" s="235"/>
      <c r="AZ117" s="40"/>
      <c r="BA117" s="40"/>
      <c r="BB117" s="40"/>
      <c r="BC117" s="39"/>
    </row>
    <row r="118" spans="1:55" ht="60" customHeight="1" x14ac:dyDescent="0.25">
      <c r="A118" s="66">
        <v>2015</v>
      </c>
      <c r="B118" s="67"/>
      <c r="C118" s="5" t="s">
        <v>598</v>
      </c>
      <c r="D118" s="5"/>
      <c r="E118" s="5"/>
      <c r="F118" s="5"/>
      <c r="G118" s="5"/>
      <c r="H118" s="20" t="s">
        <v>599</v>
      </c>
      <c r="I118" s="20"/>
      <c r="J118" s="20"/>
      <c r="K118" s="6" t="s">
        <v>286</v>
      </c>
      <c r="L118" s="98" t="s">
        <v>285</v>
      </c>
      <c r="M118" s="98"/>
      <c r="N118" s="98"/>
      <c r="O118" s="44"/>
      <c r="P118" s="40" t="s">
        <v>370</v>
      </c>
      <c r="Q118" s="40"/>
      <c r="R118" s="40"/>
      <c r="S118" s="40"/>
      <c r="T118" s="50"/>
      <c r="U118" s="50"/>
      <c r="V118" s="168"/>
      <c r="W118" s="168"/>
      <c r="X118" s="168"/>
      <c r="Y118" s="168"/>
      <c r="Z118" s="168"/>
      <c r="AA118" s="168"/>
      <c r="AB118" s="168"/>
      <c r="AC118" s="168"/>
      <c r="AD118" s="165"/>
      <c r="AE118" s="165"/>
      <c r="AF118" s="6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39"/>
      <c r="AT118" s="213"/>
      <c r="AU118" s="40"/>
      <c r="AV118" s="40"/>
      <c r="AW118" s="40"/>
      <c r="AX118" s="40"/>
      <c r="AY118" s="235"/>
      <c r="AZ118" s="40"/>
      <c r="BA118" s="40"/>
      <c r="BB118" s="40"/>
      <c r="BC118" s="39"/>
    </row>
    <row r="119" spans="1:55" ht="60" customHeight="1" x14ac:dyDescent="0.25">
      <c r="A119" s="66">
        <v>2015</v>
      </c>
      <c r="B119" s="67"/>
      <c r="C119" s="5" t="s">
        <v>629</v>
      </c>
      <c r="D119" s="5"/>
      <c r="E119" s="5"/>
      <c r="F119" s="5"/>
      <c r="G119" s="5"/>
      <c r="H119" s="20" t="s">
        <v>628</v>
      </c>
      <c r="I119" s="20"/>
      <c r="J119" s="20"/>
      <c r="K119" s="6"/>
      <c r="L119" s="98" t="s">
        <v>627</v>
      </c>
      <c r="M119" s="98"/>
      <c r="N119" s="98"/>
      <c r="O119" s="44" t="s">
        <v>630</v>
      </c>
      <c r="P119" s="40"/>
      <c r="Q119" s="40"/>
      <c r="R119" s="40"/>
      <c r="S119" s="40"/>
      <c r="T119" s="50"/>
      <c r="U119" s="50"/>
      <c r="V119" s="168"/>
      <c r="W119" s="168"/>
      <c r="X119" s="168"/>
      <c r="Y119" s="168"/>
      <c r="Z119" s="168"/>
      <c r="AA119" s="168"/>
      <c r="AB119" s="168"/>
      <c r="AC119" s="168"/>
      <c r="AD119" s="165"/>
      <c r="AE119" s="165"/>
      <c r="AF119" s="6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39"/>
      <c r="AT119" s="213" t="s">
        <v>631</v>
      </c>
      <c r="AU119" s="40"/>
      <c r="AV119" s="40"/>
      <c r="AW119" s="39" t="s">
        <v>632</v>
      </c>
      <c r="AX119" s="39" t="s">
        <v>633</v>
      </c>
      <c r="AY119" s="165"/>
      <c r="AZ119" s="39"/>
      <c r="BA119" s="39"/>
      <c r="BB119" s="39"/>
      <c r="BC119" s="39"/>
    </row>
    <row r="120" spans="1:55" ht="54.95" customHeight="1" x14ac:dyDescent="0.25">
      <c r="A120" s="66">
        <v>2015</v>
      </c>
      <c r="B120" s="67"/>
      <c r="C120" s="38" t="s">
        <v>378</v>
      </c>
      <c r="D120" s="38"/>
      <c r="E120" s="38"/>
      <c r="F120" s="38"/>
      <c r="G120" s="38"/>
      <c r="H120" s="20" t="s">
        <v>459</v>
      </c>
      <c r="I120" s="20"/>
      <c r="J120" s="20"/>
      <c r="K120" s="46" t="s">
        <v>379</v>
      </c>
      <c r="L120" s="98" t="s">
        <v>384</v>
      </c>
      <c r="M120" s="98"/>
      <c r="N120" s="98"/>
      <c r="O120" s="44"/>
      <c r="P120" s="18" t="s">
        <v>56</v>
      </c>
      <c r="Q120" s="18"/>
      <c r="R120" s="18"/>
      <c r="S120" s="18"/>
      <c r="T120" s="50"/>
      <c r="U120" s="50"/>
      <c r="V120" s="168"/>
      <c r="W120" s="168"/>
      <c r="X120" s="168"/>
      <c r="Y120" s="168"/>
      <c r="Z120" s="168"/>
      <c r="AA120" s="168"/>
      <c r="AB120" s="168"/>
      <c r="AC120" s="168"/>
      <c r="AD120" s="165"/>
      <c r="AE120" s="165"/>
      <c r="AF120" s="46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39"/>
      <c r="AT120" s="213" t="s">
        <v>458</v>
      </c>
      <c r="AU120" s="40"/>
      <c r="AV120" s="39"/>
      <c r="AW120" s="40"/>
      <c r="AX120" s="40"/>
      <c r="AY120" s="235"/>
      <c r="AZ120" s="40"/>
      <c r="BA120" s="40"/>
      <c r="BB120" s="40"/>
      <c r="BC120" s="39"/>
    </row>
    <row r="121" spans="1:55" ht="54.95" customHeight="1" x14ac:dyDescent="0.25">
      <c r="A121" s="66">
        <v>2015</v>
      </c>
      <c r="B121" s="67"/>
      <c r="C121" s="38" t="s">
        <v>647</v>
      </c>
      <c r="D121" s="38"/>
      <c r="E121" s="38"/>
      <c r="F121" s="38"/>
      <c r="G121" s="38"/>
      <c r="H121" s="20" t="s">
        <v>649</v>
      </c>
      <c r="I121" s="20"/>
      <c r="J121" s="20"/>
      <c r="K121" s="46"/>
      <c r="L121" s="98"/>
      <c r="M121" s="98"/>
      <c r="N121" s="98"/>
      <c r="O121" s="44" t="s">
        <v>441</v>
      </c>
      <c r="P121" s="18"/>
      <c r="Q121" s="18"/>
      <c r="R121" s="18"/>
      <c r="S121" s="18"/>
      <c r="T121" s="50"/>
      <c r="U121" s="50"/>
      <c r="V121" s="168"/>
      <c r="W121" s="168"/>
      <c r="X121" s="168"/>
      <c r="Y121" s="168"/>
      <c r="Z121" s="168"/>
      <c r="AA121" s="168"/>
      <c r="AB121" s="168"/>
      <c r="AC121" s="168"/>
      <c r="AD121" s="165"/>
      <c r="AE121" s="165"/>
      <c r="AF121" s="46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39"/>
      <c r="AT121" s="213"/>
      <c r="AU121" s="40"/>
      <c r="AV121" s="39"/>
      <c r="AW121" s="40"/>
      <c r="AX121" s="40"/>
      <c r="AY121" s="235"/>
      <c r="AZ121" s="40"/>
      <c r="BA121" s="40"/>
      <c r="BB121" s="40"/>
      <c r="BC121" s="39"/>
    </row>
    <row r="122" spans="1:55" ht="54.95" customHeight="1" x14ac:dyDescent="0.25">
      <c r="A122" s="66">
        <v>2015</v>
      </c>
      <c r="B122" s="67"/>
      <c r="C122" s="5" t="s">
        <v>596</v>
      </c>
      <c r="D122" s="5"/>
      <c r="E122" s="5"/>
      <c r="F122" s="5"/>
      <c r="G122" s="5"/>
      <c r="H122" s="20" t="s">
        <v>595</v>
      </c>
      <c r="I122" s="20"/>
      <c r="J122" s="20"/>
      <c r="K122" s="6" t="s">
        <v>383</v>
      </c>
      <c r="L122" s="154" t="s">
        <v>229</v>
      </c>
      <c r="M122" s="98"/>
      <c r="N122" s="98"/>
      <c r="O122" s="11" t="s">
        <v>680</v>
      </c>
      <c r="P122" s="98" t="s">
        <v>393</v>
      </c>
      <c r="Q122" s="98"/>
      <c r="R122" s="98"/>
      <c r="S122" s="98"/>
      <c r="T122" s="98"/>
      <c r="U122" s="98"/>
      <c r="V122" s="168"/>
      <c r="W122" s="168"/>
      <c r="X122" s="168"/>
      <c r="Y122" s="168"/>
      <c r="Z122" s="168"/>
      <c r="AA122" s="168"/>
      <c r="AB122" s="168"/>
      <c r="AC122" s="168"/>
      <c r="AD122" s="165"/>
      <c r="AE122" s="165"/>
      <c r="AF122" s="6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39"/>
      <c r="AT122" s="213"/>
      <c r="AU122" s="40"/>
      <c r="AV122" s="39"/>
      <c r="AW122" s="40"/>
      <c r="AX122" s="40"/>
      <c r="AY122" s="235"/>
      <c r="AZ122" s="40"/>
      <c r="BA122" s="40"/>
      <c r="BB122" s="40"/>
      <c r="BC122" s="39"/>
    </row>
    <row r="123" spans="1:55" ht="54.95" customHeight="1" x14ac:dyDescent="0.25">
      <c r="A123" s="66">
        <v>2015</v>
      </c>
      <c r="B123" s="67"/>
      <c r="C123" s="38" t="s">
        <v>329</v>
      </c>
      <c r="D123" s="38"/>
      <c r="E123" s="38"/>
      <c r="F123" s="38"/>
      <c r="G123" s="38"/>
      <c r="H123" s="20" t="s">
        <v>662</v>
      </c>
      <c r="I123" s="20"/>
      <c r="J123" s="20"/>
      <c r="K123" s="46" t="s">
        <v>290</v>
      </c>
      <c r="L123" s="98" t="s">
        <v>289</v>
      </c>
      <c r="M123" s="98"/>
      <c r="N123" s="98"/>
      <c r="O123" s="11" t="s">
        <v>432</v>
      </c>
      <c r="P123" s="18" t="s">
        <v>51</v>
      </c>
      <c r="Q123" s="18"/>
      <c r="R123" s="18"/>
      <c r="S123" s="18"/>
      <c r="T123" s="98"/>
      <c r="U123" s="98"/>
      <c r="V123" s="168" t="s">
        <v>263</v>
      </c>
      <c r="W123" s="168"/>
      <c r="X123" s="168"/>
      <c r="Y123" s="168"/>
      <c r="Z123" s="168"/>
      <c r="AA123" s="168"/>
      <c r="AB123" s="168"/>
      <c r="AC123" s="168"/>
      <c r="AD123" s="165"/>
      <c r="AE123" s="165"/>
      <c r="AF123" s="46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39"/>
      <c r="AT123" s="213" t="s">
        <v>459</v>
      </c>
      <c r="AU123" s="40"/>
      <c r="AV123" s="39" t="s">
        <v>459</v>
      </c>
      <c r="AW123" s="40"/>
      <c r="AX123" s="40"/>
      <c r="AY123" s="235"/>
      <c r="AZ123" s="40"/>
      <c r="BA123" s="40"/>
      <c r="BB123" s="40"/>
      <c r="BC123" s="39"/>
    </row>
    <row r="124" spans="1:55" ht="54.95" customHeight="1" x14ac:dyDescent="0.25">
      <c r="A124" s="66">
        <v>2015</v>
      </c>
      <c r="B124" s="67"/>
      <c r="C124" s="38" t="s">
        <v>569</v>
      </c>
      <c r="D124" s="38"/>
      <c r="E124" s="38"/>
      <c r="F124" s="38"/>
      <c r="G124" s="38"/>
      <c r="H124" s="20" t="s">
        <v>568</v>
      </c>
      <c r="I124" s="20"/>
      <c r="J124" s="20"/>
      <c r="K124" s="46" t="s">
        <v>570</v>
      </c>
      <c r="L124" s="98" t="s">
        <v>577</v>
      </c>
      <c r="M124" s="98"/>
      <c r="N124" s="98"/>
      <c r="O124" s="46" t="s">
        <v>585</v>
      </c>
      <c r="P124" s="18"/>
      <c r="Q124" s="18"/>
      <c r="R124" s="18"/>
      <c r="S124" s="18"/>
      <c r="T124" s="18"/>
      <c r="U124" s="18"/>
      <c r="V124" s="168"/>
      <c r="W124" s="168"/>
      <c r="X124" s="168"/>
      <c r="Y124" s="168"/>
      <c r="Z124" s="168"/>
      <c r="AA124" s="168"/>
      <c r="AB124" s="168"/>
      <c r="AC124" s="168"/>
      <c r="AD124" s="165"/>
      <c r="AE124" s="165"/>
      <c r="AF124" s="46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39"/>
      <c r="AT124" s="216" t="s">
        <v>571</v>
      </c>
      <c r="AU124" s="39" t="s">
        <v>573</v>
      </c>
      <c r="AV124" s="39" t="s">
        <v>572</v>
      </c>
      <c r="AW124" s="39" t="s">
        <v>574</v>
      </c>
      <c r="AX124" s="40"/>
      <c r="AY124" s="235"/>
      <c r="AZ124" s="40"/>
      <c r="BA124" s="40"/>
      <c r="BB124" s="40"/>
      <c r="BC124" s="39"/>
    </row>
    <row r="125" spans="1:55" s="34" customFormat="1" ht="54.95" customHeight="1" x14ac:dyDescent="0.25">
      <c r="A125" s="66">
        <v>2015</v>
      </c>
      <c r="B125" s="67"/>
      <c r="C125" s="17" t="s">
        <v>311</v>
      </c>
      <c r="D125" s="17"/>
      <c r="E125" s="17"/>
      <c r="F125" s="17"/>
      <c r="G125" s="17"/>
      <c r="H125" s="17" t="s">
        <v>676</v>
      </c>
      <c r="I125" s="17"/>
      <c r="J125" s="17"/>
      <c r="K125" s="41" t="s">
        <v>364</v>
      </c>
      <c r="L125" s="98" t="s">
        <v>313</v>
      </c>
      <c r="M125" s="98"/>
      <c r="N125" s="98"/>
      <c r="O125" s="58" t="s">
        <v>677</v>
      </c>
      <c r="P125" s="41" t="s">
        <v>67</v>
      </c>
      <c r="Q125" s="41"/>
      <c r="R125" s="41"/>
      <c r="S125" s="41"/>
      <c r="T125" s="58"/>
      <c r="U125" s="58"/>
      <c r="V125" s="168"/>
      <c r="W125" s="168"/>
      <c r="X125" s="168"/>
      <c r="Y125" s="168"/>
      <c r="Z125" s="168"/>
      <c r="AA125" s="168"/>
      <c r="AB125" s="168"/>
      <c r="AC125" s="168"/>
      <c r="AD125" s="165"/>
      <c r="AE125" s="165"/>
      <c r="AF125" s="41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39"/>
      <c r="AT125" s="213"/>
      <c r="AU125" s="40"/>
      <c r="AV125" s="40"/>
      <c r="AW125" s="40"/>
      <c r="AX125" s="40"/>
      <c r="AY125" s="235"/>
      <c r="AZ125" s="40"/>
      <c r="BA125" s="40"/>
      <c r="BB125" s="40"/>
      <c r="BC125" s="39"/>
    </row>
    <row r="126" spans="1:55" ht="54.95" customHeight="1" x14ac:dyDescent="0.25">
      <c r="A126" s="66">
        <v>2015</v>
      </c>
      <c r="B126" s="67"/>
      <c r="C126" s="5" t="s">
        <v>330</v>
      </c>
      <c r="D126" s="5"/>
      <c r="E126" s="5"/>
      <c r="F126" s="5"/>
      <c r="G126" s="5"/>
      <c r="H126" s="20" t="s">
        <v>518</v>
      </c>
      <c r="I126" s="20"/>
      <c r="J126" s="20"/>
      <c r="K126" s="6" t="s">
        <v>282</v>
      </c>
      <c r="L126" s="98" t="s">
        <v>83</v>
      </c>
      <c r="M126" s="98"/>
      <c r="N126" s="98"/>
      <c r="O126" s="11" t="s">
        <v>722</v>
      </c>
      <c r="P126" s="18" t="s">
        <v>56</v>
      </c>
      <c r="Q126" s="18"/>
      <c r="R126" s="18"/>
      <c r="S126" s="18"/>
      <c r="T126" s="98"/>
      <c r="U126" s="98"/>
      <c r="V126" s="168"/>
      <c r="W126" s="168"/>
      <c r="X126" s="168"/>
      <c r="Y126" s="168"/>
      <c r="Z126" s="168"/>
      <c r="AA126" s="168"/>
      <c r="AB126" s="168"/>
      <c r="AC126" s="168"/>
      <c r="AD126" s="165"/>
      <c r="AE126" s="165"/>
      <c r="AF126" s="6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39"/>
      <c r="AT126" s="213" t="s">
        <v>352</v>
      </c>
      <c r="AU126" s="40"/>
      <c r="AV126" s="39" t="s">
        <v>460</v>
      </c>
      <c r="AW126" s="40"/>
      <c r="AX126" s="40"/>
      <c r="AY126" s="235"/>
      <c r="AZ126" s="40"/>
      <c r="BA126" s="40"/>
      <c r="BB126" s="40"/>
      <c r="BC126" s="39"/>
    </row>
    <row r="127" spans="1:55" ht="86.45" customHeight="1" x14ac:dyDescent="0.25">
      <c r="A127" s="66">
        <v>2015</v>
      </c>
      <c r="B127" s="67"/>
      <c r="C127" s="5" t="s">
        <v>674</v>
      </c>
      <c r="D127" s="5"/>
      <c r="E127" s="5"/>
      <c r="F127" s="5"/>
      <c r="G127" s="5"/>
      <c r="H127" s="20" t="s">
        <v>672</v>
      </c>
      <c r="I127" s="20"/>
      <c r="J127" s="20"/>
      <c r="K127" s="6" t="s">
        <v>43</v>
      </c>
      <c r="L127" s="154" t="s">
        <v>673</v>
      </c>
      <c r="M127" s="98"/>
      <c r="N127" s="98"/>
      <c r="O127" s="11" t="s">
        <v>675</v>
      </c>
      <c r="P127" s="18"/>
      <c r="Q127" s="18"/>
      <c r="R127" s="18"/>
      <c r="S127" s="18"/>
      <c r="T127" s="98"/>
      <c r="U127" s="98"/>
      <c r="V127" s="168"/>
      <c r="W127" s="168"/>
      <c r="X127" s="168"/>
      <c r="Y127" s="168"/>
      <c r="Z127" s="168"/>
      <c r="AA127" s="168"/>
      <c r="AB127" s="168"/>
      <c r="AC127" s="168"/>
      <c r="AD127" s="165"/>
      <c r="AE127" s="165"/>
      <c r="AF127" s="6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39"/>
      <c r="AT127" s="213"/>
      <c r="AU127" s="40"/>
      <c r="AV127" s="39"/>
      <c r="AW127" s="40"/>
      <c r="AX127" s="40"/>
      <c r="AY127" s="235"/>
      <c r="AZ127" s="40"/>
      <c r="BA127" s="40"/>
      <c r="BB127" s="40"/>
      <c r="BC127" s="39"/>
    </row>
    <row r="128" spans="1:55" s="12" customFormat="1" ht="69.75" customHeight="1" x14ac:dyDescent="0.25">
      <c r="A128" s="66">
        <v>2016</v>
      </c>
      <c r="B128" s="7"/>
      <c r="C128" s="20" t="s">
        <v>469</v>
      </c>
      <c r="D128" s="20"/>
      <c r="E128" s="20"/>
      <c r="F128" s="20"/>
      <c r="G128" s="20"/>
      <c r="H128" s="20" t="s">
        <v>461</v>
      </c>
      <c r="I128" s="20"/>
      <c r="J128" s="20"/>
      <c r="K128" s="33" t="s">
        <v>470</v>
      </c>
      <c r="L128" s="98"/>
      <c r="M128" s="98"/>
      <c r="N128" s="98"/>
      <c r="O128" s="18"/>
      <c r="P128" s="18"/>
      <c r="Q128" s="18"/>
      <c r="R128" s="18"/>
      <c r="S128" s="18"/>
      <c r="T128" s="18"/>
      <c r="U128" s="1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33"/>
      <c r="AG128" s="168"/>
      <c r="AH128" s="168"/>
      <c r="AI128" s="168"/>
      <c r="AJ128" s="168"/>
      <c r="AK128" s="168"/>
      <c r="AL128" s="168"/>
      <c r="AM128" s="168"/>
      <c r="AN128" s="168"/>
      <c r="AO128" s="168"/>
      <c r="AP128" s="168"/>
      <c r="AQ128" s="168"/>
      <c r="AR128" s="168"/>
      <c r="AS128" s="45"/>
      <c r="AT128" s="203"/>
      <c r="AU128" s="61"/>
      <c r="AV128" s="13"/>
      <c r="AW128" s="61"/>
      <c r="AX128" s="61"/>
      <c r="AY128" s="169"/>
      <c r="AZ128" s="61"/>
      <c r="BA128" s="61"/>
      <c r="BB128" s="61"/>
      <c r="BC128" s="45"/>
    </row>
    <row r="129" spans="1:55" ht="54.95" customHeight="1" x14ac:dyDescent="0.25">
      <c r="A129" s="66">
        <v>2015</v>
      </c>
      <c r="B129" s="67"/>
      <c r="C129" s="17" t="s">
        <v>439</v>
      </c>
      <c r="D129" s="17"/>
      <c r="E129" s="17"/>
      <c r="F129" s="17"/>
      <c r="G129" s="17"/>
      <c r="H129" s="20" t="s">
        <v>461</v>
      </c>
      <c r="I129" s="20"/>
      <c r="J129" s="20"/>
      <c r="K129" s="41"/>
      <c r="L129" s="98"/>
      <c r="M129" s="98"/>
      <c r="N129" s="98"/>
      <c r="O129" s="44" t="s">
        <v>721</v>
      </c>
      <c r="P129" s="40"/>
      <c r="Q129" s="40"/>
      <c r="R129" s="40"/>
      <c r="S129" s="40"/>
      <c r="T129" s="50"/>
      <c r="U129" s="50"/>
      <c r="V129" s="168"/>
      <c r="W129" s="168"/>
      <c r="X129" s="168"/>
      <c r="Y129" s="168"/>
      <c r="Z129" s="168"/>
      <c r="AA129" s="168"/>
      <c r="AB129" s="168"/>
      <c r="AC129" s="168"/>
      <c r="AD129" s="165"/>
      <c r="AE129" s="165"/>
      <c r="AF129" s="41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39"/>
      <c r="AT129" s="213"/>
      <c r="AU129" s="40"/>
      <c r="AV129" s="39"/>
      <c r="AW129" s="40"/>
      <c r="AX129" s="40"/>
      <c r="AY129" s="235"/>
      <c r="AZ129" s="40"/>
      <c r="BA129" s="40"/>
      <c r="BB129" s="40"/>
      <c r="BC129" s="39"/>
    </row>
    <row r="130" spans="1:55" ht="54.95" customHeight="1" x14ac:dyDescent="0.25">
      <c r="A130" s="66">
        <v>2015</v>
      </c>
      <c r="B130" s="67"/>
      <c r="C130" s="17" t="s">
        <v>618</v>
      </c>
      <c r="D130" s="17"/>
      <c r="E130" s="17"/>
      <c r="F130" s="17"/>
      <c r="G130" s="17"/>
      <c r="H130" s="20" t="s">
        <v>616</v>
      </c>
      <c r="I130" s="20"/>
      <c r="J130" s="20"/>
      <c r="K130" s="41" t="s">
        <v>619</v>
      </c>
      <c r="L130" s="98" t="s">
        <v>617</v>
      </c>
      <c r="M130" s="98"/>
      <c r="N130" s="98"/>
      <c r="O130" s="46" t="s">
        <v>32</v>
      </c>
      <c r="P130" s="40"/>
      <c r="Q130" s="40"/>
      <c r="R130" s="40"/>
      <c r="S130" s="40"/>
      <c r="T130" s="18"/>
      <c r="U130" s="18"/>
      <c r="V130" s="168"/>
      <c r="W130" s="168"/>
      <c r="X130" s="168"/>
      <c r="Y130" s="168"/>
      <c r="Z130" s="168"/>
      <c r="AA130" s="168"/>
      <c r="AB130" s="168"/>
      <c r="AC130" s="168"/>
      <c r="AD130" s="165"/>
      <c r="AE130" s="165"/>
      <c r="AF130" s="41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39"/>
      <c r="AT130" s="216" t="s">
        <v>626</v>
      </c>
      <c r="AU130" s="40"/>
      <c r="AV130" s="39"/>
      <c r="AW130" s="40"/>
      <c r="AX130" s="40"/>
      <c r="AY130" s="235"/>
      <c r="AZ130" s="40"/>
      <c r="BA130" s="40"/>
      <c r="BB130" s="40"/>
      <c r="BC130" s="39"/>
    </row>
    <row r="131" spans="1:55" ht="60" customHeight="1" x14ac:dyDescent="0.25">
      <c r="A131" s="66">
        <v>2015</v>
      </c>
      <c r="B131" s="67"/>
      <c r="C131" s="17" t="s">
        <v>586</v>
      </c>
      <c r="D131" s="17"/>
      <c r="E131" s="17"/>
      <c r="F131" s="17"/>
      <c r="G131" s="17"/>
      <c r="H131" s="20" t="s">
        <v>462</v>
      </c>
      <c r="I131" s="20"/>
      <c r="J131" s="20"/>
      <c r="K131" s="41" t="s">
        <v>58</v>
      </c>
      <c r="L131" s="154" t="s">
        <v>465</v>
      </c>
      <c r="M131" s="98"/>
      <c r="N131" s="98"/>
      <c r="O131" s="44"/>
      <c r="P131" s="18"/>
      <c r="Q131" s="18"/>
      <c r="R131" s="18"/>
      <c r="S131" s="18"/>
      <c r="T131" s="50"/>
      <c r="U131" s="50"/>
      <c r="V131" s="168"/>
      <c r="W131" s="168"/>
      <c r="X131" s="168"/>
      <c r="Y131" s="168"/>
      <c r="Z131" s="168"/>
      <c r="AA131" s="168"/>
      <c r="AB131" s="168"/>
      <c r="AC131" s="168"/>
      <c r="AD131" s="165"/>
      <c r="AE131" s="165"/>
      <c r="AF131" s="41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39"/>
      <c r="AT131" s="216"/>
      <c r="AU131" s="40"/>
      <c r="AV131" s="39" t="s">
        <v>467</v>
      </c>
      <c r="AW131" s="40"/>
      <c r="AX131" s="40"/>
      <c r="AY131" s="235"/>
      <c r="AZ131" s="40"/>
      <c r="BA131" s="40"/>
      <c r="BB131" s="40"/>
      <c r="BC131" s="39"/>
    </row>
    <row r="132" spans="1:55" ht="54.95" customHeight="1" x14ac:dyDescent="0.25">
      <c r="A132" s="66">
        <v>2015</v>
      </c>
      <c r="B132" s="67"/>
      <c r="C132" s="17" t="s">
        <v>587</v>
      </c>
      <c r="D132" s="17"/>
      <c r="E132" s="17"/>
      <c r="F132" s="17"/>
      <c r="G132" s="17"/>
      <c r="H132" s="20" t="s">
        <v>635</v>
      </c>
      <c r="I132" s="20"/>
      <c r="J132" s="20"/>
      <c r="K132" s="41" t="s">
        <v>634</v>
      </c>
      <c r="L132" s="98" t="s">
        <v>396</v>
      </c>
      <c r="M132" s="98"/>
      <c r="N132" s="98"/>
      <c r="O132" s="44">
        <v>8</v>
      </c>
      <c r="P132" s="18" t="s">
        <v>51</v>
      </c>
      <c r="Q132" s="18"/>
      <c r="R132" s="18"/>
      <c r="S132" s="18"/>
      <c r="T132" s="50"/>
      <c r="U132" s="50"/>
      <c r="V132" s="168"/>
      <c r="W132" s="168"/>
      <c r="X132" s="168"/>
      <c r="Y132" s="168"/>
      <c r="Z132" s="168"/>
      <c r="AA132" s="168"/>
      <c r="AB132" s="168"/>
      <c r="AC132" s="168"/>
      <c r="AD132" s="165"/>
      <c r="AE132" s="165"/>
      <c r="AF132" s="41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39"/>
      <c r="AT132" s="213" t="s">
        <v>460</v>
      </c>
      <c r="AU132" s="39" t="s">
        <v>461</v>
      </c>
      <c r="AV132" s="39"/>
      <c r="AW132" s="40"/>
      <c r="AX132" s="40"/>
      <c r="AY132" s="235"/>
      <c r="AZ132" s="40"/>
      <c r="BA132" s="40"/>
      <c r="BB132" s="40"/>
      <c r="BC132" s="39"/>
    </row>
    <row r="133" spans="1:55" ht="72" customHeight="1" x14ac:dyDescent="0.25">
      <c r="A133" s="66">
        <v>2015</v>
      </c>
      <c r="B133" s="67"/>
      <c r="C133" s="20" t="s">
        <v>491</v>
      </c>
      <c r="D133" s="20"/>
      <c r="E133" s="20"/>
      <c r="F133" s="20"/>
      <c r="G133" s="20"/>
      <c r="H133" s="20" t="s">
        <v>636</v>
      </c>
      <c r="I133" s="20"/>
      <c r="J133" s="20"/>
      <c r="K133" s="41" t="s">
        <v>58</v>
      </c>
      <c r="L133" s="98"/>
      <c r="M133" s="98"/>
      <c r="N133" s="98"/>
      <c r="O133" s="46" t="s">
        <v>723</v>
      </c>
      <c r="P133" s="18" t="s">
        <v>56</v>
      </c>
      <c r="Q133" s="18"/>
      <c r="R133" s="18"/>
      <c r="S133" s="18"/>
      <c r="T133" s="18"/>
      <c r="U133" s="18"/>
      <c r="V133" s="168"/>
      <c r="W133" s="168"/>
      <c r="X133" s="168"/>
      <c r="Y133" s="168"/>
      <c r="Z133" s="168"/>
      <c r="AA133" s="168"/>
      <c r="AB133" s="168"/>
      <c r="AC133" s="168"/>
      <c r="AD133" s="165"/>
      <c r="AE133" s="165"/>
      <c r="AF133" s="41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39"/>
      <c r="AT133" s="202" t="s">
        <v>659</v>
      </c>
      <c r="AU133" s="40"/>
      <c r="AV133" s="39"/>
      <c r="AW133" s="39" t="s">
        <v>660</v>
      </c>
      <c r="AX133" s="40"/>
      <c r="AY133" s="235"/>
      <c r="AZ133" s="40"/>
      <c r="BA133" s="40"/>
      <c r="BB133" s="40"/>
      <c r="BC133" s="39"/>
    </row>
    <row r="134" spans="1:55" ht="60" customHeight="1" x14ac:dyDescent="0.25">
      <c r="A134" s="66">
        <v>2015</v>
      </c>
      <c r="B134" s="67"/>
      <c r="C134" s="20" t="s">
        <v>590</v>
      </c>
      <c r="D134" s="20"/>
      <c r="E134" s="20"/>
      <c r="F134" s="20"/>
      <c r="G134" s="20"/>
      <c r="H134" s="20" t="s">
        <v>462</v>
      </c>
      <c r="I134" s="20"/>
      <c r="J134" s="20"/>
      <c r="K134" s="6" t="s">
        <v>388</v>
      </c>
      <c r="L134" s="98" t="s">
        <v>340</v>
      </c>
      <c r="M134" s="98"/>
      <c r="N134" s="98"/>
      <c r="O134" s="23"/>
      <c r="P134" s="40"/>
      <c r="Q134" s="40"/>
      <c r="R134" s="40"/>
      <c r="S134" s="40"/>
      <c r="T134" s="23"/>
      <c r="U134" s="23"/>
      <c r="V134" s="168"/>
      <c r="W134" s="168"/>
      <c r="X134" s="168"/>
      <c r="Y134" s="168"/>
      <c r="Z134" s="168"/>
      <c r="AA134" s="168"/>
      <c r="AB134" s="168"/>
      <c r="AC134" s="168"/>
      <c r="AD134" s="165"/>
      <c r="AE134" s="165"/>
      <c r="AF134" s="6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39"/>
      <c r="AT134" s="216"/>
      <c r="AU134" s="40"/>
      <c r="AV134" s="40"/>
      <c r="AW134" s="40"/>
      <c r="AX134" s="40"/>
      <c r="AY134" s="235"/>
      <c r="AZ134" s="40"/>
      <c r="BA134" s="40"/>
      <c r="BB134" s="40"/>
      <c r="BC134" s="39"/>
    </row>
    <row r="135" spans="1:55" ht="61.5" customHeight="1" x14ac:dyDescent="0.25">
      <c r="A135" s="66">
        <v>2015</v>
      </c>
      <c r="B135" s="67"/>
      <c r="C135" s="20" t="s">
        <v>615</v>
      </c>
      <c r="D135" s="20"/>
      <c r="E135" s="20"/>
      <c r="F135" s="20"/>
      <c r="G135" s="20"/>
      <c r="H135" s="20" t="s">
        <v>522</v>
      </c>
      <c r="I135" s="20"/>
      <c r="J135" s="20"/>
      <c r="K135" s="41" t="s">
        <v>591</v>
      </c>
      <c r="L135" s="98" t="s">
        <v>523</v>
      </c>
      <c r="M135" s="98"/>
      <c r="N135" s="98"/>
      <c r="O135" s="44" t="s">
        <v>35</v>
      </c>
      <c r="P135" s="18"/>
      <c r="Q135" s="18"/>
      <c r="R135" s="18"/>
      <c r="S135" s="18"/>
      <c r="T135" s="50"/>
      <c r="U135" s="50"/>
      <c r="V135" s="168" t="s">
        <v>263</v>
      </c>
      <c r="W135" s="168"/>
      <c r="X135" s="168"/>
      <c r="Y135" s="168"/>
      <c r="Z135" s="168"/>
      <c r="AA135" s="168"/>
      <c r="AB135" s="168"/>
      <c r="AC135" s="168"/>
      <c r="AD135" s="165"/>
      <c r="AE135" s="165"/>
      <c r="AF135" s="41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39"/>
      <c r="AT135" s="220" t="s">
        <v>565</v>
      </c>
      <c r="AU135" s="42" t="s">
        <v>566</v>
      </c>
      <c r="AV135" s="42" t="s">
        <v>567</v>
      </c>
      <c r="AW135" s="42" t="s">
        <v>130</v>
      </c>
      <c r="AX135" s="42" t="s">
        <v>126</v>
      </c>
      <c r="AY135" s="236"/>
      <c r="AZ135" s="42"/>
      <c r="BA135" s="42"/>
      <c r="BB135" s="42"/>
      <c r="BC135" s="39"/>
    </row>
    <row r="136" spans="1:55" ht="61.5" customHeight="1" x14ac:dyDescent="0.25">
      <c r="A136" s="66">
        <v>2015</v>
      </c>
      <c r="B136" s="67"/>
      <c r="C136" s="20" t="s">
        <v>907</v>
      </c>
      <c r="D136" s="20"/>
      <c r="E136" s="20"/>
      <c r="F136" s="20"/>
      <c r="G136" s="20"/>
      <c r="H136" s="20" t="s">
        <v>225</v>
      </c>
      <c r="I136" s="20"/>
      <c r="J136" s="20"/>
      <c r="K136" s="41" t="s">
        <v>44</v>
      </c>
      <c r="L136" s="98" t="s">
        <v>908</v>
      </c>
      <c r="M136" s="98"/>
      <c r="N136" s="98"/>
      <c r="O136" s="44" t="s">
        <v>906</v>
      </c>
      <c r="P136" s="18"/>
      <c r="Q136" s="18"/>
      <c r="R136" s="18"/>
      <c r="S136" s="18"/>
      <c r="T136" s="50"/>
      <c r="U136" s="50"/>
      <c r="V136" s="168"/>
      <c r="W136" s="168"/>
      <c r="X136" s="168"/>
      <c r="Y136" s="168"/>
      <c r="Z136" s="168"/>
      <c r="AA136" s="168"/>
      <c r="AB136" s="168"/>
      <c r="AC136" s="168"/>
      <c r="AD136" s="165"/>
      <c r="AE136" s="165"/>
      <c r="AF136" s="41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39"/>
      <c r="AT136" s="220"/>
      <c r="AU136" s="42"/>
      <c r="AV136" s="42"/>
      <c r="AW136" s="42"/>
      <c r="AX136" s="42"/>
      <c r="AY136" s="236"/>
      <c r="AZ136" s="42"/>
      <c r="BA136" s="42"/>
      <c r="BB136" s="42"/>
      <c r="BC136" s="39"/>
    </row>
    <row r="137" spans="1:55" ht="61.5" customHeight="1" x14ac:dyDescent="0.25">
      <c r="A137" s="66">
        <v>2015</v>
      </c>
      <c r="B137" s="67"/>
      <c r="C137" s="20" t="s">
        <v>900</v>
      </c>
      <c r="D137" s="20"/>
      <c r="E137" s="20"/>
      <c r="F137" s="20"/>
      <c r="G137" s="20"/>
      <c r="H137" s="20" t="s">
        <v>899</v>
      </c>
      <c r="I137" s="20"/>
      <c r="J137" s="20"/>
      <c r="K137" s="41" t="s">
        <v>901</v>
      </c>
      <c r="L137" s="98" t="s">
        <v>902</v>
      </c>
      <c r="M137" s="98"/>
      <c r="N137" s="98"/>
      <c r="O137" s="44" t="s">
        <v>906</v>
      </c>
      <c r="P137" s="18"/>
      <c r="Q137" s="18"/>
      <c r="R137" s="18"/>
      <c r="S137" s="18"/>
      <c r="T137" s="50"/>
      <c r="U137" s="50"/>
      <c r="V137" s="168"/>
      <c r="W137" s="168"/>
      <c r="X137" s="168"/>
      <c r="Y137" s="168"/>
      <c r="Z137" s="168"/>
      <c r="AA137" s="168"/>
      <c r="AB137" s="168"/>
      <c r="AC137" s="168"/>
      <c r="AD137" s="165"/>
      <c r="AE137" s="165"/>
      <c r="AF137" s="41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39"/>
      <c r="AT137" s="220"/>
      <c r="AU137" s="42"/>
      <c r="AV137" s="42"/>
      <c r="AW137" s="42"/>
      <c r="AX137" s="42"/>
      <c r="AY137" s="236"/>
      <c r="AZ137" s="42"/>
      <c r="BA137" s="42"/>
      <c r="BB137" s="42"/>
      <c r="BC137" s="39"/>
    </row>
    <row r="138" spans="1:55" ht="61.5" customHeight="1" x14ac:dyDescent="0.25">
      <c r="A138" s="66">
        <v>2015</v>
      </c>
      <c r="B138" s="67"/>
      <c r="C138" s="20" t="s">
        <v>903</v>
      </c>
      <c r="D138" s="20"/>
      <c r="E138" s="20"/>
      <c r="F138" s="20"/>
      <c r="G138" s="20"/>
      <c r="H138" s="20" t="s">
        <v>663</v>
      </c>
      <c r="I138" s="20"/>
      <c r="J138" s="20"/>
      <c r="K138" s="41" t="s">
        <v>904</v>
      </c>
      <c r="L138" s="98" t="s">
        <v>905</v>
      </c>
      <c r="M138" s="98"/>
      <c r="N138" s="98"/>
      <c r="O138" s="44" t="s">
        <v>906</v>
      </c>
      <c r="P138" s="18"/>
      <c r="Q138" s="18"/>
      <c r="R138" s="18"/>
      <c r="S138" s="18"/>
      <c r="T138" s="50"/>
      <c r="U138" s="50"/>
      <c r="V138" s="168"/>
      <c r="W138" s="168"/>
      <c r="X138" s="168"/>
      <c r="Y138" s="168"/>
      <c r="Z138" s="168"/>
      <c r="AA138" s="168"/>
      <c r="AB138" s="168"/>
      <c r="AC138" s="168"/>
      <c r="AD138" s="165"/>
      <c r="AE138" s="165"/>
      <c r="AF138" s="41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39"/>
      <c r="AT138" s="220"/>
      <c r="AU138" s="42"/>
      <c r="AV138" s="42"/>
      <c r="AW138" s="42"/>
      <c r="AX138" s="42"/>
      <c r="AY138" s="236"/>
      <c r="AZ138" s="42"/>
      <c r="BA138" s="42"/>
      <c r="BB138" s="42"/>
      <c r="BC138" s="39"/>
    </row>
    <row r="139" spans="1:55" s="30" customFormat="1" ht="54.95" customHeight="1" x14ac:dyDescent="0.25">
      <c r="A139" s="66">
        <v>2015</v>
      </c>
      <c r="B139" s="67"/>
      <c r="C139" s="17" t="s">
        <v>745</v>
      </c>
      <c r="D139" s="17"/>
      <c r="E139" s="17"/>
      <c r="F139" s="17"/>
      <c r="G139" s="17"/>
      <c r="H139" s="20" t="s">
        <v>694</v>
      </c>
      <c r="I139" s="20"/>
      <c r="J139" s="20"/>
      <c r="K139" s="18" t="s">
        <v>72</v>
      </c>
      <c r="L139" s="98"/>
      <c r="M139" s="98"/>
      <c r="N139" s="98"/>
      <c r="O139" s="46" t="s">
        <v>876</v>
      </c>
      <c r="P139" s="18"/>
      <c r="Q139" s="18"/>
      <c r="R139" s="18"/>
      <c r="S139" s="18"/>
      <c r="T139" s="18"/>
      <c r="U139" s="18"/>
      <c r="V139" s="168"/>
      <c r="W139" s="168"/>
      <c r="X139" s="168"/>
      <c r="Y139" s="168"/>
      <c r="Z139" s="168"/>
      <c r="AA139" s="168"/>
      <c r="AB139" s="168"/>
      <c r="AC139" s="168"/>
      <c r="AD139" s="165"/>
      <c r="AE139" s="165"/>
      <c r="AF139" s="18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39"/>
      <c r="AT139" s="218"/>
      <c r="AU139" s="39"/>
      <c r="AV139" s="39"/>
      <c r="AW139" s="39"/>
      <c r="AX139" s="39"/>
      <c r="AY139" s="165"/>
      <c r="AZ139" s="39"/>
      <c r="BA139" s="39"/>
      <c r="BB139" s="39"/>
      <c r="BC139" s="39"/>
    </row>
    <row r="140" spans="1:55" s="30" customFormat="1" ht="65.25" customHeight="1" x14ac:dyDescent="0.25">
      <c r="A140" s="66">
        <v>2015</v>
      </c>
      <c r="B140" s="67"/>
      <c r="C140" s="17" t="s">
        <v>724</v>
      </c>
      <c r="D140" s="17"/>
      <c r="E140" s="17"/>
      <c r="F140" s="17"/>
      <c r="G140" s="17"/>
      <c r="H140" s="20" t="s">
        <v>663</v>
      </c>
      <c r="I140" s="20"/>
      <c r="J140" s="20"/>
      <c r="K140" s="41" t="s">
        <v>476</v>
      </c>
      <c r="L140" s="154" t="s">
        <v>664</v>
      </c>
      <c r="M140" s="98"/>
      <c r="N140" s="98"/>
      <c r="O140" s="46" t="s">
        <v>877</v>
      </c>
      <c r="P140" s="18" t="s">
        <v>589</v>
      </c>
      <c r="Q140" s="18"/>
      <c r="R140" s="18"/>
      <c r="S140" s="18"/>
      <c r="T140" s="18"/>
      <c r="U140" s="18"/>
      <c r="V140" s="168"/>
      <c r="W140" s="168"/>
      <c r="X140" s="168"/>
      <c r="Y140" s="168"/>
      <c r="Z140" s="168"/>
      <c r="AA140" s="168"/>
      <c r="AB140" s="168"/>
      <c r="AC140" s="168"/>
      <c r="AD140" s="165"/>
      <c r="AE140" s="165"/>
      <c r="AF140" s="41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39"/>
      <c r="AT140" s="216" t="s">
        <v>461</v>
      </c>
      <c r="AU140" s="39"/>
      <c r="AV140" s="39"/>
      <c r="AW140" s="39"/>
      <c r="AX140" s="39"/>
      <c r="AY140" s="165"/>
      <c r="AZ140" s="39"/>
      <c r="BA140" s="39"/>
      <c r="BB140" s="39"/>
      <c r="BC140" s="39"/>
    </row>
    <row r="141" spans="1:55" ht="54.95" customHeight="1" x14ac:dyDescent="0.25">
      <c r="A141" s="66">
        <v>2015</v>
      </c>
      <c r="B141" s="67"/>
      <c r="C141" s="17" t="s">
        <v>314</v>
      </c>
      <c r="D141" s="17"/>
      <c r="E141" s="17"/>
      <c r="F141" s="17"/>
      <c r="G141" s="17"/>
      <c r="H141" s="20" t="s">
        <v>519</v>
      </c>
      <c r="I141" s="20"/>
      <c r="J141" s="20"/>
      <c r="K141" s="41"/>
      <c r="L141" s="98" t="s">
        <v>381</v>
      </c>
      <c r="M141" s="98"/>
      <c r="N141" s="98"/>
      <c r="O141" s="44" t="s">
        <v>679</v>
      </c>
      <c r="P141" s="40" t="s">
        <v>429</v>
      </c>
      <c r="Q141" s="40"/>
      <c r="R141" s="40"/>
      <c r="S141" s="40"/>
      <c r="T141" s="50"/>
      <c r="U141" s="50"/>
      <c r="V141" s="168"/>
      <c r="W141" s="168"/>
      <c r="X141" s="168"/>
      <c r="Y141" s="168"/>
      <c r="Z141" s="168"/>
      <c r="AA141" s="168"/>
      <c r="AB141" s="168"/>
      <c r="AC141" s="168"/>
      <c r="AD141" s="165"/>
      <c r="AE141" s="165"/>
      <c r="AF141" s="41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39"/>
      <c r="AT141" s="217"/>
      <c r="AU141" s="40"/>
      <c r="AV141" s="39" t="s">
        <v>461</v>
      </c>
      <c r="AW141" s="40"/>
      <c r="AX141" s="40"/>
      <c r="AY141" s="235"/>
      <c r="AZ141" s="40"/>
      <c r="BA141" s="40"/>
      <c r="BB141" s="40"/>
      <c r="BC141" s="39"/>
    </row>
    <row r="142" spans="1:55" ht="54.95" customHeight="1" x14ac:dyDescent="0.25">
      <c r="A142" s="66">
        <v>2015</v>
      </c>
      <c r="B142" s="67"/>
      <c r="C142" s="182" t="s">
        <v>435</v>
      </c>
      <c r="D142" s="1"/>
      <c r="E142" s="1"/>
      <c r="F142" s="1"/>
      <c r="G142" s="1"/>
      <c r="H142" s="20" t="s">
        <v>434</v>
      </c>
      <c r="I142" s="20"/>
      <c r="J142" s="20"/>
      <c r="K142" s="41" t="s">
        <v>436</v>
      </c>
      <c r="L142" s="98" t="s">
        <v>242</v>
      </c>
      <c r="M142" s="98"/>
      <c r="N142" s="98"/>
      <c r="O142" s="18" t="s">
        <v>725</v>
      </c>
      <c r="P142" s="62"/>
      <c r="Q142" s="62"/>
      <c r="R142" s="62"/>
      <c r="S142" s="62"/>
      <c r="T142" s="18"/>
      <c r="U142" s="18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41"/>
      <c r="AG142" s="169"/>
      <c r="AH142" s="169"/>
      <c r="AI142" s="169"/>
      <c r="AJ142" s="169"/>
      <c r="AK142" s="169"/>
      <c r="AL142" s="169"/>
      <c r="AM142" s="169"/>
      <c r="AN142" s="169"/>
      <c r="AO142" s="169"/>
      <c r="AP142" s="169"/>
      <c r="AQ142" s="169"/>
      <c r="AR142" s="169"/>
      <c r="AS142" s="61"/>
      <c r="AT142" s="216" t="s">
        <v>125</v>
      </c>
      <c r="AU142" s="45"/>
      <c r="AV142" s="45"/>
      <c r="AW142" s="61"/>
      <c r="AX142" s="61"/>
      <c r="AY142" s="169"/>
      <c r="AZ142" s="61"/>
      <c r="BA142" s="61"/>
      <c r="BB142" s="61"/>
      <c r="BC142" s="61"/>
    </row>
    <row r="143" spans="1:55" ht="54.95" customHeight="1" x14ac:dyDescent="0.25">
      <c r="A143" s="66">
        <v>2015</v>
      </c>
      <c r="B143" s="67"/>
      <c r="C143" s="17" t="s">
        <v>333</v>
      </c>
      <c r="D143" s="17"/>
      <c r="E143" s="17"/>
      <c r="F143" s="17"/>
      <c r="G143" s="17"/>
      <c r="H143" s="37" t="s">
        <v>454</v>
      </c>
      <c r="I143" s="37"/>
      <c r="J143" s="37"/>
      <c r="K143" s="18"/>
      <c r="L143" s="98"/>
      <c r="M143" s="98"/>
      <c r="N143" s="98"/>
      <c r="O143" s="44">
        <v>0</v>
      </c>
      <c r="P143" s="17"/>
      <c r="Q143" s="17"/>
      <c r="R143" s="17"/>
      <c r="S143" s="17"/>
      <c r="T143" s="50"/>
      <c r="U143" s="50"/>
      <c r="V143" s="168"/>
      <c r="W143" s="168"/>
      <c r="X143" s="168"/>
      <c r="Y143" s="168"/>
      <c r="Z143" s="168"/>
      <c r="AA143" s="168"/>
      <c r="AB143" s="168"/>
      <c r="AC143" s="168"/>
      <c r="AD143" s="165"/>
      <c r="AE143" s="165"/>
      <c r="AF143" s="18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39"/>
      <c r="AT143" s="216"/>
      <c r="AU143" s="45"/>
      <c r="AV143" s="45"/>
      <c r="AW143" s="39"/>
      <c r="AX143" s="40"/>
      <c r="AY143" s="235"/>
      <c r="AZ143" s="40"/>
      <c r="BA143" s="40"/>
      <c r="BB143" s="40"/>
      <c r="BC143" s="39"/>
    </row>
    <row r="144" spans="1:55" ht="54.95" customHeight="1" x14ac:dyDescent="0.25">
      <c r="A144" s="66">
        <v>2015</v>
      </c>
      <c r="B144" s="67"/>
      <c r="C144" s="17" t="s">
        <v>686</v>
      </c>
      <c r="D144" s="17"/>
      <c r="E144" s="17"/>
      <c r="F144" s="17"/>
      <c r="G144" s="17"/>
      <c r="H144" s="37" t="s">
        <v>685</v>
      </c>
      <c r="I144" s="37"/>
      <c r="J144" s="37"/>
      <c r="K144" s="18" t="s">
        <v>58</v>
      </c>
      <c r="L144" s="98" t="s">
        <v>687</v>
      </c>
      <c r="M144" s="98"/>
      <c r="N144" s="98"/>
      <c r="O144" s="44" t="s">
        <v>373</v>
      </c>
      <c r="P144" s="17"/>
      <c r="Q144" s="17"/>
      <c r="R144" s="17"/>
      <c r="S144" s="17"/>
      <c r="T144" s="50"/>
      <c r="U144" s="50"/>
      <c r="V144" s="168"/>
      <c r="W144" s="168"/>
      <c r="X144" s="168"/>
      <c r="Y144" s="168"/>
      <c r="Z144" s="168"/>
      <c r="AA144" s="168"/>
      <c r="AB144" s="168"/>
      <c r="AC144" s="168"/>
      <c r="AD144" s="165"/>
      <c r="AE144" s="165"/>
      <c r="AF144" s="18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39"/>
      <c r="AT144" s="216"/>
      <c r="AU144" s="45"/>
      <c r="AV144" s="45"/>
      <c r="AW144" s="39"/>
      <c r="AX144" s="40"/>
      <c r="AY144" s="235"/>
      <c r="AZ144" s="40"/>
      <c r="BA144" s="40"/>
      <c r="BB144" s="40"/>
      <c r="BC144" s="39"/>
    </row>
    <row r="145" spans="1:55" ht="54.95" customHeight="1" x14ac:dyDescent="0.25">
      <c r="A145" s="66">
        <v>2015</v>
      </c>
      <c r="B145" s="68"/>
      <c r="C145" s="1" t="s">
        <v>549</v>
      </c>
      <c r="D145" s="1"/>
      <c r="E145" s="1"/>
      <c r="F145" s="1"/>
      <c r="G145" s="1"/>
      <c r="H145" s="20" t="s">
        <v>547</v>
      </c>
      <c r="I145" s="20"/>
      <c r="J145" s="20"/>
      <c r="K145" s="46" t="s">
        <v>548</v>
      </c>
      <c r="L145" s="98" t="s">
        <v>301</v>
      </c>
      <c r="M145" s="98"/>
      <c r="N145" s="98"/>
      <c r="O145" s="46" t="s">
        <v>218</v>
      </c>
      <c r="P145" s="18" t="s">
        <v>56</v>
      </c>
      <c r="Q145" s="18"/>
      <c r="R145" s="18"/>
      <c r="S145" s="18"/>
      <c r="T145" s="18"/>
      <c r="U145" s="18"/>
      <c r="V145" s="168"/>
      <c r="W145" s="168"/>
      <c r="X145" s="168"/>
      <c r="Y145" s="168"/>
      <c r="Z145" s="168"/>
      <c r="AA145" s="168"/>
      <c r="AB145" s="168"/>
      <c r="AC145" s="168"/>
      <c r="AD145" s="165"/>
      <c r="AE145" s="165"/>
      <c r="AF145" s="46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39"/>
      <c r="AT145" s="216" t="s">
        <v>550</v>
      </c>
      <c r="AU145" s="45" t="s">
        <v>551</v>
      </c>
      <c r="AV145" s="45" t="s">
        <v>552</v>
      </c>
      <c r="AW145" s="39" t="s">
        <v>553</v>
      </c>
      <c r="AX145" s="40"/>
      <c r="AY145" s="235"/>
      <c r="AZ145" s="40"/>
      <c r="BA145" s="40"/>
      <c r="BB145" s="40"/>
      <c r="BC145" s="39"/>
    </row>
    <row r="146" spans="1:55" ht="54.95" customHeight="1" x14ac:dyDescent="0.25">
      <c r="A146" s="66">
        <v>2015</v>
      </c>
      <c r="B146" s="87"/>
      <c r="C146" s="1" t="s">
        <v>728</v>
      </c>
      <c r="D146" s="1"/>
      <c r="E146" s="1"/>
      <c r="F146" s="1"/>
      <c r="G146" s="1"/>
      <c r="H146" s="20" t="s">
        <v>727</v>
      </c>
      <c r="I146" s="20"/>
      <c r="J146" s="20"/>
      <c r="K146" s="18" t="s">
        <v>58</v>
      </c>
      <c r="L146" s="154" t="s">
        <v>726</v>
      </c>
      <c r="M146" s="98"/>
      <c r="N146" s="98"/>
      <c r="O146" s="46"/>
      <c r="P146" s="18"/>
      <c r="Q146" s="18"/>
      <c r="R146" s="18"/>
      <c r="S146" s="18"/>
      <c r="T146" s="18"/>
      <c r="U146" s="18"/>
      <c r="V146" s="168"/>
      <c r="W146" s="168"/>
      <c r="X146" s="168"/>
      <c r="Y146" s="168"/>
      <c r="Z146" s="168"/>
      <c r="AA146" s="168"/>
      <c r="AB146" s="168"/>
      <c r="AC146" s="168"/>
      <c r="AD146" s="165"/>
      <c r="AE146" s="165"/>
      <c r="AF146" s="18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39"/>
      <c r="AT146" s="216"/>
      <c r="AU146" s="45"/>
      <c r="AV146" s="45"/>
      <c r="AW146" s="39"/>
      <c r="AX146" s="40"/>
      <c r="AY146" s="235"/>
      <c r="AZ146" s="40"/>
      <c r="BA146" s="40"/>
      <c r="BB146" s="40"/>
      <c r="BC146" s="39"/>
    </row>
    <row r="147" spans="1:55" ht="77.25" customHeight="1" x14ac:dyDescent="0.25">
      <c r="A147" s="66">
        <v>2015</v>
      </c>
      <c r="B147" s="68"/>
      <c r="C147" s="1" t="s">
        <v>699</v>
      </c>
      <c r="D147" s="1"/>
      <c r="E147" s="1"/>
      <c r="F147" s="1"/>
      <c r="G147" s="1"/>
      <c r="H147" s="20" t="s">
        <v>698</v>
      </c>
      <c r="I147" s="20"/>
      <c r="J147" s="20"/>
      <c r="K147" s="46" t="s">
        <v>361</v>
      </c>
      <c r="L147" s="154" t="s">
        <v>344</v>
      </c>
      <c r="M147" s="98"/>
      <c r="N147" s="98"/>
      <c r="O147" s="44"/>
      <c r="P147" s="18"/>
      <c r="Q147" s="18"/>
      <c r="R147" s="18"/>
      <c r="S147" s="18"/>
      <c r="T147" s="50"/>
      <c r="U147" s="50"/>
      <c r="V147" s="168" t="s">
        <v>703</v>
      </c>
      <c r="W147" s="168"/>
      <c r="X147" s="168"/>
      <c r="Y147" s="168"/>
      <c r="Z147" s="168"/>
      <c r="AA147" s="168"/>
      <c r="AB147" s="168"/>
      <c r="AC147" s="168"/>
      <c r="AD147" s="165"/>
      <c r="AE147" s="165"/>
      <c r="AF147" s="46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39"/>
      <c r="AT147" s="216" t="s">
        <v>702</v>
      </c>
      <c r="AU147" s="45"/>
      <c r="AV147" s="45"/>
      <c r="AW147" s="39"/>
      <c r="AX147" s="40"/>
      <c r="AY147" s="235"/>
      <c r="AZ147" s="40"/>
      <c r="BA147" s="40"/>
      <c r="BB147" s="40"/>
      <c r="BC147" s="39"/>
    </row>
    <row r="148" spans="1:55" ht="54.95" customHeight="1" x14ac:dyDescent="0.25">
      <c r="A148" s="66">
        <v>2015</v>
      </c>
      <c r="B148" s="79"/>
      <c r="C148" s="20" t="s">
        <v>411</v>
      </c>
      <c r="D148" s="20"/>
      <c r="E148" s="20"/>
      <c r="F148" s="20"/>
      <c r="G148" s="20"/>
      <c r="H148" s="37" t="s">
        <v>597</v>
      </c>
      <c r="I148" s="37"/>
      <c r="J148" s="37"/>
      <c r="K148" s="41" t="s">
        <v>58</v>
      </c>
      <c r="L148" s="98" t="s">
        <v>159</v>
      </c>
      <c r="M148" s="98"/>
      <c r="N148" s="98"/>
      <c r="O148" s="44"/>
      <c r="P148" s="18" t="s">
        <v>430</v>
      </c>
      <c r="Q148" s="18"/>
      <c r="R148" s="18"/>
      <c r="S148" s="18"/>
      <c r="T148" s="50"/>
      <c r="U148" s="50"/>
      <c r="V148" s="168"/>
      <c r="W148" s="168"/>
      <c r="X148" s="168"/>
      <c r="Y148" s="168"/>
      <c r="Z148" s="168"/>
      <c r="AA148" s="168"/>
      <c r="AB148" s="168"/>
      <c r="AC148" s="168"/>
      <c r="AD148" s="165"/>
      <c r="AE148" s="165"/>
      <c r="AF148" s="41"/>
      <c r="AG148" s="165"/>
      <c r="AH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39"/>
      <c r="AT148" s="216" t="s">
        <v>168</v>
      </c>
      <c r="AU148" s="45"/>
      <c r="AV148" s="45"/>
      <c r="AW148" s="39"/>
      <c r="AX148" s="40"/>
      <c r="AY148" s="235"/>
      <c r="AZ148" s="40"/>
      <c r="BA148" s="40"/>
      <c r="BB148" s="40"/>
      <c r="BC148" s="39"/>
    </row>
    <row r="149" spans="1:55" ht="54.95" customHeight="1" x14ac:dyDescent="0.25">
      <c r="A149" s="66">
        <v>2015</v>
      </c>
      <c r="B149" s="68"/>
      <c r="C149" s="20" t="s">
        <v>669</v>
      </c>
      <c r="D149" s="20"/>
      <c r="E149" s="20"/>
      <c r="F149" s="20"/>
      <c r="G149" s="20"/>
      <c r="H149" s="37" t="s">
        <v>668</v>
      </c>
      <c r="I149" s="37"/>
      <c r="J149" s="37"/>
      <c r="K149" s="41" t="s">
        <v>671</v>
      </c>
      <c r="L149" s="154" t="s">
        <v>670</v>
      </c>
      <c r="M149" s="98"/>
      <c r="N149" s="98"/>
      <c r="O149" s="44"/>
      <c r="P149" s="18"/>
      <c r="Q149" s="18"/>
      <c r="R149" s="18"/>
      <c r="S149" s="18"/>
      <c r="T149" s="50"/>
      <c r="U149" s="50"/>
      <c r="V149" s="168"/>
      <c r="W149" s="168"/>
      <c r="X149" s="168"/>
      <c r="Y149" s="168"/>
      <c r="Z149" s="168"/>
      <c r="AA149" s="168"/>
      <c r="AB149" s="168"/>
      <c r="AC149" s="168"/>
      <c r="AD149" s="165"/>
      <c r="AE149" s="165"/>
      <c r="AF149" s="41"/>
      <c r="AG149" s="165"/>
      <c r="AH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39"/>
      <c r="AT149" s="216"/>
      <c r="AU149" s="45"/>
      <c r="AV149" s="45"/>
      <c r="AW149" s="39"/>
      <c r="AX149" s="40"/>
      <c r="AY149" s="235"/>
      <c r="AZ149" s="40"/>
      <c r="BA149" s="40"/>
      <c r="BB149" s="40"/>
      <c r="BC149" s="39"/>
    </row>
    <row r="150" spans="1:55" ht="54.95" customHeight="1" x14ac:dyDescent="0.25">
      <c r="A150" s="66">
        <v>2015</v>
      </c>
      <c r="B150" s="68"/>
      <c r="C150" s="17" t="s">
        <v>338</v>
      </c>
      <c r="D150" s="17"/>
      <c r="E150" s="17"/>
      <c r="F150" s="17"/>
      <c r="G150" s="17"/>
      <c r="H150" s="20" t="s">
        <v>730</v>
      </c>
      <c r="I150" s="20"/>
      <c r="J150" s="20"/>
      <c r="K150" s="2" t="s">
        <v>444</v>
      </c>
      <c r="L150" s="98" t="s">
        <v>340</v>
      </c>
      <c r="M150" s="98"/>
      <c r="N150" s="98"/>
      <c r="O150" s="46" t="s">
        <v>33</v>
      </c>
      <c r="P150" s="6"/>
      <c r="Q150" s="6"/>
      <c r="R150" s="6"/>
      <c r="S150" s="6"/>
      <c r="T150" s="18"/>
      <c r="U150" s="18"/>
      <c r="V150" s="168"/>
      <c r="W150" s="168"/>
      <c r="X150" s="168"/>
      <c r="Y150" s="168"/>
      <c r="Z150" s="168"/>
      <c r="AA150" s="168"/>
      <c r="AB150" s="168"/>
      <c r="AC150" s="168"/>
      <c r="AD150" s="165"/>
      <c r="AE150" s="165"/>
      <c r="AF150" s="2"/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39"/>
      <c r="AT150" s="216" t="s">
        <v>298</v>
      </c>
      <c r="AU150" s="45"/>
      <c r="AV150" s="45" t="s">
        <v>298</v>
      </c>
      <c r="AW150" s="39" t="s">
        <v>341</v>
      </c>
      <c r="AX150" s="40"/>
      <c r="AY150" s="235"/>
      <c r="AZ150" s="40"/>
      <c r="BA150" s="40"/>
      <c r="BB150" s="40"/>
      <c r="BC150" s="39"/>
    </row>
    <row r="151" spans="1:55" ht="54.95" customHeight="1" x14ac:dyDescent="0.25">
      <c r="A151" s="66">
        <v>2015</v>
      </c>
      <c r="B151" s="67"/>
      <c r="C151" s="17" t="s">
        <v>336</v>
      </c>
      <c r="D151" s="17"/>
      <c r="E151" s="17"/>
      <c r="F151" s="17"/>
      <c r="G151" s="17"/>
      <c r="H151" s="20" t="s">
        <v>729</v>
      </c>
      <c r="I151" s="20"/>
      <c r="J151" s="20"/>
      <c r="K151" s="2" t="s">
        <v>446</v>
      </c>
      <c r="L151" s="154" t="s">
        <v>320</v>
      </c>
      <c r="M151" s="98"/>
      <c r="N151" s="98"/>
      <c r="O151" s="44"/>
      <c r="P151" s="62"/>
      <c r="Q151" s="62"/>
      <c r="R151" s="62"/>
      <c r="S151" s="62"/>
      <c r="T151" s="50"/>
      <c r="U151" s="50"/>
      <c r="V151" s="168"/>
      <c r="W151" s="168"/>
      <c r="X151" s="168"/>
      <c r="Y151" s="168"/>
      <c r="Z151" s="168"/>
      <c r="AA151" s="168"/>
      <c r="AB151" s="168"/>
      <c r="AC151" s="168"/>
      <c r="AD151" s="165"/>
      <c r="AE151" s="165"/>
      <c r="AF151" s="2"/>
      <c r="AG151" s="165"/>
      <c r="AH151" s="165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39"/>
      <c r="AT151" s="216" t="s">
        <v>447</v>
      </c>
      <c r="AU151" s="45"/>
      <c r="AV151" s="45" t="s">
        <v>298</v>
      </c>
      <c r="AW151" s="39"/>
      <c r="AX151" s="40"/>
      <c r="AY151" s="235"/>
      <c r="AZ151" s="40"/>
      <c r="BA151" s="40"/>
      <c r="BB151" s="40"/>
      <c r="BC151" s="39"/>
    </row>
    <row r="152" spans="1:55" ht="54.95" customHeight="1" x14ac:dyDescent="0.25">
      <c r="A152" s="66">
        <v>2015</v>
      </c>
      <c r="B152" s="67"/>
      <c r="C152" s="1" t="s">
        <v>335</v>
      </c>
      <c r="D152" s="1"/>
      <c r="E152" s="1"/>
      <c r="F152" s="1"/>
      <c r="G152" s="1"/>
      <c r="H152" s="20" t="s">
        <v>731</v>
      </c>
      <c r="I152" s="20"/>
      <c r="J152" s="20"/>
      <c r="K152" s="41" t="s">
        <v>232</v>
      </c>
      <c r="L152" s="98" t="s">
        <v>203</v>
      </c>
      <c r="M152" s="98"/>
      <c r="N152" s="98"/>
      <c r="O152" s="44"/>
      <c r="P152" s="62"/>
      <c r="Q152" s="62"/>
      <c r="R152" s="62"/>
      <c r="S152" s="62"/>
      <c r="T152" s="50"/>
      <c r="U152" s="50"/>
      <c r="V152" s="168"/>
      <c r="W152" s="168"/>
      <c r="X152" s="168"/>
      <c r="Y152" s="168"/>
      <c r="Z152" s="168"/>
      <c r="AA152" s="168"/>
      <c r="AB152" s="168"/>
      <c r="AC152" s="168"/>
      <c r="AD152" s="165"/>
      <c r="AE152" s="165"/>
      <c r="AF152" s="41"/>
      <c r="AG152" s="165"/>
      <c r="AH152" s="165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39"/>
      <c r="AT152" s="216"/>
      <c r="AU152" s="45"/>
      <c r="AV152" s="45" t="s">
        <v>298</v>
      </c>
      <c r="AW152" s="40"/>
      <c r="AX152" s="40"/>
      <c r="AY152" s="235"/>
      <c r="AZ152" s="40"/>
      <c r="BA152" s="40"/>
      <c r="BB152" s="40"/>
      <c r="BC152" s="39"/>
    </row>
    <row r="153" spans="1:55" ht="79.5" customHeight="1" x14ac:dyDescent="0.25">
      <c r="A153" s="66">
        <v>2015</v>
      </c>
      <c r="B153" s="67"/>
      <c r="C153" s="1" t="s">
        <v>559</v>
      </c>
      <c r="D153" s="1"/>
      <c r="E153" s="1"/>
      <c r="F153" s="1"/>
      <c r="G153" s="1"/>
      <c r="H153" s="16" t="s">
        <v>732</v>
      </c>
      <c r="I153" s="16"/>
      <c r="J153" s="16"/>
      <c r="K153" s="2"/>
      <c r="L153" s="98" t="s">
        <v>147</v>
      </c>
      <c r="M153" s="98"/>
      <c r="N153" s="98"/>
      <c r="O153" s="44"/>
      <c r="P153" s="18" t="s">
        <v>51</v>
      </c>
      <c r="Q153" s="18"/>
      <c r="R153" s="18"/>
      <c r="S153" s="18"/>
      <c r="T153" s="50"/>
      <c r="U153" s="50"/>
      <c r="V153" s="168"/>
      <c r="W153" s="168"/>
      <c r="X153" s="168"/>
      <c r="Y153" s="168"/>
      <c r="Z153" s="168"/>
      <c r="AA153" s="168"/>
      <c r="AB153" s="168"/>
      <c r="AC153" s="168"/>
      <c r="AD153" s="165"/>
      <c r="AE153" s="165"/>
      <c r="AF153" s="2"/>
      <c r="AG153" s="165"/>
      <c r="AH153" s="165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S153" s="39"/>
      <c r="AT153" s="216" t="s">
        <v>458</v>
      </c>
      <c r="AU153" s="45" t="s">
        <v>460</v>
      </c>
      <c r="AV153" s="45" t="s">
        <v>462</v>
      </c>
      <c r="AW153" s="39" t="s">
        <v>458</v>
      </c>
      <c r="AX153" s="40"/>
      <c r="AY153" s="235"/>
      <c r="AZ153" s="40"/>
      <c r="BA153" s="40"/>
      <c r="BB153" s="40"/>
      <c r="BC153" s="39"/>
    </row>
    <row r="154" spans="1:55" ht="79.5" customHeight="1" x14ac:dyDescent="0.25">
      <c r="A154" s="66">
        <v>2015</v>
      </c>
      <c r="B154" s="67"/>
      <c r="C154" s="1" t="s">
        <v>707</v>
      </c>
      <c r="D154" s="1"/>
      <c r="E154" s="1"/>
      <c r="F154" s="1"/>
      <c r="G154" s="1"/>
      <c r="H154" s="16" t="s">
        <v>705</v>
      </c>
      <c r="I154" s="16"/>
      <c r="J154" s="16"/>
      <c r="K154" s="2" t="s">
        <v>706</v>
      </c>
      <c r="L154" s="154" t="s">
        <v>708</v>
      </c>
      <c r="M154" s="98"/>
      <c r="N154" s="98"/>
      <c r="O154" s="44" t="s">
        <v>35</v>
      </c>
      <c r="P154" s="18"/>
      <c r="Q154" s="18"/>
      <c r="R154" s="18"/>
      <c r="S154" s="18"/>
      <c r="T154" s="50"/>
      <c r="U154" s="50"/>
      <c r="V154" s="168"/>
      <c r="W154" s="168"/>
      <c r="X154" s="168"/>
      <c r="Y154" s="168"/>
      <c r="Z154" s="168"/>
      <c r="AA154" s="168"/>
      <c r="AB154" s="168"/>
      <c r="AC154" s="168"/>
      <c r="AD154" s="165"/>
      <c r="AE154" s="165"/>
      <c r="AF154" s="2"/>
      <c r="AG154" s="165"/>
      <c r="AH154" s="165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S154" s="39"/>
      <c r="AT154" s="216" t="s">
        <v>709</v>
      </c>
      <c r="AU154"/>
      <c r="AV154" s="45" t="s">
        <v>710</v>
      </c>
      <c r="AW154" s="45" t="s">
        <v>711</v>
      </c>
      <c r="AX154" s="40"/>
      <c r="AY154" s="235"/>
      <c r="AZ154" s="40"/>
      <c r="BA154" s="40"/>
      <c r="BB154" s="40"/>
      <c r="BC154" s="39"/>
    </row>
    <row r="155" spans="1:55" ht="86.25" customHeight="1" x14ac:dyDescent="0.25">
      <c r="A155" s="66">
        <v>2015</v>
      </c>
      <c r="B155" s="67"/>
      <c r="C155" s="1" t="s">
        <v>696</v>
      </c>
      <c r="D155" s="1"/>
      <c r="E155" s="1"/>
      <c r="F155" s="1"/>
      <c r="G155" s="1"/>
      <c r="H155" s="16" t="s">
        <v>695</v>
      </c>
      <c r="I155" s="16"/>
      <c r="J155" s="16"/>
      <c r="K155" s="2" t="s">
        <v>21</v>
      </c>
      <c r="L155" s="154" t="s">
        <v>697</v>
      </c>
      <c r="M155" s="98"/>
      <c r="N155" s="98"/>
      <c r="O155" s="44"/>
      <c r="P155" s="18"/>
      <c r="Q155" s="18"/>
      <c r="R155" s="18"/>
      <c r="S155" s="18"/>
      <c r="T155" s="50"/>
      <c r="U155" s="50"/>
      <c r="V155" s="168"/>
      <c r="W155" s="168"/>
      <c r="X155" s="168"/>
      <c r="Y155" s="168"/>
      <c r="Z155" s="168"/>
      <c r="AA155" s="168"/>
      <c r="AB155" s="168"/>
      <c r="AC155" s="168"/>
      <c r="AD155" s="165"/>
      <c r="AE155" s="165"/>
      <c r="AF155" s="2"/>
      <c r="AG155" s="165"/>
      <c r="AH155" s="165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S155" s="39"/>
      <c r="AT155" s="216" t="s">
        <v>704</v>
      </c>
      <c r="AU155" s="45"/>
      <c r="AV155" s="45" t="s">
        <v>704</v>
      </c>
      <c r="AW155" s="39" t="s">
        <v>704</v>
      </c>
      <c r="AX155" s="40"/>
      <c r="AY155" s="235"/>
      <c r="AZ155" s="40"/>
      <c r="BA155" s="40"/>
      <c r="BB155" s="40"/>
      <c r="BC155" s="39"/>
    </row>
    <row r="156" spans="1:55" ht="54.95" customHeight="1" x14ac:dyDescent="0.25">
      <c r="A156" s="66">
        <v>2015</v>
      </c>
      <c r="B156" s="67"/>
      <c r="C156" s="1" t="s">
        <v>578</v>
      </c>
      <c r="D156" s="1"/>
      <c r="E156" s="1"/>
      <c r="F156" s="1"/>
      <c r="G156" s="1"/>
      <c r="H156" s="16" t="s">
        <v>505</v>
      </c>
      <c r="I156" s="16"/>
      <c r="J156" s="16"/>
      <c r="K156" s="2" t="s">
        <v>72</v>
      </c>
      <c r="L156" s="98" t="s">
        <v>581</v>
      </c>
      <c r="M156" s="98"/>
      <c r="N156" s="98"/>
      <c r="O156" s="44" t="s">
        <v>679</v>
      </c>
      <c r="P156" s="18" t="s">
        <v>56</v>
      </c>
      <c r="Q156" s="18"/>
      <c r="R156" s="18"/>
      <c r="S156" s="18"/>
      <c r="T156" s="50"/>
      <c r="U156" s="50"/>
      <c r="V156" s="168"/>
      <c r="W156" s="168"/>
      <c r="X156" s="168"/>
      <c r="Y156" s="168"/>
      <c r="Z156" s="168"/>
      <c r="AA156" s="168"/>
      <c r="AB156" s="168"/>
      <c r="AC156" s="168"/>
      <c r="AD156" s="165"/>
      <c r="AE156" s="165"/>
      <c r="AF156" s="2"/>
      <c r="AG156" s="165"/>
      <c r="AH156" s="165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S156" s="39"/>
      <c r="AT156" s="216" t="s">
        <v>506</v>
      </c>
      <c r="AU156" s="45" t="s">
        <v>107</v>
      </c>
      <c r="AV156" s="45"/>
      <c r="AW156" s="39" t="s">
        <v>507</v>
      </c>
      <c r="AX156" s="40"/>
      <c r="AY156" s="235"/>
      <c r="AZ156" s="40"/>
      <c r="BA156" s="40"/>
      <c r="BB156" s="40"/>
      <c r="BC156" s="39"/>
    </row>
    <row r="157" spans="1:55" ht="54.95" customHeight="1" x14ac:dyDescent="0.25">
      <c r="A157" s="66">
        <v>2015</v>
      </c>
      <c r="B157" s="67"/>
      <c r="C157" s="1" t="s">
        <v>620</v>
      </c>
      <c r="D157" s="1"/>
      <c r="E157" s="1"/>
      <c r="F157" s="1"/>
      <c r="G157" s="1"/>
      <c r="H157" s="16" t="s">
        <v>733</v>
      </c>
      <c r="I157" s="16"/>
      <c r="J157" s="16"/>
      <c r="K157" s="2" t="s">
        <v>43</v>
      </c>
      <c r="L157" s="154" t="s">
        <v>734</v>
      </c>
      <c r="M157" s="98"/>
      <c r="N157" s="98"/>
      <c r="O157" s="44" t="s">
        <v>741</v>
      </c>
      <c r="P157" s="18"/>
      <c r="Q157" s="18"/>
      <c r="R157" s="18"/>
      <c r="S157" s="18"/>
      <c r="T157" s="50"/>
      <c r="U157" s="50"/>
      <c r="V157" s="168"/>
      <c r="W157" s="168"/>
      <c r="X157" s="168"/>
      <c r="Y157" s="168"/>
      <c r="Z157" s="168"/>
      <c r="AA157" s="168"/>
      <c r="AB157" s="168"/>
      <c r="AC157" s="168"/>
      <c r="AD157" s="165"/>
      <c r="AE157" s="165"/>
      <c r="AF157" s="2"/>
      <c r="AG157" s="165"/>
      <c r="AH157" s="165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S157" s="39"/>
      <c r="AT157" s="216"/>
      <c r="AU157" s="45"/>
      <c r="AV157" s="45" t="s">
        <v>735</v>
      </c>
      <c r="AW157" s="39"/>
      <c r="AX157" s="40"/>
      <c r="AY157" s="235"/>
      <c r="AZ157" s="40"/>
      <c r="BA157" s="40"/>
      <c r="BB157" s="40"/>
      <c r="BC157" s="39"/>
    </row>
    <row r="158" spans="1:55" ht="54.95" customHeight="1" x14ac:dyDescent="0.25">
      <c r="A158" s="66">
        <v>2015</v>
      </c>
      <c r="B158" s="67"/>
      <c r="C158" s="1" t="s">
        <v>607</v>
      </c>
      <c r="D158" s="1"/>
      <c r="E158" s="1"/>
      <c r="F158" s="1"/>
      <c r="G158" s="1"/>
      <c r="H158" s="16" t="s">
        <v>736</v>
      </c>
      <c r="I158" s="16"/>
      <c r="J158" s="16"/>
      <c r="K158" s="2" t="s">
        <v>608</v>
      </c>
      <c r="L158" s="154" t="s">
        <v>610</v>
      </c>
      <c r="M158" s="98"/>
      <c r="N158" s="98"/>
      <c r="O158" s="44" t="s">
        <v>742</v>
      </c>
      <c r="P158" s="18"/>
      <c r="Q158" s="18"/>
      <c r="R158" s="18"/>
      <c r="S158" s="18"/>
      <c r="T158" s="50"/>
      <c r="U158" s="50"/>
      <c r="V158" s="168"/>
      <c r="W158" s="168"/>
      <c r="X158" s="168"/>
      <c r="Y158" s="168"/>
      <c r="Z158" s="168"/>
      <c r="AA158" s="168"/>
      <c r="AB158" s="168"/>
      <c r="AC158" s="168"/>
      <c r="AD158" s="165"/>
      <c r="AE158" s="165"/>
      <c r="AF158" s="2"/>
      <c r="AG158" s="165"/>
      <c r="AH158" s="165"/>
      <c r="AI158" s="165"/>
      <c r="AJ158" s="165"/>
      <c r="AK158" s="165"/>
      <c r="AL158" s="165"/>
      <c r="AM158" s="165"/>
      <c r="AN158" s="165"/>
      <c r="AO158" s="165"/>
      <c r="AP158" s="165"/>
      <c r="AQ158" s="165"/>
      <c r="AR158" s="165"/>
      <c r="AS158" s="39"/>
      <c r="AT158" s="216"/>
      <c r="AU158" s="45"/>
      <c r="AV158" s="45"/>
      <c r="AW158" s="39"/>
      <c r="AX158" s="40"/>
      <c r="AY158" s="235"/>
      <c r="AZ158" s="40"/>
      <c r="BA158" s="40"/>
      <c r="BB158" s="40"/>
      <c r="BC158" s="39"/>
    </row>
    <row r="159" spans="1:55" ht="54.95" customHeight="1" x14ac:dyDescent="0.25">
      <c r="A159" s="66">
        <v>2015</v>
      </c>
      <c r="B159" s="67" t="s">
        <v>373</v>
      </c>
      <c r="C159" s="1" t="s">
        <v>307</v>
      </c>
      <c r="D159" s="1"/>
      <c r="E159" s="1"/>
      <c r="F159" s="1"/>
      <c r="G159" s="1"/>
      <c r="H159" s="16" t="s">
        <v>23</v>
      </c>
      <c r="I159" s="16"/>
      <c r="J159" s="16"/>
      <c r="K159" s="6" t="s">
        <v>315</v>
      </c>
      <c r="L159" s="154" t="s">
        <v>305</v>
      </c>
      <c r="M159" s="98"/>
      <c r="N159" s="98"/>
      <c r="O159" s="44"/>
      <c r="P159" s="43" t="s">
        <v>306</v>
      </c>
      <c r="Q159" s="43"/>
      <c r="R159" s="43"/>
      <c r="S159" s="43"/>
      <c r="T159" s="50"/>
      <c r="U159" s="50"/>
      <c r="V159" s="168"/>
      <c r="W159" s="168"/>
      <c r="X159" s="168"/>
      <c r="Y159" s="168"/>
      <c r="Z159" s="168"/>
      <c r="AA159" s="168"/>
      <c r="AB159" s="168"/>
      <c r="AC159" s="168"/>
      <c r="AD159" s="165"/>
      <c r="AE159" s="165"/>
      <c r="AF159" s="6"/>
      <c r="AG159" s="165"/>
      <c r="AH159" s="165"/>
      <c r="AI159" s="165"/>
      <c r="AJ159" s="165"/>
      <c r="AK159" s="165"/>
      <c r="AL159" s="165"/>
      <c r="AM159" s="165"/>
      <c r="AN159" s="165"/>
      <c r="AO159" s="165"/>
      <c r="AP159" s="165"/>
      <c r="AQ159" s="165"/>
      <c r="AR159" s="165"/>
      <c r="AS159" s="39"/>
      <c r="AT159" s="216" t="s">
        <v>459</v>
      </c>
      <c r="AU159" s="45"/>
      <c r="AV159" s="45"/>
      <c r="AW159" s="40"/>
      <c r="AX159" s="40"/>
      <c r="AY159" s="235"/>
      <c r="AZ159" s="40"/>
      <c r="BA159" s="40"/>
      <c r="BB159" s="40"/>
      <c r="BC159" s="39"/>
    </row>
    <row r="160" spans="1:55" ht="54.95" customHeight="1" x14ac:dyDescent="0.25">
      <c r="A160" s="66">
        <v>2015</v>
      </c>
      <c r="B160" s="67"/>
      <c r="C160" s="1" t="s">
        <v>554</v>
      </c>
      <c r="D160" s="1"/>
      <c r="E160" s="1"/>
      <c r="F160" s="1"/>
      <c r="G160" s="1"/>
      <c r="H160" s="16" t="s">
        <v>23</v>
      </c>
      <c r="I160" s="16"/>
      <c r="J160" s="16"/>
      <c r="K160" s="2" t="s">
        <v>367</v>
      </c>
      <c r="L160" s="154" t="s">
        <v>253</v>
      </c>
      <c r="M160" s="98"/>
      <c r="N160" s="98"/>
      <c r="O160" s="23" t="s">
        <v>658</v>
      </c>
      <c r="P160" s="6"/>
      <c r="Q160" s="6"/>
      <c r="R160" s="6"/>
      <c r="S160" s="6"/>
      <c r="T160" s="23"/>
      <c r="U160" s="23"/>
      <c r="V160" s="158"/>
      <c r="W160" s="158"/>
      <c r="X160" s="158"/>
      <c r="Y160" s="158"/>
      <c r="Z160" s="158"/>
      <c r="AA160" s="158"/>
      <c r="AB160" s="158"/>
      <c r="AC160" s="158"/>
      <c r="AD160" s="157"/>
      <c r="AE160" s="157"/>
      <c r="AF160" s="2"/>
      <c r="AG160" s="157"/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3"/>
      <c r="AT160" s="202"/>
      <c r="AU160" s="14"/>
      <c r="AV160" s="14" t="s">
        <v>19</v>
      </c>
      <c r="AW160" s="3"/>
      <c r="AX160" s="3"/>
      <c r="AY160" s="157"/>
      <c r="AZ160" s="3"/>
      <c r="BA160" s="3"/>
      <c r="BB160" s="3"/>
      <c r="BC160" s="3"/>
    </row>
    <row r="161" spans="1:55" ht="54.95" customHeight="1" x14ac:dyDescent="0.25">
      <c r="A161" s="66">
        <v>2015</v>
      </c>
      <c r="B161" s="67" t="s">
        <v>373</v>
      </c>
      <c r="C161" s="38" t="s">
        <v>576</v>
      </c>
      <c r="D161" s="38"/>
      <c r="E161" s="38"/>
      <c r="F161" s="38"/>
      <c r="G161" s="38"/>
      <c r="H161" s="16" t="s">
        <v>583</v>
      </c>
      <c r="I161" s="16"/>
      <c r="J161" s="16"/>
      <c r="K161" s="46" t="s">
        <v>437</v>
      </c>
      <c r="L161" s="154" t="s">
        <v>582</v>
      </c>
      <c r="M161" s="98"/>
      <c r="N161" s="98"/>
      <c r="O161" s="23" t="s">
        <v>584</v>
      </c>
      <c r="P161" s="40"/>
      <c r="Q161" s="40"/>
      <c r="R161" s="40"/>
      <c r="S161" s="40"/>
      <c r="T161" s="23"/>
      <c r="U161" s="23"/>
      <c r="V161" s="168"/>
      <c r="W161" s="168"/>
      <c r="X161" s="168"/>
      <c r="Y161" s="168"/>
      <c r="Z161" s="168"/>
      <c r="AA161" s="168"/>
      <c r="AB161" s="168"/>
      <c r="AC161" s="168"/>
      <c r="AD161" s="165"/>
      <c r="AE161" s="165"/>
      <c r="AF161" s="46"/>
      <c r="AG161" s="165"/>
      <c r="AH161" s="165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  <c r="AS161" s="39"/>
      <c r="AT161" s="213" t="s">
        <v>298</v>
      </c>
      <c r="AU161" s="39" t="s">
        <v>496</v>
      </c>
      <c r="AV161" s="14" t="s">
        <v>510</v>
      </c>
      <c r="AW161" s="39" t="s">
        <v>575</v>
      </c>
      <c r="AX161" s="39"/>
      <c r="AY161" s="165"/>
      <c r="AZ161" s="39"/>
      <c r="BA161" s="39"/>
      <c r="BB161" s="39"/>
      <c r="BC161" s="39"/>
    </row>
    <row r="162" spans="1:55" ht="54.95" customHeight="1" x14ac:dyDescent="0.25">
      <c r="A162" s="66">
        <v>2015</v>
      </c>
      <c r="B162" s="81"/>
      <c r="C162" s="38" t="s">
        <v>744</v>
      </c>
      <c r="D162" s="38"/>
      <c r="E162" s="38"/>
      <c r="F162" s="38"/>
      <c r="G162" s="38"/>
      <c r="H162" s="16" t="s">
        <v>717</v>
      </c>
      <c r="I162" s="16"/>
      <c r="J162" s="16"/>
      <c r="K162" s="46" t="s">
        <v>719</v>
      </c>
      <c r="L162" s="98" t="s">
        <v>718</v>
      </c>
      <c r="M162" s="98"/>
      <c r="N162" s="98"/>
      <c r="O162" s="23" t="s">
        <v>488</v>
      </c>
      <c r="P162" s="40"/>
      <c r="Q162" s="40"/>
      <c r="R162" s="40"/>
      <c r="S162" s="40"/>
      <c r="T162" s="23"/>
      <c r="U162" s="23"/>
      <c r="V162" s="168"/>
      <c r="W162" s="168"/>
      <c r="X162" s="168"/>
      <c r="Y162" s="168"/>
      <c r="Z162" s="168"/>
      <c r="AA162" s="168"/>
      <c r="AB162" s="168"/>
      <c r="AC162" s="168"/>
      <c r="AD162" s="165"/>
      <c r="AE162" s="165"/>
      <c r="AF162" s="46"/>
      <c r="AG162" s="165"/>
      <c r="AH162" s="165"/>
      <c r="AI162" s="165"/>
      <c r="AJ162" s="165"/>
      <c r="AK162" s="165"/>
      <c r="AL162" s="165"/>
      <c r="AM162" s="165"/>
      <c r="AN162" s="165"/>
      <c r="AO162" s="165"/>
      <c r="AP162" s="165"/>
      <c r="AQ162" s="165"/>
      <c r="AR162" s="165"/>
      <c r="AS162" s="39"/>
      <c r="AT162" s="213"/>
      <c r="AU162" s="39"/>
      <c r="AV162" s="14"/>
      <c r="AW162" s="39"/>
      <c r="AX162" s="39"/>
      <c r="AY162" s="165"/>
      <c r="AZ162" s="39"/>
      <c r="BA162" s="39"/>
      <c r="BB162" s="39"/>
      <c r="BC162" s="39"/>
    </row>
    <row r="163" spans="1:55" ht="54.95" customHeight="1" x14ac:dyDescent="0.25">
      <c r="A163" s="66">
        <v>2015</v>
      </c>
      <c r="B163" s="67"/>
      <c r="C163" s="38" t="s">
        <v>916</v>
      </c>
      <c r="D163" s="38"/>
      <c r="E163" s="38"/>
      <c r="F163" s="38"/>
      <c r="G163" s="38"/>
      <c r="H163" s="16" t="s">
        <v>915</v>
      </c>
      <c r="I163" s="16"/>
      <c r="J163" s="16"/>
      <c r="K163" s="46" t="s">
        <v>361</v>
      </c>
      <c r="L163" s="98" t="s">
        <v>917</v>
      </c>
      <c r="M163" s="98"/>
      <c r="N163" s="98"/>
      <c r="O163" s="23" t="s">
        <v>906</v>
      </c>
      <c r="P163" s="40"/>
      <c r="Q163" s="40"/>
      <c r="R163" s="40"/>
      <c r="S163" s="40"/>
      <c r="T163" s="23"/>
      <c r="U163" s="23"/>
      <c r="V163" s="168"/>
      <c r="W163" s="168"/>
      <c r="X163" s="168"/>
      <c r="Y163" s="168"/>
      <c r="Z163" s="168"/>
      <c r="AA163" s="168"/>
      <c r="AB163" s="168"/>
      <c r="AC163" s="168"/>
      <c r="AD163" s="165"/>
      <c r="AE163" s="165"/>
      <c r="AF163" s="46"/>
      <c r="AG163" s="165"/>
      <c r="AH163" s="165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  <c r="AS163" s="39"/>
      <c r="AT163" s="213"/>
      <c r="AU163" s="39"/>
      <c r="AV163" s="14"/>
      <c r="AW163" s="39"/>
      <c r="AX163" s="39"/>
      <c r="AY163" s="165"/>
      <c r="AZ163" s="39"/>
      <c r="BA163" s="39"/>
      <c r="BB163" s="39"/>
      <c r="BC163" s="39"/>
    </row>
    <row r="164" spans="1:55" ht="54.95" customHeight="1" x14ac:dyDescent="0.25">
      <c r="A164" s="66">
        <v>2015</v>
      </c>
      <c r="B164" s="67"/>
      <c r="C164" s="17" t="s">
        <v>499</v>
      </c>
      <c r="D164" s="17"/>
      <c r="E164" s="17"/>
      <c r="F164" s="17"/>
      <c r="G164" s="17"/>
      <c r="H164" s="20" t="s">
        <v>365</v>
      </c>
      <c r="I164" s="20"/>
      <c r="J164" s="20"/>
      <c r="K164" s="6" t="s">
        <v>367</v>
      </c>
      <c r="L164" s="98" t="s">
        <v>661</v>
      </c>
      <c r="M164" s="98"/>
      <c r="N164" s="98"/>
      <c r="O164" s="44" t="s">
        <v>218</v>
      </c>
      <c r="P164" s="18" t="s">
        <v>51</v>
      </c>
      <c r="Q164" s="18"/>
      <c r="R164" s="18"/>
      <c r="S164" s="18"/>
      <c r="T164" s="50"/>
      <c r="U164" s="50"/>
      <c r="V164" s="168"/>
      <c r="W164" s="168"/>
      <c r="X164" s="168"/>
      <c r="Y164" s="168"/>
      <c r="Z164" s="168"/>
      <c r="AA164" s="168"/>
      <c r="AB164" s="168"/>
      <c r="AC164" s="168"/>
      <c r="AD164" s="165"/>
      <c r="AE164" s="165"/>
      <c r="AF164" s="6"/>
      <c r="AG164" s="165"/>
      <c r="AH164" s="165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  <c r="AS164" s="39"/>
      <c r="AT164" s="216" t="s">
        <v>386</v>
      </c>
      <c r="AU164" s="45"/>
      <c r="AV164" s="45"/>
      <c r="AW164" s="40"/>
      <c r="AX164" s="40"/>
      <c r="AY164" s="235"/>
      <c r="AZ164" s="40"/>
      <c r="BA164" s="40"/>
      <c r="BB164" s="40"/>
      <c r="BC164" s="39"/>
    </row>
    <row r="165" spans="1:55" ht="54.95" customHeight="1" x14ac:dyDescent="0.25">
      <c r="A165" s="66">
        <v>2015</v>
      </c>
      <c r="B165" s="67"/>
      <c r="C165" s="17" t="s">
        <v>692</v>
      </c>
      <c r="D165" s="17"/>
      <c r="E165" s="17"/>
      <c r="F165" s="17"/>
      <c r="G165" s="17"/>
      <c r="H165" s="20" t="s">
        <v>691</v>
      </c>
      <c r="I165" s="20"/>
      <c r="J165" s="20"/>
      <c r="K165" s="41" t="s">
        <v>72</v>
      </c>
      <c r="L165" s="98" t="s">
        <v>693</v>
      </c>
      <c r="M165" s="98"/>
      <c r="N165" s="98"/>
      <c r="O165" s="44"/>
      <c r="P165" s="18"/>
      <c r="Q165" s="18"/>
      <c r="R165" s="18"/>
      <c r="S165" s="18"/>
      <c r="T165" s="50"/>
      <c r="U165" s="50"/>
      <c r="V165" s="168"/>
      <c r="W165" s="168"/>
      <c r="X165" s="168"/>
      <c r="Y165" s="168"/>
      <c r="Z165" s="168"/>
      <c r="AA165" s="168"/>
      <c r="AB165" s="168"/>
      <c r="AC165" s="168"/>
      <c r="AD165" s="165"/>
      <c r="AE165" s="165"/>
      <c r="AF165" s="41"/>
      <c r="AG165" s="165"/>
      <c r="AH165" s="165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  <c r="AS165" s="39"/>
      <c r="AT165" s="216" t="s">
        <v>700</v>
      </c>
      <c r="AU165" s="45" t="s">
        <v>701</v>
      </c>
      <c r="AV165" s="45"/>
      <c r="AW165" s="40"/>
      <c r="AX165" s="40"/>
      <c r="AY165" s="235"/>
      <c r="AZ165" s="40"/>
      <c r="BA165" s="40"/>
      <c r="BB165" s="40"/>
      <c r="BC165" s="39"/>
    </row>
    <row r="166" spans="1:55" ht="54.95" customHeight="1" x14ac:dyDescent="0.25">
      <c r="A166" s="66">
        <v>2015</v>
      </c>
      <c r="B166" s="67"/>
      <c r="C166" s="1" t="s">
        <v>609</v>
      </c>
      <c r="D166" s="1"/>
      <c r="E166" s="1"/>
      <c r="F166" s="1"/>
      <c r="G166" s="1"/>
      <c r="H166" s="16" t="s">
        <v>737</v>
      </c>
      <c r="I166" s="16"/>
      <c r="J166" s="16"/>
      <c r="K166" s="2" t="s">
        <v>611</v>
      </c>
      <c r="L166" s="98" t="s">
        <v>610</v>
      </c>
      <c r="M166" s="98"/>
      <c r="N166" s="98"/>
      <c r="O166" s="80" t="s">
        <v>742</v>
      </c>
      <c r="P166" s="6"/>
      <c r="Q166" s="6"/>
      <c r="R166" s="6"/>
      <c r="S166" s="6"/>
      <c r="T166" s="80"/>
      <c r="U166" s="80"/>
      <c r="V166" s="158"/>
      <c r="W166" s="158"/>
      <c r="X166" s="158"/>
      <c r="Y166" s="158"/>
      <c r="Z166" s="158"/>
      <c r="AA166" s="158"/>
      <c r="AB166" s="158"/>
      <c r="AC166" s="158"/>
      <c r="AD166" s="157"/>
      <c r="AE166" s="157"/>
      <c r="AF166" s="2"/>
      <c r="AG166" s="157"/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57"/>
      <c r="AR166" s="157"/>
      <c r="AS166" s="3"/>
      <c r="AT166" s="202"/>
      <c r="AU166" s="14"/>
      <c r="AV166" s="14"/>
      <c r="AW166" s="3"/>
      <c r="AX166" s="3"/>
      <c r="AY166" s="157"/>
      <c r="AZ166" s="3"/>
      <c r="BA166" s="3"/>
      <c r="BB166" s="3"/>
      <c r="BC166" s="3"/>
    </row>
    <row r="167" spans="1:55" ht="54.95" customHeight="1" x14ac:dyDescent="0.25">
      <c r="A167" s="66">
        <v>2015</v>
      </c>
      <c r="B167" s="67" t="s">
        <v>373</v>
      </c>
      <c r="C167" s="78" t="s">
        <v>310</v>
      </c>
      <c r="D167" s="78"/>
      <c r="E167" s="78"/>
      <c r="F167" s="78"/>
      <c r="G167" s="78"/>
      <c r="H167" s="37" t="s">
        <v>606</v>
      </c>
      <c r="I167" s="37"/>
      <c r="J167" s="37"/>
      <c r="K167" s="41" t="s">
        <v>326</v>
      </c>
      <c r="L167" s="98"/>
      <c r="M167" s="98"/>
      <c r="N167" s="98"/>
      <c r="O167" s="44">
        <v>2</v>
      </c>
      <c r="P167" s="46" t="s">
        <v>375</v>
      </c>
      <c r="Q167" s="46"/>
      <c r="R167" s="46"/>
      <c r="S167" s="46"/>
      <c r="T167" s="50"/>
      <c r="U167" s="50"/>
      <c r="V167" s="170"/>
      <c r="W167" s="170"/>
      <c r="X167" s="170"/>
      <c r="Y167" s="170"/>
      <c r="Z167" s="170"/>
      <c r="AA167" s="170"/>
      <c r="AB167" s="170"/>
      <c r="AC167" s="170"/>
      <c r="AD167" s="170"/>
      <c r="AE167" s="170"/>
      <c r="AF167" s="41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50"/>
      <c r="AT167" s="214"/>
      <c r="AU167" s="40"/>
      <c r="AV167" s="50"/>
      <c r="AW167" s="50"/>
      <c r="AX167" s="50"/>
      <c r="AY167" s="170"/>
      <c r="AZ167" s="50"/>
      <c r="BA167" s="50"/>
      <c r="BB167" s="50"/>
      <c r="BC167" s="50"/>
    </row>
    <row r="168" spans="1:55" ht="54.95" customHeight="1" x14ac:dyDescent="0.25">
      <c r="A168" s="66">
        <v>2015</v>
      </c>
      <c r="B168" s="67"/>
      <c r="C168" s="17" t="s">
        <v>713</v>
      </c>
      <c r="D168" s="17"/>
      <c r="E168" s="17"/>
      <c r="F168" s="17"/>
      <c r="G168" s="17"/>
      <c r="H168" s="20" t="s">
        <v>712</v>
      </c>
      <c r="I168" s="20"/>
      <c r="J168" s="20"/>
      <c r="K168" s="41" t="s">
        <v>716</v>
      </c>
      <c r="L168" s="98"/>
      <c r="M168" s="98"/>
      <c r="N168" s="98"/>
      <c r="O168" s="44" t="s">
        <v>738</v>
      </c>
      <c r="P168" s="40"/>
      <c r="Q168" s="40"/>
      <c r="R168" s="40"/>
      <c r="S168" s="40"/>
      <c r="T168" s="50"/>
      <c r="U168" s="50"/>
      <c r="V168" s="168"/>
      <c r="W168" s="168"/>
      <c r="X168" s="168"/>
      <c r="Y168" s="168"/>
      <c r="Z168" s="168"/>
      <c r="AA168" s="168"/>
      <c r="AB168" s="168"/>
      <c r="AC168" s="168"/>
      <c r="AD168" s="165"/>
      <c r="AE168" s="165"/>
      <c r="AF168" s="41"/>
      <c r="AG168" s="165"/>
      <c r="AH168" s="165"/>
      <c r="AI168" s="165"/>
      <c r="AJ168" s="165"/>
      <c r="AK168" s="165"/>
      <c r="AL168" s="165"/>
      <c r="AM168" s="165"/>
      <c r="AN168" s="165"/>
      <c r="AO168" s="165"/>
      <c r="AP168" s="165"/>
      <c r="AQ168" s="165"/>
      <c r="AR168" s="165"/>
      <c r="AS168" s="39"/>
      <c r="AT168" s="216" t="s">
        <v>714</v>
      </c>
      <c r="AU168" s="45" t="s">
        <v>715</v>
      </c>
      <c r="AV168" s="45" t="s">
        <v>701</v>
      </c>
      <c r="AW168" s="40"/>
      <c r="AX168" s="40"/>
      <c r="AY168" s="235"/>
      <c r="AZ168" s="40"/>
      <c r="BA168" s="40"/>
      <c r="BB168" s="40"/>
      <c r="BC168" s="39"/>
    </row>
    <row r="169" spans="1:55" ht="24" customHeight="1" x14ac:dyDescent="0.25">
      <c r="A169" s="120"/>
      <c r="B169" s="121"/>
      <c r="C169" s="123" t="s">
        <v>354</v>
      </c>
      <c r="D169" s="123"/>
      <c r="E169" s="123"/>
      <c r="F169" s="123"/>
      <c r="G169" s="123"/>
      <c r="H169" s="122"/>
      <c r="I169" s="122"/>
      <c r="J169" s="122"/>
      <c r="K169" s="180"/>
      <c r="L169" s="124"/>
      <c r="M169" s="124"/>
      <c r="N169" s="124"/>
      <c r="O169" s="125"/>
      <c r="P169" s="122"/>
      <c r="Q169" s="122"/>
      <c r="R169" s="122"/>
      <c r="S169" s="122"/>
      <c r="T169" s="266"/>
      <c r="U169" s="266"/>
      <c r="V169" s="169"/>
      <c r="W169" s="169"/>
      <c r="X169" s="169"/>
      <c r="Y169" s="169"/>
      <c r="Z169" s="169"/>
      <c r="AA169" s="169"/>
      <c r="AB169" s="169"/>
      <c r="AC169" s="169"/>
      <c r="AD169" s="171"/>
      <c r="AE169" s="171"/>
      <c r="AF169" s="180"/>
      <c r="AG169" s="171"/>
      <c r="AH169" s="171"/>
      <c r="AI169" s="171"/>
      <c r="AJ169" s="171"/>
      <c r="AK169" s="171"/>
      <c r="AL169" s="171"/>
      <c r="AM169" s="171"/>
      <c r="AN169" s="171"/>
      <c r="AO169" s="171"/>
      <c r="AP169" s="171"/>
      <c r="AQ169" s="171"/>
      <c r="AR169" s="171"/>
      <c r="AS169" s="122"/>
      <c r="AT169" s="221"/>
      <c r="AU169" s="122"/>
      <c r="AV169" s="122"/>
      <c r="AW169" s="122"/>
      <c r="AX169" s="122"/>
      <c r="AY169" s="171"/>
      <c r="AZ169" s="122"/>
      <c r="BA169" s="122"/>
      <c r="BB169" s="122"/>
      <c r="BC169" s="122"/>
    </row>
    <row r="170" spans="1:55" s="12" customFormat="1" ht="51.95" customHeight="1" x14ac:dyDescent="0.25">
      <c r="A170" s="100" t="s">
        <v>837</v>
      </c>
      <c r="B170" s="100" t="s">
        <v>493</v>
      </c>
      <c r="C170" s="105" t="s">
        <v>842</v>
      </c>
      <c r="D170" s="105"/>
      <c r="E170" s="105"/>
      <c r="F170" s="105"/>
      <c r="G170" s="105"/>
      <c r="H170" s="105" t="s">
        <v>605</v>
      </c>
      <c r="I170" s="105"/>
      <c r="J170" s="105"/>
      <c r="K170" s="104" t="s">
        <v>878</v>
      </c>
      <c r="L170" s="102" t="s">
        <v>530</v>
      </c>
      <c r="M170" s="102"/>
      <c r="N170" s="102"/>
      <c r="O170" s="112" t="s">
        <v>886</v>
      </c>
      <c r="P170" s="104" t="s">
        <v>848</v>
      </c>
      <c r="Q170" s="104"/>
      <c r="R170" s="104"/>
      <c r="S170" s="104"/>
      <c r="T170" s="152"/>
      <c r="U170" s="152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04"/>
      <c r="AG170" s="168"/>
      <c r="AH170" s="168"/>
      <c r="AI170" s="168"/>
      <c r="AJ170" s="168"/>
      <c r="AK170" s="168"/>
      <c r="AL170" s="168"/>
      <c r="AM170" s="168"/>
      <c r="AN170" s="168"/>
      <c r="AO170" s="168"/>
      <c r="AP170" s="168"/>
      <c r="AQ170" s="168"/>
      <c r="AR170" s="168"/>
      <c r="AS170" s="45"/>
      <c r="AT170" s="216"/>
      <c r="AU170" s="45"/>
      <c r="AV170" s="45"/>
      <c r="AW170" s="45"/>
      <c r="AX170" s="45"/>
      <c r="AY170" s="168"/>
      <c r="AZ170" s="45"/>
      <c r="BA170" s="45"/>
      <c r="BB170" s="45"/>
      <c r="BC170" s="45"/>
    </row>
    <row r="171" spans="1:55" s="12" customFormat="1" ht="51.95" customHeight="1" x14ac:dyDescent="0.25">
      <c r="A171" s="100" t="s">
        <v>837</v>
      </c>
      <c r="B171" s="100" t="s">
        <v>493</v>
      </c>
      <c r="C171" s="105" t="s">
        <v>941</v>
      </c>
      <c r="D171" s="105"/>
      <c r="E171" s="105"/>
      <c r="F171" s="105"/>
      <c r="G171" s="105"/>
      <c r="H171" s="105" t="s">
        <v>942</v>
      </c>
      <c r="I171" s="105"/>
      <c r="J171" s="105"/>
      <c r="K171" s="104" t="s">
        <v>943</v>
      </c>
      <c r="L171" s="102" t="s">
        <v>530</v>
      </c>
      <c r="M171" s="102"/>
      <c r="N171" s="102"/>
      <c r="O171" s="112" t="s">
        <v>886</v>
      </c>
      <c r="P171" s="104"/>
      <c r="Q171" s="104"/>
      <c r="R171" s="104"/>
      <c r="S171" s="104"/>
      <c r="T171" s="152"/>
      <c r="U171" s="152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04"/>
      <c r="AG171" s="168"/>
      <c r="AH171" s="168"/>
      <c r="AI171" s="168"/>
      <c r="AJ171" s="168"/>
      <c r="AK171" s="168"/>
      <c r="AL171" s="168"/>
      <c r="AM171" s="168"/>
      <c r="AN171" s="168"/>
      <c r="AO171" s="168"/>
      <c r="AP171" s="168"/>
      <c r="AQ171" s="168"/>
      <c r="AR171" s="168"/>
      <c r="AS171" s="45"/>
      <c r="AT171" s="216"/>
      <c r="AU171" s="45"/>
      <c r="AV171" s="45"/>
      <c r="AW171" s="45"/>
      <c r="AX171" s="45"/>
      <c r="AY171" s="168"/>
      <c r="AZ171" s="45"/>
      <c r="BA171" s="45"/>
      <c r="BB171" s="45"/>
      <c r="BC171" s="45"/>
    </row>
    <row r="172" spans="1:55" s="12" customFormat="1" ht="51.95" customHeight="1" x14ac:dyDescent="0.25">
      <c r="A172" s="100" t="s">
        <v>837</v>
      </c>
      <c r="B172" s="100" t="s">
        <v>493</v>
      </c>
      <c r="C172" s="105" t="s">
        <v>872</v>
      </c>
      <c r="D172" s="105"/>
      <c r="E172" s="105"/>
      <c r="F172" s="105"/>
      <c r="G172" s="105"/>
      <c r="H172" s="101" t="s">
        <v>605</v>
      </c>
      <c r="I172" s="101"/>
      <c r="J172" s="101"/>
      <c r="K172" s="104" t="s">
        <v>58</v>
      </c>
      <c r="L172" s="102"/>
      <c r="M172" s="102"/>
      <c r="N172" s="102"/>
      <c r="O172" s="111" t="s">
        <v>1101</v>
      </c>
      <c r="P172" s="104"/>
      <c r="Q172" s="104"/>
      <c r="R172" s="104"/>
      <c r="S172" s="104"/>
      <c r="T172" s="80"/>
      <c r="U172" s="80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04"/>
      <c r="AG172" s="168"/>
      <c r="AH172" s="168"/>
      <c r="AI172" s="168"/>
      <c r="AJ172" s="168"/>
      <c r="AK172" s="168"/>
      <c r="AL172" s="168"/>
      <c r="AM172" s="168"/>
      <c r="AN172" s="168"/>
      <c r="AO172" s="168"/>
      <c r="AP172" s="168"/>
      <c r="AQ172" s="168"/>
      <c r="AR172" s="168"/>
      <c r="AS172" s="45"/>
      <c r="AT172" s="216" t="s">
        <v>373</v>
      </c>
      <c r="AU172" s="45" t="s">
        <v>373</v>
      </c>
      <c r="AV172" s="45" t="s">
        <v>373</v>
      </c>
      <c r="AW172" s="45" t="s">
        <v>373</v>
      </c>
      <c r="AX172" s="45"/>
      <c r="AY172" s="168"/>
      <c r="AZ172" s="45"/>
      <c r="BA172" s="45"/>
      <c r="BB172" s="45"/>
      <c r="BC172" s="45"/>
    </row>
    <row r="173" spans="1:55" s="12" customFormat="1" ht="51.95" customHeight="1" x14ac:dyDescent="0.25">
      <c r="A173" s="100" t="s">
        <v>837</v>
      </c>
      <c r="B173" s="100" t="s">
        <v>493</v>
      </c>
      <c r="C173" s="105" t="s">
        <v>845</v>
      </c>
      <c r="D173" s="105"/>
      <c r="E173" s="105"/>
      <c r="F173" s="105"/>
      <c r="G173" s="105"/>
      <c r="H173" s="101" t="s">
        <v>1104</v>
      </c>
      <c r="I173" s="101"/>
      <c r="J173" s="101"/>
      <c r="K173" s="104" t="s">
        <v>58</v>
      </c>
      <c r="L173" s="102"/>
      <c r="M173" s="102"/>
      <c r="N173" s="102"/>
      <c r="O173" s="111" t="s">
        <v>1102</v>
      </c>
      <c r="P173" s="104"/>
      <c r="Q173" s="104"/>
      <c r="R173" s="104"/>
      <c r="S173" s="104"/>
      <c r="T173" s="80"/>
      <c r="U173" s="80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04"/>
      <c r="AG173" s="168"/>
      <c r="AH173" s="168"/>
      <c r="AI173" s="168"/>
      <c r="AJ173" s="168"/>
      <c r="AK173" s="168"/>
      <c r="AL173" s="168"/>
      <c r="AM173" s="168"/>
      <c r="AN173" s="168"/>
      <c r="AO173" s="168"/>
      <c r="AP173" s="168"/>
      <c r="AQ173" s="168"/>
      <c r="AR173" s="168"/>
      <c r="AS173" s="45"/>
      <c r="AT173" s="216" t="s">
        <v>373</v>
      </c>
      <c r="AU173" s="45" t="s">
        <v>373</v>
      </c>
      <c r="AV173" s="45" t="s">
        <v>373</v>
      </c>
      <c r="AW173" s="45" t="s">
        <v>373</v>
      </c>
      <c r="AX173" s="45"/>
      <c r="AY173" s="168"/>
      <c r="AZ173" s="45"/>
      <c r="BA173" s="45"/>
      <c r="BB173" s="45"/>
      <c r="BC173" s="45"/>
    </row>
    <row r="174" spans="1:55" s="12" customFormat="1" ht="51.95" customHeight="1" x14ac:dyDescent="0.25">
      <c r="A174" s="100" t="s">
        <v>837</v>
      </c>
      <c r="B174" s="100" t="s">
        <v>493</v>
      </c>
      <c r="C174" s="182" t="s">
        <v>822</v>
      </c>
      <c r="D174" s="105"/>
      <c r="E174" s="105"/>
      <c r="F174" s="105"/>
      <c r="G174" s="105"/>
      <c r="H174" s="101" t="s">
        <v>1106</v>
      </c>
      <c r="I174" s="101"/>
      <c r="J174" s="101"/>
      <c r="K174" s="104" t="s">
        <v>58</v>
      </c>
      <c r="L174" s="102" t="s">
        <v>879</v>
      </c>
      <c r="M174" s="102"/>
      <c r="N174" s="102"/>
      <c r="O174" s="111" t="s">
        <v>1103</v>
      </c>
      <c r="P174" s="104" t="s">
        <v>51</v>
      </c>
      <c r="Q174" s="104"/>
      <c r="R174" s="104"/>
      <c r="S174" s="104"/>
      <c r="T174" s="80"/>
      <c r="U174" s="80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04"/>
      <c r="AG174" s="168"/>
      <c r="AH174" s="168"/>
      <c r="AI174" s="168"/>
      <c r="AJ174" s="168"/>
      <c r="AK174" s="168"/>
      <c r="AL174" s="168"/>
      <c r="AM174" s="168"/>
      <c r="AN174" s="168"/>
      <c r="AO174" s="168"/>
      <c r="AP174" s="168"/>
      <c r="AQ174" s="168"/>
      <c r="AR174" s="168"/>
      <c r="AS174" s="45"/>
      <c r="AT174" s="216" t="s">
        <v>373</v>
      </c>
      <c r="AU174" s="45" t="s">
        <v>373</v>
      </c>
      <c r="AV174" s="45" t="s">
        <v>373</v>
      </c>
      <c r="AW174" s="45" t="s">
        <v>373</v>
      </c>
      <c r="AX174" s="45"/>
      <c r="AY174" s="168"/>
      <c r="AZ174" s="45"/>
      <c r="BA174" s="45"/>
      <c r="BB174" s="45"/>
      <c r="BC174" s="45"/>
    </row>
    <row r="175" spans="1:55" s="12" customFormat="1" ht="51.95" customHeight="1" x14ac:dyDescent="0.25">
      <c r="A175" s="100" t="s">
        <v>837</v>
      </c>
      <c r="B175" s="100" t="s">
        <v>493</v>
      </c>
      <c r="C175" s="105" t="s">
        <v>614</v>
      </c>
      <c r="D175" s="105"/>
      <c r="E175" s="105"/>
      <c r="F175" s="105"/>
      <c r="G175" s="105"/>
      <c r="H175" s="101" t="s">
        <v>1104</v>
      </c>
      <c r="I175" s="101"/>
      <c r="J175" s="101"/>
      <c r="K175" s="107" t="s">
        <v>364</v>
      </c>
      <c r="L175" s="102" t="s">
        <v>313</v>
      </c>
      <c r="M175" s="102"/>
      <c r="N175" s="102"/>
      <c r="O175" s="111" t="s">
        <v>1102</v>
      </c>
      <c r="P175" s="104" t="s">
        <v>51</v>
      </c>
      <c r="Q175" s="104"/>
      <c r="R175" s="104"/>
      <c r="S175" s="104"/>
      <c r="T175" s="80"/>
      <c r="U175" s="80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07"/>
      <c r="AG175" s="168"/>
      <c r="AH175" s="168"/>
      <c r="AI175" s="168"/>
      <c r="AJ175" s="168"/>
      <c r="AK175" s="168"/>
      <c r="AL175" s="168"/>
      <c r="AM175" s="168"/>
      <c r="AN175" s="168"/>
      <c r="AO175" s="168"/>
      <c r="AP175" s="168"/>
      <c r="AQ175" s="168"/>
      <c r="AR175" s="168"/>
      <c r="AS175" s="45"/>
      <c r="AT175" s="216" t="s">
        <v>373</v>
      </c>
      <c r="AU175" s="45" t="s">
        <v>373</v>
      </c>
      <c r="AV175" s="45" t="s">
        <v>373</v>
      </c>
      <c r="AW175" s="45" t="s">
        <v>373</v>
      </c>
      <c r="AX175" s="45"/>
      <c r="AY175" s="168"/>
      <c r="AZ175" s="45"/>
      <c r="BA175" s="45"/>
      <c r="BB175" s="45"/>
      <c r="BC175" s="45"/>
    </row>
    <row r="176" spans="1:55" s="12" customFormat="1" ht="51.95" customHeight="1" x14ac:dyDescent="0.25">
      <c r="A176" s="100" t="s">
        <v>837</v>
      </c>
      <c r="B176" s="100"/>
      <c r="C176" s="105" t="s">
        <v>954</v>
      </c>
      <c r="D176" s="105"/>
      <c r="E176" s="105"/>
      <c r="F176" s="105"/>
      <c r="G176" s="105"/>
      <c r="H176" s="101" t="s">
        <v>1105</v>
      </c>
      <c r="I176" s="101"/>
      <c r="J176" s="101"/>
      <c r="K176" s="104" t="s">
        <v>950</v>
      </c>
      <c r="L176" s="102"/>
      <c r="M176" s="102"/>
      <c r="N176" s="102"/>
      <c r="O176" s="104" t="s">
        <v>951</v>
      </c>
      <c r="P176" s="104" t="s">
        <v>955</v>
      </c>
      <c r="Q176" s="104"/>
      <c r="R176" s="104"/>
      <c r="S176" s="104"/>
      <c r="T176" s="18"/>
      <c r="U176" s="1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04"/>
      <c r="AG176" s="168"/>
      <c r="AH176" s="168"/>
      <c r="AI176" s="168"/>
      <c r="AJ176" s="168"/>
      <c r="AK176" s="168"/>
      <c r="AL176" s="168"/>
      <c r="AM176" s="168"/>
      <c r="AN176" s="168"/>
      <c r="AO176" s="168"/>
      <c r="AP176" s="168"/>
      <c r="AQ176" s="168"/>
      <c r="AR176" s="168"/>
      <c r="AS176" s="45"/>
      <c r="AT176" s="216"/>
      <c r="AU176" s="45"/>
      <c r="AV176" s="45"/>
      <c r="AW176" s="45"/>
      <c r="AX176" s="45"/>
      <c r="AY176" s="168"/>
      <c r="AZ176" s="45"/>
      <c r="BA176" s="45"/>
      <c r="BB176" s="45"/>
      <c r="BC176" s="45"/>
    </row>
    <row r="177" spans="1:55" s="12" customFormat="1" ht="51.95" customHeight="1" x14ac:dyDescent="0.25">
      <c r="A177" s="100" t="s">
        <v>837</v>
      </c>
      <c r="B177" s="100" t="s">
        <v>949</v>
      </c>
      <c r="C177" s="105" t="s">
        <v>884</v>
      </c>
      <c r="D177" s="105"/>
      <c r="E177" s="105"/>
      <c r="F177" s="105"/>
      <c r="G177" s="105"/>
      <c r="H177" s="101" t="s">
        <v>883</v>
      </c>
      <c r="I177" s="101"/>
      <c r="J177" s="101"/>
      <c r="K177" s="104" t="s">
        <v>72</v>
      </c>
      <c r="L177" s="401" t="s">
        <v>885</v>
      </c>
      <c r="M177" s="102"/>
      <c r="N177" s="102"/>
      <c r="O177" s="117" t="s">
        <v>1107</v>
      </c>
      <c r="P177" s="104"/>
      <c r="Q177" s="104"/>
      <c r="R177" s="104"/>
      <c r="S177" s="104"/>
      <c r="T177" s="23"/>
      <c r="U177" s="23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68"/>
      <c r="AF177" s="104"/>
      <c r="AG177" s="168"/>
      <c r="AH177" s="168"/>
      <c r="AI177" s="168"/>
      <c r="AJ177" s="168"/>
      <c r="AK177" s="168"/>
      <c r="AL177" s="168"/>
      <c r="AM177" s="168"/>
      <c r="AN177" s="168"/>
      <c r="AO177" s="168"/>
      <c r="AP177" s="168"/>
      <c r="AQ177" s="168"/>
      <c r="AR177" s="168"/>
      <c r="AS177" s="45"/>
      <c r="AT177" s="216"/>
      <c r="AU177" s="45"/>
      <c r="AV177" s="45" t="s">
        <v>927</v>
      </c>
      <c r="AW177" s="45"/>
      <c r="AX177" s="45"/>
      <c r="AY177" s="168"/>
      <c r="AZ177" s="45"/>
      <c r="BA177" s="45"/>
      <c r="BB177" s="45"/>
      <c r="BC177" s="45"/>
    </row>
    <row r="178" spans="1:55" s="12" customFormat="1" ht="76.150000000000006" customHeight="1" x14ac:dyDescent="0.25">
      <c r="A178" s="100" t="s">
        <v>837</v>
      </c>
      <c r="B178" s="100" t="s">
        <v>493</v>
      </c>
      <c r="C178" s="105" t="s">
        <v>843</v>
      </c>
      <c r="D178" s="105"/>
      <c r="E178" s="105"/>
      <c r="F178" s="105"/>
      <c r="G178" s="105"/>
      <c r="H178" s="101" t="s">
        <v>945</v>
      </c>
      <c r="I178" s="101"/>
      <c r="J178" s="101"/>
      <c r="K178" s="104" t="s">
        <v>361</v>
      </c>
      <c r="L178" s="102" t="s">
        <v>344</v>
      </c>
      <c r="M178" s="102"/>
      <c r="N178" s="102"/>
      <c r="O178" s="117" t="s">
        <v>956</v>
      </c>
      <c r="P178" s="104" t="s">
        <v>51</v>
      </c>
      <c r="Q178" s="104"/>
      <c r="R178" s="104"/>
      <c r="S178" s="104"/>
      <c r="T178" s="23"/>
      <c r="U178" s="23"/>
      <c r="V178" s="168"/>
      <c r="W178" s="168"/>
      <c r="X178" s="168"/>
      <c r="Y178" s="168"/>
      <c r="Z178" s="168"/>
      <c r="AA178" s="168"/>
      <c r="AB178" s="168"/>
      <c r="AC178" s="168"/>
      <c r="AD178" s="168"/>
      <c r="AE178" s="168"/>
      <c r="AF178" s="104"/>
      <c r="AG178" s="168"/>
      <c r="AH178" s="168"/>
      <c r="AI178" s="168"/>
      <c r="AJ178" s="168"/>
      <c r="AK178" s="168"/>
      <c r="AL178" s="168"/>
      <c r="AM178" s="168"/>
      <c r="AN178" s="168"/>
      <c r="AO178" s="168"/>
      <c r="AP178" s="168"/>
      <c r="AQ178" s="168"/>
      <c r="AR178" s="168"/>
      <c r="AS178" s="45"/>
      <c r="AT178" s="216" t="s">
        <v>373</v>
      </c>
      <c r="AU178" s="45" t="s">
        <v>373</v>
      </c>
      <c r="AV178" s="45" t="s">
        <v>373</v>
      </c>
      <c r="AW178" s="45" t="s">
        <v>373</v>
      </c>
      <c r="AX178" s="45"/>
      <c r="AY178" s="168"/>
      <c r="AZ178" s="45"/>
      <c r="BA178" s="45"/>
      <c r="BB178" s="45"/>
      <c r="BC178" s="45"/>
    </row>
    <row r="179" spans="1:55" s="12" customFormat="1" ht="51.95" customHeight="1" x14ac:dyDescent="0.25">
      <c r="A179" s="100" t="s">
        <v>837</v>
      </c>
      <c r="B179" s="100" t="s">
        <v>493</v>
      </c>
      <c r="C179" s="105" t="s">
        <v>944</v>
      </c>
      <c r="D179" s="105"/>
      <c r="E179" s="105"/>
      <c r="F179" s="105"/>
      <c r="G179" s="105"/>
      <c r="H179" s="108" t="s">
        <v>377</v>
      </c>
      <c r="I179" s="108"/>
      <c r="J179" s="108"/>
      <c r="K179" s="107" t="s">
        <v>58</v>
      </c>
      <c r="L179" s="102"/>
      <c r="M179" s="102"/>
      <c r="N179" s="102"/>
      <c r="O179" s="111" t="s">
        <v>957</v>
      </c>
      <c r="P179" s="107" t="s">
        <v>775</v>
      </c>
      <c r="Q179" s="107"/>
      <c r="R179" s="107"/>
      <c r="S179" s="107"/>
      <c r="T179" s="80"/>
      <c r="U179" s="80"/>
      <c r="V179" s="168"/>
      <c r="W179" s="168"/>
      <c r="X179" s="168"/>
      <c r="Y179" s="168"/>
      <c r="Z179" s="168"/>
      <c r="AA179" s="168"/>
      <c r="AB179" s="168"/>
      <c r="AC179" s="168"/>
      <c r="AD179" s="168"/>
      <c r="AE179" s="168"/>
      <c r="AF179" s="107"/>
      <c r="AG179" s="168"/>
      <c r="AH179" s="168"/>
      <c r="AI179" s="168"/>
      <c r="AJ179" s="168"/>
      <c r="AK179" s="168"/>
      <c r="AL179" s="168"/>
      <c r="AM179" s="168"/>
      <c r="AN179" s="168"/>
      <c r="AO179" s="168"/>
      <c r="AP179" s="168"/>
      <c r="AQ179" s="168"/>
      <c r="AR179" s="168"/>
      <c r="AS179" s="45"/>
      <c r="AT179" s="216" t="s">
        <v>373</v>
      </c>
      <c r="AU179" s="45" t="s">
        <v>373</v>
      </c>
      <c r="AV179" s="45" t="s">
        <v>373</v>
      </c>
      <c r="AW179" s="45" t="s">
        <v>373</v>
      </c>
      <c r="AX179" s="45"/>
      <c r="AY179" s="168"/>
      <c r="AZ179" s="45"/>
      <c r="BA179" s="45"/>
      <c r="BB179" s="45"/>
      <c r="BC179" s="45"/>
    </row>
    <row r="180" spans="1:55" s="12" customFormat="1" ht="51.95" customHeight="1" x14ac:dyDescent="0.25">
      <c r="A180" s="100" t="s">
        <v>837</v>
      </c>
      <c r="B180" s="100" t="s">
        <v>949</v>
      </c>
      <c r="C180" s="105" t="s">
        <v>327</v>
      </c>
      <c r="D180" s="105"/>
      <c r="E180" s="105"/>
      <c r="F180" s="105"/>
      <c r="G180" s="105"/>
      <c r="H180" s="101" t="s">
        <v>684</v>
      </c>
      <c r="I180" s="101"/>
      <c r="J180" s="101"/>
      <c r="K180" s="107" t="s">
        <v>889</v>
      </c>
      <c r="L180" s="102" t="s">
        <v>231</v>
      </c>
      <c r="M180" s="102"/>
      <c r="N180" s="102"/>
      <c r="O180" s="117" t="s">
        <v>1107</v>
      </c>
      <c r="P180" s="104" t="s">
        <v>56</v>
      </c>
      <c r="Q180" s="104"/>
      <c r="R180" s="104"/>
      <c r="S180" s="104"/>
      <c r="T180" s="23"/>
      <c r="U180" s="23"/>
      <c r="V180" s="168"/>
      <c r="W180" s="168"/>
      <c r="X180" s="168"/>
      <c r="Y180" s="168"/>
      <c r="Z180" s="168"/>
      <c r="AA180" s="168"/>
      <c r="AB180" s="168"/>
      <c r="AC180" s="168"/>
      <c r="AD180" s="168"/>
      <c r="AE180" s="168"/>
      <c r="AF180" s="107"/>
      <c r="AG180" s="168"/>
      <c r="AH180" s="168"/>
      <c r="AI180" s="168"/>
      <c r="AJ180" s="168"/>
      <c r="AK180" s="168"/>
      <c r="AL180" s="168"/>
      <c r="AM180" s="168"/>
      <c r="AN180" s="168"/>
      <c r="AO180" s="168"/>
      <c r="AP180" s="168"/>
      <c r="AQ180" s="168"/>
      <c r="AR180" s="168"/>
      <c r="AS180" s="45"/>
      <c r="AT180" s="216" t="s">
        <v>740</v>
      </c>
      <c r="AU180" s="45"/>
      <c r="AV180" s="45"/>
      <c r="AW180" s="45" t="s">
        <v>894</v>
      </c>
      <c r="AX180" s="45"/>
      <c r="AY180" s="168"/>
      <c r="AZ180" s="45"/>
      <c r="BA180" s="45"/>
      <c r="BB180" s="45"/>
      <c r="BC180" s="45"/>
    </row>
    <row r="181" spans="1:55" s="12" customFormat="1" ht="51.95" customHeight="1" x14ac:dyDescent="0.25">
      <c r="A181" s="100" t="s">
        <v>837</v>
      </c>
      <c r="B181" s="100" t="s">
        <v>495</v>
      </c>
      <c r="C181" s="126" t="s">
        <v>752</v>
      </c>
      <c r="D181" s="126"/>
      <c r="E181" s="126"/>
      <c r="F181" s="126"/>
      <c r="G181" s="126"/>
      <c r="H181" s="126" t="s">
        <v>871</v>
      </c>
      <c r="I181" s="126"/>
      <c r="J181" s="126"/>
      <c r="K181" s="129" t="s">
        <v>286</v>
      </c>
      <c r="L181" s="127" t="s">
        <v>285</v>
      </c>
      <c r="M181" s="127"/>
      <c r="N181" s="127"/>
      <c r="O181" s="130" t="s">
        <v>906</v>
      </c>
      <c r="P181" s="128" t="s">
        <v>370</v>
      </c>
      <c r="Q181" s="128"/>
      <c r="R181" s="128"/>
      <c r="S181" s="128"/>
      <c r="T181" s="23"/>
      <c r="U181" s="23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  <c r="AF181" s="129"/>
      <c r="AG181" s="169"/>
      <c r="AH181" s="169"/>
      <c r="AI181" s="169"/>
      <c r="AJ181" s="169"/>
      <c r="AK181" s="169"/>
      <c r="AL181" s="169"/>
      <c r="AM181" s="169"/>
      <c r="AN181" s="169"/>
      <c r="AO181" s="169"/>
      <c r="AP181" s="169"/>
      <c r="AQ181" s="169"/>
      <c r="AR181" s="169"/>
      <c r="AS181" s="61"/>
      <c r="AT181" s="216"/>
      <c r="AU181" s="45"/>
      <c r="AV181" s="45"/>
      <c r="AW181" s="61"/>
      <c r="AX181" s="61"/>
      <c r="AY181" s="169"/>
      <c r="AZ181" s="61"/>
      <c r="BA181" s="61"/>
      <c r="BB181" s="61"/>
      <c r="BC181" s="61"/>
    </row>
    <row r="182" spans="1:55" s="12" customFormat="1" ht="51.95" customHeight="1" x14ac:dyDescent="0.25">
      <c r="A182" s="100" t="s">
        <v>837</v>
      </c>
      <c r="B182" s="100" t="s">
        <v>493</v>
      </c>
      <c r="C182" s="105" t="s">
        <v>4</v>
      </c>
      <c r="D182" s="105"/>
      <c r="E182" s="105"/>
      <c r="F182" s="105"/>
      <c r="G182" s="105"/>
      <c r="H182" s="101" t="s">
        <v>932</v>
      </c>
      <c r="I182" s="101"/>
      <c r="J182" s="101"/>
      <c r="K182" s="104" t="s">
        <v>882</v>
      </c>
      <c r="L182" s="102" t="s">
        <v>530</v>
      </c>
      <c r="M182" s="102"/>
      <c r="N182" s="102"/>
      <c r="O182" s="111" t="s">
        <v>1108</v>
      </c>
      <c r="P182" s="104" t="s">
        <v>56</v>
      </c>
      <c r="Q182" s="104"/>
      <c r="R182" s="104"/>
      <c r="S182" s="104"/>
      <c r="T182" s="80"/>
      <c r="U182" s="80"/>
      <c r="V182" s="168"/>
      <c r="W182" s="168"/>
      <c r="X182" s="168"/>
      <c r="Y182" s="168"/>
      <c r="Z182" s="168"/>
      <c r="AA182" s="168"/>
      <c r="AB182" s="168"/>
      <c r="AC182" s="168"/>
      <c r="AD182" s="168"/>
      <c r="AE182" s="168"/>
      <c r="AF182" s="104"/>
      <c r="AG182" s="168"/>
      <c r="AH182" s="168"/>
      <c r="AI182" s="168"/>
      <c r="AJ182" s="168"/>
      <c r="AK182" s="168"/>
      <c r="AL182" s="168"/>
      <c r="AM182" s="168"/>
      <c r="AN182" s="168"/>
      <c r="AO182" s="168"/>
      <c r="AP182" s="168"/>
      <c r="AQ182" s="168"/>
      <c r="AR182" s="168"/>
      <c r="AS182" s="45"/>
      <c r="AT182" s="216" t="s">
        <v>373</v>
      </c>
      <c r="AU182" s="45" t="s">
        <v>373</v>
      </c>
      <c r="AV182" s="45" t="s">
        <v>373</v>
      </c>
      <c r="AW182" s="45" t="s">
        <v>373</v>
      </c>
      <c r="AX182" s="45"/>
      <c r="AY182" s="168"/>
      <c r="AZ182" s="45"/>
      <c r="BA182" s="45"/>
      <c r="BB182" s="45"/>
      <c r="BC182" s="45"/>
    </row>
    <row r="183" spans="1:55" s="12" customFormat="1" ht="51.95" customHeight="1" x14ac:dyDescent="0.25">
      <c r="A183" s="100" t="s">
        <v>837</v>
      </c>
      <c r="B183" s="100" t="s">
        <v>493</v>
      </c>
      <c r="C183" s="105" t="s">
        <v>893</v>
      </c>
      <c r="D183" s="105"/>
      <c r="E183" s="105"/>
      <c r="F183" s="105"/>
      <c r="G183" s="105"/>
      <c r="H183" s="118" t="s">
        <v>870</v>
      </c>
      <c r="I183" s="118"/>
      <c r="J183" s="118"/>
      <c r="K183" s="104" t="s">
        <v>882</v>
      </c>
      <c r="L183" s="102"/>
      <c r="M183" s="102"/>
      <c r="N183" s="102"/>
      <c r="O183" s="111" t="s">
        <v>1108</v>
      </c>
      <c r="P183" s="104" t="s">
        <v>56</v>
      </c>
      <c r="Q183" s="104"/>
      <c r="R183" s="104"/>
      <c r="S183" s="104"/>
      <c r="T183" s="80"/>
      <c r="U183" s="80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04"/>
      <c r="AG183" s="168"/>
      <c r="AH183" s="168"/>
      <c r="AI183" s="168"/>
      <c r="AJ183" s="168"/>
      <c r="AK183" s="168"/>
      <c r="AL183" s="168"/>
      <c r="AM183" s="168"/>
      <c r="AN183" s="168"/>
      <c r="AO183" s="168"/>
      <c r="AP183" s="168"/>
      <c r="AQ183" s="168"/>
      <c r="AR183" s="168"/>
      <c r="AS183" s="45"/>
      <c r="AT183" s="202" t="s">
        <v>928</v>
      </c>
      <c r="AU183" s="45"/>
      <c r="AV183" s="45" t="s">
        <v>892</v>
      </c>
      <c r="AW183" s="45"/>
      <c r="AX183" s="45"/>
      <c r="AY183" s="168"/>
      <c r="AZ183" s="45"/>
      <c r="BA183" s="45"/>
      <c r="BB183" s="45"/>
      <c r="BC183" s="45"/>
    </row>
    <row r="184" spans="1:55" s="12" customFormat="1" ht="51.95" customHeight="1" x14ac:dyDescent="0.25">
      <c r="A184" s="100" t="s">
        <v>837</v>
      </c>
      <c r="B184" s="100" t="s">
        <v>495</v>
      </c>
      <c r="C184" s="131" t="s">
        <v>844</v>
      </c>
      <c r="D184" s="131"/>
      <c r="E184" s="131"/>
      <c r="F184" s="131"/>
      <c r="G184" s="131"/>
      <c r="H184" s="141" t="s">
        <v>1094</v>
      </c>
      <c r="I184" s="141"/>
      <c r="J184" s="141"/>
      <c r="K184" s="132"/>
      <c r="L184" s="127"/>
      <c r="M184" s="127"/>
      <c r="N184" s="127"/>
      <c r="O184" s="130" t="s">
        <v>1130</v>
      </c>
      <c r="P184" s="132"/>
      <c r="Q184" s="132"/>
      <c r="R184" s="132"/>
      <c r="S184" s="132"/>
      <c r="T184" s="23"/>
      <c r="U184" s="23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  <c r="AF184" s="132"/>
      <c r="AG184" s="169"/>
      <c r="AH184" s="169"/>
      <c r="AI184" s="169"/>
      <c r="AJ184" s="169"/>
      <c r="AK184" s="169"/>
      <c r="AL184" s="169"/>
      <c r="AM184" s="169"/>
      <c r="AN184" s="169"/>
      <c r="AO184" s="169"/>
      <c r="AP184" s="169"/>
      <c r="AQ184" s="169"/>
      <c r="AR184" s="169"/>
      <c r="AS184" s="61"/>
      <c r="AT184" s="216"/>
      <c r="AU184" s="45"/>
      <c r="AV184" s="45"/>
      <c r="AW184" s="61"/>
      <c r="AX184" s="61"/>
      <c r="AY184" s="169"/>
      <c r="AZ184" s="61"/>
      <c r="BA184" s="61"/>
      <c r="BB184" s="61"/>
      <c r="BC184" s="61"/>
    </row>
    <row r="185" spans="1:55" s="12" customFormat="1" ht="51.95" customHeight="1" x14ac:dyDescent="0.25">
      <c r="A185" s="100" t="s">
        <v>837</v>
      </c>
      <c r="B185" s="100" t="s">
        <v>495</v>
      </c>
      <c r="C185" s="126" t="s">
        <v>834</v>
      </c>
      <c r="D185" s="126"/>
      <c r="E185" s="126"/>
      <c r="F185" s="126"/>
      <c r="G185" s="126"/>
      <c r="H185" s="131" t="s">
        <v>1094</v>
      </c>
      <c r="I185" s="131"/>
      <c r="J185" s="131"/>
      <c r="K185" s="132" t="s">
        <v>622</v>
      </c>
      <c r="L185" s="127"/>
      <c r="M185" s="127"/>
      <c r="N185" s="127"/>
      <c r="O185" s="133" t="s">
        <v>1131</v>
      </c>
      <c r="P185" s="131"/>
      <c r="Q185" s="131"/>
      <c r="R185" s="131"/>
      <c r="S185" s="131"/>
      <c r="T185" s="80"/>
      <c r="U185" s="80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  <c r="AF185" s="132"/>
      <c r="AG185" s="169"/>
      <c r="AH185" s="169"/>
      <c r="AI185" s="169"/>
      <c r="AJ185" s="169"/>
      <c r="AK185" s="169"/>
      <c r="AL185" s="169"/>
      <c r="AM185" s="169"/>
      <c r="AN185" s="169"/>
      <c r="AO185" s="169"/>
      <c r="AP185" s="169"/>
      <c r="AQ185" s="169"/>
      <c r="AR185" s="169"/>
      <c r="AS185" s="61"/>
      <c r="AT185" s="216"/>
      <c r="AU185" s="45"/>
      <c r="AV185" s="45"/>
      <c r="AW185" s="61"/>
      <c r="AX185" s="61"/>
      <c r="AY185" s="169"/>
      <c r="AZ185" s="61"/>
      <c r="BA185" s="61"/>
      <c r="BB185" s="61"/>
      <c r="BC185" s="61"/>
    </row>
    <row r="186" spans="1:55" s="12" customFormat="1" ht="51.95" customHeight="1" x14ac:dyDescent="0.25">
      <c r="A186" s="100" t="s">
        <v>909</v>
      </c>
      <c r="B186" s="100" t="s">
        <v>493</v>
      </c>
      <c r="C186" s="101" t="s">
        <v>948</v>
      </c>
      <c r="D186" s="101"/>
      <c r="E186" s="101"/>
      <c r="F186" s="101"/>
      <c r="G186" s="101"/>
      <c r="H186" s="105" t="s">
        <v>947</v>
      </c>
      <c r="I186" s="105"/>
      <c r="J186" s="105"/>
      <c r="K186" s="103"/>
      <c r="L186" s="103"/>
      <c r="M186" s="103"/>
      <c r="N186" s="103"/>
      <c r="O186" s="103" t="s">
        <v>1109</v>
      </c>
      <c r="P186" s="103" t="s">
        <v>958</v>
      </c>
      <c r="Q186" s="103"/>
      <c r="R186" s="103"/>
      <c r="S186" s="103"/>
      <c r="T186" s="33"/>
      <c r="U186" s="33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03"/>
      <c r="AG186" s="169"/>
      <c r="AH186" s="169"/>
      <c r="AI186" s="169"/>
      <c r="AJ186" s="169"/>
      <c r="AK186" s="169"/>
      <c r="AL186" s="169"/>
      <c r="AM186" s="169"/>
      <c r="AN186" s="169"/>
      <c r="AO186" s="169"/>
      <c r="AP186" s="169"/>
      <c r="AQ186" s="169"/>
      <c r="AR186" s="169"/>
      <c r="AS186" s="61"/>
      <c r="AT186" s="216"/>
      <c r="AU186" s="45"/>
      <c r="AV186" s="45"/>
      <c r="AW186" s="61"/>
      <c r="AX186" s="61"/>
      <c r="AY186" s="169"/>
      <c r="AZ186" s="61"/>
      <c r="BA186" s="61"/>
      <c r="BB186" s="61"/>
      <c r="BC186" s="61"/>
    </row>
    <row r="187" spans="1:55" s="12" customFormat="1" ht="51.95" customHeight="1" x14ac:dyDescent="0.25">
      <c r="A187" s="100" t="s">
        <v>837</v>
      </c>
      <c r="B187" s="100" t="s">
        <v>495</v>
      </c>
      <c r="C187" s="131" t="s">
        <v>911</v>
      </c>
      <c r="D187" s="131"/>
      <c r="E187" s="131"/>
      <c r="F187" s="131"/>
      <c r="G187" s="131"/>
      <c r="H187" s="126" t="s">
        <v>910</v>
      </c>
      <c r="I187" s="126"/>
      <c r="J187" s="126"/>
      <c r="K187" s="132" t="s">
        <v>912</v>
      </c>
      <c r="L187" s="127"/>
      <c r="M187" s="127"/>
      <c r="N187" s="127"/>
      <c r="O187" s="133" t="s">
        <v>913</v>
      </c>
      <c r="P187" s="132"/>
      <c r="Q187" s="132"/>
      <c r="R187" s="132"/>
      <c r="S187" s="132"/>
      <c r="T187" s="80"/>
      <c r="U187" s="80"/>
      <c r="V187" s="168"/>
      <c r="W187" s="168"/>
      <c r="X187" s="168"/>
      <c r="Y187" s="168"/>
      <c r="Z187" s="168"/>
      <c r="AA187" s="168"/>
      <c r="AB187" s="168"/>
      <c r="AC187" s="168"/>
      <c r="AD187" s="168"/>
      <c r="AE187" s="168"/>
      <c r="AF187" s="132"/>
      <c r="AG187" s="168"/>
      <c r="AH187" s="168"/>
      <c r="AI187" s="168"/>
      <c r="AJ187" s="168"/>
      <c r="AK187" s="168"/>
      <c r="AL187" s="168"/>
      <c r="AM187" s="168"/>
      <c r="AN187" s="168"/>
      <c r="AO187" s="168"/>
      <c r="AP187" s="168"/>
      <c r="AQ187" s="168"/>
      <c r="AR187" s="168"/>
      <c r="AS187" s="45"/>
      <c r="AT187" s="216"/>
      <c r="AU187" s="45"/>
      <c r="AV187" s="45"/>
      <c r="AW187" s="45"/>
      <c r="AX187" s="45"/>
      <c r="AY187" s="168"/>
      <c r="AZ187" s="45"/>
      <c r="BA187" s="45"/>
      <c r="BB187" s="45"/>
      <c r="BC187" s="45"/>
    </row>
    <row r="188" spans="1:55" s="12" customFormat="1" ht="51.95" customHeight="1" x14ac:dyDescent="0.25">
      <c r="A188" s="100" t="s">
        <v>837</v>
      </c>
      <c r="B188" s="100" t="s">
        <v>949</v>
      </c>
      <c r="C188" s="101" t="s">
        <v>820</v>
      </c>
      <c r="D188" s="101"/>
      <c r="E188" s="101"/>
      <c r="F188" s="101"/>
      <c r="G188" s="101"/>
      <c r="H188" s="101" t="s">
        <v>821</v>
      </c>
      <c r="I188" s="101"/>
      <c r="J188" s="101"/>
      <c r="K188" s="103" t="s">
        <v>880</v>
      </c>
      <c r="L188" s="102" t="s">
        <v>627</v>
      </c>
      <c r="M188" s="102"/>
      <c r="N188" s="102"/>
      <c r="O188" s="117" t="s">
        <v>1107</v>
      </c>
      <c r="P188" s="106" t="s">
        <v>914</v>
      </c>
      <c r="Q188" s="106"/>
      <c r="R188" s="106"/>
      <c r="S188" s="106"/>
      <c r="T188" s="23"/>
      <c r="U188" s="23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68"/>
      <c r="AF188" s="103"/>
      <c r="AG188" s="168"/>
      <c r="AH188" s="168"/>
      <c r="AI188" s="168"/>
      <c r="AJ188" s="168"/>
      <c r="AK188" s="168"/>
      <c r="AL188" s="168"/>
      <c r="AM188" s="168"/>
      <c r="AN188" s="168"/>
      <c r="AO188" s="168"/>
      <c r="AP188" s="168"/>
      <c r="AQ188" s="168"/>
      <c r="AR188" s="168"/>
      <c r="AS188" s="45"/>
      <c r="AT188" s="216" t="s">
        <v>817</v>
      </c>
      <c r="AU188" s="45"/>
      <c r="AV188" s="45"/>
      <c r="AW188" s="45" t="s">
        <v>818</v>
      </c>
      <c r="AX188" s="45" t="s">
        <v>819</v>
      </c>
      <c r="AY188" s="168"/>
      <c r="AZ188" s="45"/>
      <c r="BA188" s="45"/>
      <c r="BB188" s="45"/>
      <c r="BC188" s="45"/>
    </row>
    <row r="189" spans="1:55" s="12" customFormat="1" ht="51.95" customHeight="1" x14ac:dyDescent="0.25">
      <c r="A189" s="100" t="s">
        <v>837</v>
      </c>
      <c r="B189" s="100" t="s">
        <v>495</v>
      </c>
      <c r="C189" s="126" t="s">
        <v>847</v>
      </c>
      <c r="D189" s="126"/>
      <c r="E189" s="126"/>
      <c r="F189" s="126"/>
      <c r="G189" s="126"/>
      <c r="H189" s="126" t="s">
        <v>754</v>
      </c>
      <c r="I189" s="126"/>
      <c r="J189" s="126"/>
      <c r="K189" s="129" t="s">
        <v>755</v>
      </c>
      <c r="L189" s="127" t="s">
        <v>407</v>
      </c>
      <c r="M189" s="127"/>
      <c r="N189" s="127"/>
      <c r="O189" s="130" t="s">
        <v>906</v>
      </c>
      <c r="P189" s="128" t="s">
        <v>370</v>
      </c>
      <c r="Q189" s="128"/>
      <c r="R189" s="128"/>
      <c r="S189" s="128"/>
      <c r="T189" s="23"/>
      <c r="U189" s="23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29"/>
      <c r="AG189" s="169"/>
      <c r="AH189" s="169"/>
      <c r="AI189" s="169"/>
      <c r="AJ189" s="169"/>
      <c r="AK189" s="169"/>
      <c r="AL189" s="169"/>
      <c r="AM189" s="169"/>
      <c r="AN189" s="169"/>
      <c r="AO189" s="169"/>
      <c r="AP189" s="169"/>
      <c r="AQ189" s="169"/>
      <c r="AR189" s="169"/>
      <c r="AS189" s="61"/>
      <c r="AT189" s="216"/>
      <c r="AU189" s="45"/>
      <c r="AV189" s="45"/>
      <c r="AW189" s="61"/>
      <c r="AX189" s="61"/>
      <c r="AY189" s="169"/>
      <c r="AZ189" s="61"/>
      <c r="BA189" s="61"/>
      <c r="BB189" s="61"/>
      <c r="BC189" s="61"/>
    </row>
    <row r="190" spans="1:55" s="12" customFormat="1" ht="51.95" customHeight="1" x14ac:dyDescent="0.25">
      <c r="A190" s="100" t="s">
        <v>837</v>
      </c>
      <c r="B190" s="100" t="s">
        <v>495</v>
      </c>
      <c r="C190" s="131" t="s">
        <v>753</v>
      </c>
      <c r="D190" s="131"/>
      <c r="E190" s="131"/>
      <c r="F190" s="131"/>
      <c r="G190" s="131"/>
      <c r="H190" s="126" t="s">
        <v>751</v>
      </c>
      <c r="I190" s="126"/>
      <c r="J190" s="126"/>
      <c r="K190" s="134" t="s">
        <v>376</v>
      </c>
      <c r="L190" s="127" t="s">
        <v>288</v>
      </c>
      <c r="M190" s="127"/>
      <c r="N190" s="127"/>
      <c r="O190" s="130" t="s">
        <v>906</v>
      </c>
      <c r="P190" s="128" t="s">
        <v>370</v>
      </c>
      <c r="Q190" s="128"/>
      <c r="R190" s="128"/>
      <c r="S190" s="128"/>
      <c r="T190" s="23"/>
      <c r="U190" s="23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  <c r="AF190" s="134"/>
      <c r="AG190" s="169"/>
      <c r="AH190" s="169"/>
      <c r="AI190" s="169"/>
      <c r="AJ190" s="169"/>
      <c r="AK190" s="169"/>
      <c r="AL190" s="169"/>
      <c r="AM190" s="169"/>
      <c r="AN190" s="169"/>
      <c r="AO190" s="169"/>
      <c r="AP190" s="169"/>
      <c r="AQ190" s="169"/>
      <c r="AR190" s="169"/>
      <c r="AS190" s="61"/>
      <c r="AT190" s="216"/>
      <c r="AU190" s="45"/>
      <c r="AV190" s="45"/>
      <c r="AW190" s="61"/>
      <c r="AX190" s="61"/>
      <c r="AY190" s="169"/>
      <c r="AZ190" s="61"/>
      <c r="BA190" s="61"/>
      <c r="BB190" s="61"/>
      <c r="BC190" s="61"/>
    </row>
    <row r="191" spans="1:55" s="12" customFormat="1" ht="51.95" customHeight="1" x14ac:dyDescent="0.25">
      <c r="A191" s="100" t="s">
        <v>837</v>
      </c>
      <c r="B191" s="100" t="s">
        <v>495</v>
      </c>
      <c r="C191" s="126" t="s">
        <v>596</v>
      </c>
      <c r="D191" s="126"/>
      <c r="E191" s="126"/>
      <c r="F191" s="126"/>
      <c r="G191" s="126"/>
      <c r="H191" s="126" t="s">
        <v>783</v>
      </c>
      <c r="I191" s="126"/>
      <c r="J191" s="126"/>
      <c r="K191" s="129" t="s">
        <v>383</v>
      </c>
      <c r="L191" s="127" t="s">
        <v>229</v>
      </c>
      <c r="M191" s="127"/>
      <c r="N191" s="127"/>
      <c r="O191" s="130" t="s">
        <v>906</v>
      </c>
      <c r="P191" s="127" t="s">
        <v>784</v>
      </c>
      <c r="Q191" s="127"/>
      <c r="R191" s="127"/>
      <c r="S191" s="127"/>
      <c r="T191" s="23"/>
      <c r="U191" s="23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  <c r="AF191" s="129"/>
      <c r="AG191" s="169"/>
      <c r="AH191" s="169"/>
      <c r="AI191" s="169"/>
      <c r="AJ191" s="169"/>
      <c r="AK191" s="169"/>
      <c r="AL191" s="169"/>
      <c r="AM191" s="169"/>
      <c r="AN191" s="169"/>
      <c r="AO191" s="169"/>
      <c r="AP191" s="169"/>
      <c r="AQ191" s="169"/>
      <c r="AR191" s="169"/>
      <c r="AS191" s="61"/>
      <c r="AT191" s="216"/>
      <c r="AU191" s="45"/>
      <c r="AV191" s="45"/>
      <c r="AW191" s="61"/>
      <c r="AX191" s="61"/>
      <c r="AY191" s="169"/>
      <c r="AZ191" s="61"/>
      <c r="BA191" s="61"/>
      <c r="BB191" s="61"/>
      <c r="BC191" s="61"/>
    </row>
    <row r="192" spans="1:55" s="12" customFormat="1" ht="51.95" customHeight="1" x14ac:dyDescent="0.25">
      <c r="A192" s="100" t="s">
        <v>837</v>
      </c>
      <c r="B192" s="100" t="s">
        <v>949</v>
      </c>
      <c r="C192" s="183" t="s">
        <v>858</v>
      </c>
      <c r="D192" s="101"/>
      <c r="E192" s="101"/>
      <c r="F192" s="101"/>
      <c r="G192" s="101"/>
      <c r="H192" s="101" t="s">
        <v>855</v>
      </c>
      <c r="I192" s="101"/>
      <c r="J192" s="101"/>
      <c r="K192" s="103" t="s">
        <v>859</v>
      </c>
      <c r="L192" s="102" t="s">
        <v>856</v>
      </c>
      <c r="M192" s="102"/>
      <c r="N192" s="102"/>
      <c r="O192" s="117" t="s">
        <v>1107</v>
      </c>
      <c r="P192" s="102"/>
      <c r="Q192" s="102"/>
      <c r="R192" s="102"/>
      <c r="S192" s="102"/>
      <c r="T192" s="23"/>
      <c r="U192" s="23"/>
      <c r="V192" s="168"/>
      <c r="W192" s="168"/>
      <c r="X192" s="168"/>
      <c r="Y192" s="168"/>
      <c r="Z192" s="168"/>
      <c r="AA192" s="168"/>
      <c r="AB192" s="168"/>
      <c r="AC192" s="168"/>
      <c r="AD192" s="168"/>
      <c r="AE192" s="168"/>
      <c r="AF192" s="103"/>
      <c r="AG192" s="168"/>
      <c r="AH192" s="168"/>
      <c r="AI192" s="168"/>
      <c r="AJ192" s="168"/>
      <c r="AK192" s="168"/>
      <c r="AL192" s="168"/>
      <c r="AM192" s="168"/>
      <c r="AN192" s="168"/>
      <c r="AO192" s="168"/>
      <c r="AP192" s="168"/>
      <c r="AQ192" s="168"/>
      <c r="AR192" s="168"/>
      <c r="AS192" s="45"/>
      <c r="AT192" s="216"/>
      <c r="AU192" s="45"/>
      <c r="AV192" s="45" t="s">
        <v>896</v>
      </c>
      <c r="AW192" s="45"/>
      <c r="AX192" s="45"/>
      <c r="AY192" s="168"/>
      <c r="AZ192" s="45"/>
      <c r="BA192" s="45"/>
      <c r="BB192" s="45"/>
      <c r="BC192" s="45"/>
    </row>
    <row r="193" spans="1:55" s="12" customFormat="1" ht="51.95" customHeight="1" x14ac:dyDescent="0.25">
      <c r="A193" s="100" t="s">
        <v>837</v>
      </c>
      <c r="B193" s="100" t="s">
        <v>949</v>
      </c>
      <c r="C193" s="105" t="s">
        <v>857</v>
      </c>
      <c r="D193" s="105"/>
      <c r="E193" s="105"/>
      <c r="F193" s="105"/>
      <c r="G193" s="105"/>
      <c r="H193" s="101" t="s">
        <v>751</v>
      </c>
      <c r="I193" s="101"/>
      <c r="J193" s="101"/>
      <c r="K193" s="104" t="s">
        <v>58</v>
      </c>
      <c r="L193" s="102" t="s">
        <v>384</v>
      </c>
      <c r="M193" s="102"/>
      <c r="N193" s="102"/>
      <c r="O193" s="117" t="s">
        <v>1107</v>
      </c>
      <c r="P193" s="104" t="s">
        <v>56</v>
      </c>
      <c r="Q193" s="104"/>
      <c r="R193" s="104"/>
      <c r="S193" s="104"/>
      <c r="T193" s="23"/>
      <c r="U193" s="23"/>
      <c r="V193" s="168"/>
      <c r="W193" s="168"/>
      <c r="X193" s="168"/>
      <c r="Y193" s="168"/>
      <c r="Z193" s="168"/>
      <c r="AA193" s="168"/>
      <c r="AB193" s="168"/>
      <c r="AC193" s="168"/>
      <c r="AD193" s="168"/>
      <c r="AE193" s="168"/>
      <c r="AF193" s="104"/>
      <c r="AG193" s="168"/>
      <c r="AH193" s="168"/>
      <c r="AI193" s="168"/>
      <c r="AJ193" s="168"/>
      <c r="AK193" s="168"/>
      <c r="AL193" s="168"/>
      <c r="AM193" s="168"/>
      <c r="AN193" s="168"/>
      <c r="AO193" s="168"/>
      <c r="AP193" s="168"/>
      <c r="AQ193" s="168"/>
      <c r="AR193" s="168"/>
      <c r="AS193" s="45"/>
      <c r="AT193" s="216" t="s">
        <v>130</v>
      </c>
      <c r="AU193" s="45"/>
      <c r="AV193" s="45" t="s">
        <v>130</v>
      </c>
      <c r="AW193" s="45"/>
      <c r="AX193" s="45"/>
      <c r="AY193" s="168"/>
      <c r="AZ193" s="45"/>
      <c r="BA193" s="45"/>
      <c r="BB193" s="45"/>
      <c r="BC193" s="45"/>
    </row>
    <row r="194" spans="1:55" s="12" customFormat="1" ht="51.95" customHeight="1" x14ac:dyDescent="0.25">
      <c r="A194" s="100" t="s">
        <v>837</v>
      </c>
      <c r="B194" s="100" t="s">
        <v>493</v>
      </c>
      <c r="C194" s="105" t="s">
        <v>329</v>
      </c>
      <c r="D194" s="105"/>
      <c r="E194" s="105"/>
      <c r="F194" s="105"/>
      <c r="G194" s="105"/>
      <c r="H194" s="101" t="s">
        <v>946</v>
      </c>
      <c r="I194" s="101"/>
      <c r="J194" s="101"/>
      <c r="K194" s="104" t="s">
        <v>290</v>
      </c>
      <c r="L194" s="102" t="s">
        <v>289</v>
      </c>
      <c r="M194" s="102"/>
      <c r="N194" s="102"/>
      <c r="O194" s="111" t="s">
        <v>1110</v>
      </c>
      <c r="P194" s="104" t="s">
        <v>51</v>
      </c>
      <c r="Q194" s="104"/>
      <c r="R194" s="104"/>
      <c r="S194" s="104"/>
      <c r="T194" s="80"/>
      <c r="U194" s="80"/>
      <c r="V194" s="168"/>
      <c r="W194" s="168"/>
      <c r="X194" s="168"/>
      <c r="Y194" s="168"/>
      <c r="Z194" s="168"/>
      <c r="AA194" s="168"/>
      <c r="AB194" s="168"/>
      <c r="AC194" s="168"/>
      <c r="AD194" s="168"/>
      <c r="AE194" s="168"/>
      <c r="AF194" s="104"/>
      <c r="AG194" s="168"/>
      <c r="AH194" s="168"/>
      <c r="AI194" s="168"/>
      <c r="AJ194" s="168"/>
      <c r="AK194" s="168"/>
      <c r="AL194" s="168"/>
      <c r="AM194" s="168"/>
      <c r="AN194" s="168"/>
      <c r="AO194" s="168"/>
      <c r="AP194" s="168"/>
      <c r="AQ194" s="168"/>
      <c r="AR194" s="168"/>
      <c r="AS194" s="45"/>
      <c r="AT194" s="216" t="s">
        <v>459</v>
      </c>
      <c r="AU194" s="45"/>
      <c r="AV194" s="45" t="s">
        <v>459</v>
      </c>
      <c r="AW194" s="45"/>
      <c r="AX194" s="45"/>
      <c r="AY194" s="168"/>
      <c r="AZ194" s="45"/>
      <c r="BA194" s="45"/>
      <c r="BB194" s="45"/>
      <c r="BC194" s="45"/>
    </row>
    <row r="195" spans="1:55" s="12" customFormat="1" ht="51.95" customHeight="1" x14ac:dyDescent="0.25">
      <c r="A195" s="100" t="s">
        <v>837</v>
      </c>
      <c r="B195" s="100" t="s">
        <v>949</v>
      </c>
      <c r="C195" s="105" t="s">
        <v>763</v>
      </c>
      <c r="D195" s="105"/>
      <c r="E195" s="105"/>
      <c r="F195" s="105"/>
      <c r="G195" s="105"/>
      <c r="H195" s="101" t="s">
        <v>762</v>
      </c>
      <c r="I195" s="101"/>
      <c r="J195" s="101"/>
      <c r="K195" s="104" t="s">
        <v>765</v>
      </c>
      <c r="L195" s="102" t="s">
        <v>764</v>
      </c>
      <c r="M195" s="102"/>
      <c r="N195" s="102"/>
      <c r="O195" s="104" t="s">
        <v>1111</v>
      </c>
      <c r="P195" s="104"/>
      <c r="Q195" s="104"/>
      <c r="R195" s="104"/>
      <c r="S195" s="104"/>
      <c r="T195" s="18"/>
      <c r="U195" s="18"/>
      <c r="V195" s="168"/>
      <c r="W195" s="168"/>
      <c r="X195" s="168"/>
      <c r="Y195" s="168"/>
      <c r="Z195" s="168"/>
      <c r="AA195" s="168"/>
      <c r="AB195" s="168"/>
      <c r="AC195" s="168"/>
      <c r="AD195" s="168"/>
      <c r="AE195" s="168"/>
      <c r="AF195" s="104"/>
      <c r="AG195" s="168"/>
      <c r="AH195" s="168"/>
      <c r="AI195" s="168"/>
      <c r="AJ195" s="168"/>
      <c r="AK195" s="168"/>
      <c r="AL195" s="168"/>
      <c r="AM195" s="168"/>
      <c r="AN195" s="168"/>
      <c r="AO195" s="168"/>
      <c r="AP195" s="168"/>
      <c r="AQ195" s="168"/>
      <c r="AR195" s="168"/>
      <c r="AS195" s="45"/>
      <c r="AT195" s="216" t="s">
        <v>769</v>
      </c>
      <c r="AU195" s="45" t="s">
        <v>458</v>
      </c>
      <c r="AV195" s="45" t="s">
        <v>767</v>
      </c>
      <c r="AW195" s="45" t="s">
        <v>766</v>
      </c>
      <c r="AX195" s="45"/>
      <c r="AY195" s="168" t="s">
        <v>770</v>
      </c>
      <c r="AZ195" s="45"/>
      <c r="BA195" s="45"/>
      <c r="BB195" s="45"/>
      <c r="BC195" s="45"/>
    </row>
    <row r="196" spans="1:55" s="12" customFormat="1" ht="51.95" customHeight="1" x14ac:dyDescent="0.25">
      <c r="A196" s="100" t="s">
        <v>837</v>
      </c>
      <c r="B196" s="100" t="s">
        <v>949</v>
      </c>
      <c r="C196" s="105" t="s">
        <v>868</v>
      </c>
      <c r="D196" s="105"/>
      <c r="E196" s="105"/>
      <c r="F196" s="105"/>
      <c r="G196" s="105"/>
      <c r="H196" s="101" t="s">
        <v>867</v>
      </c>
      <c r="I196" s="101"/>
      <c r="J196" s="101"/>
      <c r="K196" s="104" t="s">
        <v>869</v>
      </c>
      <c r="L196" s="102"/>
      <c r="M196" s="102"/>
      <c r="N196" s="102"/>
      <c r="O196" s="117" t="s">
        <v>1107</v>
      </c>
      <c r="P196" s="104"/>
      <c r="Q196" s="104"/>
      <c r="R196" s="104"/>
      <c r="S196" s="104"/>
      <c r="T196" s="23"/>
      <c r="U196" s="23"/>
      <c r="V196" s="168"/>
      <c r="W196" s="168"/>
      <c r="X196" s="168"/>
      <c r="Y196" s="168"/>
      <c r="Z196" s="168"/>
      <c r="AA196" s="168"/>
      <c r="AB196" s="168"/>
      <c r="AC196" s="168"/>
      <c r="AD196" s="168"/>
      <c r="AE196" s="168"/>
      <c r="AF196" s="104"/>
      <c r="AG196" s="168"/>
      <c r="AH196" s="168"/>
      <c r="AI196" s="168"/>
      <c r="AJ196" s="168"/>
      <c r="AK196" s="168"/>
      <c r="AL196" s="168"/>
      <c r="AM196" s="168"/>
      <c r="AN196" s="168"/>
      <c r="AO196" s="168"/>
      <c r="AP196" s="168"/>
      <c r="AQ196" s="168"/>
      <c r="AR196" s="168"/>
      <c r="AS196" s="45"/>
      <c r="AT196" s="216" t="s">
        <v>373</v>
      </c>
      <c r="AU196" s="45" t="s">
        <v>373</v>
      </c>
      <c r="AV196" s="45" t="s">
        <v>373</v>
      </c>
      <c r="AW196" s="45" t="s">
        <v>373</v>
      </c>
      <c r="AX196" s="45"/>
      <c r="AY196" s="168"/>
      <c r="AZ196" s="45"/>
      <c r="BA196" s="45"/>
      <c r="BB196" s="45"/>
      <c r="BC196" s="45"/>
    </row>
    <row r="197" spans="1:55" s="12" customFormat="1" ht="51.95" customHeight="1" x14ac:dyDescent="0.25">
      <c r="A197" s="100" t="s">
        <v>909</v>
      </c>
      <c r="B197" s="100" t="s">
        <v>493</v>
      </c>
      <c r="C197" s="105" t="s">
        <v>938</v>
      </c>
      <c r="D197" s="105"/>
      <c r="E197" s="105"/>
      <c r="F197" s="105"/>
      <c r="G197" s="105"/>
      <c r="H197" s="101" t="s">
        <v>937</v>
      </c>
      <c r="I197" s="101"/>
      <c r="J197" s="101"/>
      <c r="K197" s="103" t="s">
        <v>939</v>
      </c>
      <c r="L197" s="102" t="s">
        <v>940</v>
      </c>
      <c r="M197" s="102"/>
      <c r="N197" s="102"/>
      <c r="O197" s="117" t="s">
        <v>1107</v>
      </c>
      <c r="P197" s="104"/>
      <c r="Q197" s="104"/>
      <c r="R197" s="104"/>
      <c r="S197" s="104"/>
      <c r="T197" s="23"/>
      <c r="U197" s="23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  <c r="AF197" s="103"/>
      <c r="AG197" s="168"/>
      <c r="AH197" s="168"/>
      <c r="AI197" s="168"/>
      <c r="AJ197" s="168"/>
      <c r="AK197" s="168"/>
      <c r="AL197" s="168"/>
      <c r="AM197" s="168"/>
      <c r="AN197" s="168"/>
      <c r="AO197" s="168"/>
      <c r="AP197" s="168"/>
      <c r="AQ197" s="168"/>
      <c r="AR197" s="168"/>
      <c r="AS197" s="45"/>
      <c r="AT197" s="216"/>
      <c r="AU197" s="45"/>
      <c r="AV197" s="45"/>
      <c r="AW197" s="45"/>
      <c r="AX197" s="45"/>
      <c r="AY197" s="168"/>
      <c r="AZ197" s="45"/>
      <c r="BA197" s="45"/>
      <c r="BB197" s="45"/>
      <c r="BC197" s="45"/>
    </row>
    <row r="198" spans="1:55" s="12" customFormat="1" ht="51.95" customHeight="1" x14ac:dyDescent="0.25">
      <c r="A198" s="100" t="s">
        <v>909</v>
      </c>
      <c r="B198" s="100" t="s">
        <v>493</v>
      </c>
      <c r="C198" s="101" t="s">
        <v>935</v>
      </c>
      <c r="D198" s="101"/>
      <c r="E198" s="101"/>
      <c r="F198" s="101"/>
      <c r="G198" s="101"/>
      <c r="H198" s="101" t="s">
        <v>933</v>
      </c>
      <c r="I198" s="101"/>
      <c r="J198" s="101"/>
      <c r="K198" s="103" t="s">
        <v>934</v>
      </c>
      <c r="L198" s="102" t="s">
        <v>936</v>
      </c>
      <c r="M198" s="102"/>
      <c r="N198" s="102"/>
      <c r="O198" s="117" t="s">
        <v>1107</v>
      </c>
      <c r="P198" s="104"/>
      <c r="Q198" s="104"/>
      <c r="R198" s="104"/>
      <c r="S198" s="104"/>
      <c r="T198" s="23"/>
      <c r="U198" s="23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03"/>
      <c r="AG198" s="168"/>
      <c r="AH198" s="168"/>
      <c r="AI198" s="168"/>
      <c r="AJ198" s="168"/>
      <c r="AK198" s="168"/>
      <c r="AL198" s="168"/>
      <c r="AM198" s="168"/>
      <c r="AN198" s="168"/>
      <c r="AO198" s="168"/>
      <c r="AP198" s="168"/>
      <c r="AQ198" s="168"/>
      <c r="AR198" s="168"/>
      <c r="AS198" s="45"/>
      <c r="AT198" s="216"/>
      <c r="AU198" s="45"/>
      <c r="AV198" s="45"/>
      <c r="AW198" s="45"/>
      <c r="AX198" s="45"/>
      <c r="AY198" s="168"/>
      <c r="AZ198" s="45"/>
      <c r="BA198" s="45"/>
      <c r="BB198" s="45"/>
      <c r="BC198" s="45"/>
    </row>
    <row r="199" spans="1:55" s="12" customFormat="1" ht="51.95" customHeight="1" x14ac:dyDescent="0.25">
      <c r="A199" s="100" t="s">
        <v>837</v>
      </c>
      <c r="B199" s="100" t="s">
        <v>493</v>
      </c>
      <c r="C199" s="101" t="s">
        <v>330</v>
      </c>
      <c r="D199" s="101"/>
      <c r="E199" s="101"/>
      <c r="F199" s="101"/>
      <c r="G199" s="101"/>
      <c r="H199" s="101" t="s">
        <v>873</v>
      </c>
      <c r="I199" s="101"/>
      <c r="J199" s="101"/>
      <c r="K199" s="103" t="s">
        <v>26</v>
      </c>
      <c r="L199" s="102" t="s">
        <v>785</v>
      </c>
      <c r="M199" s="102"/>
      <c r="N199" s="102"/>
      <c r="O199" s="117" t="s">
        <v>1112</v>
      </c>
      <c r="P199" s="104" t="s">
        <v>56</v>
      </c>
      <c r="Q199" s="104"/>
      <c r="R199" s="104"/>
      <c r="S199" s="104"/>
      <c r="T199" s="23"/>
      <c r="U199" s="23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03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45"/>
      <c r="AT199" s="216" t="s">
        <v>373</v>
      </c>
      <c r="AU199" s="45" t="s">
        <v>373</v>
      </c>
      <c r="AV199" s="45" t="s">
        <v>373</v>
      </c>
      <c r="AW199" s="45" t="s">
        <v>373</v>
      </c>
      <c r="AX199" s="45"/>
      <c r="AY199" s="168"/>
      <c r="AZ199" s="45"/>
      <c r="BA199" s="45"/>
      <c r="BB199" s="45"/>
      <c r="BC199" s="45"/>
    </row>
    <row r="200" spans="1:55" s="12" customFormat="1" ht="51.95" customHeight="1" x14ac:dyDescent="0.25">
      <c r="A200" s="100" t="s">
        <v>837</v>
      </c>
      <c r="B200" s="100" t="s">
        <v>493</v>
      </c>
      <c r="C200" s="101" t="s">
        <v>830</v>
      </c>
      <c r="D200" s="101"/>
      <c r="E200" s="101"/>
      <c r="F200" s="101"/>
      <c r="G200" s="101"/>
      <c r="H200" s="101" t="s">
        <v>739</v>
      </c>
      <c r="I200" s="101"/>
      <c r="J200" s="101"/>
      <c r="K200" s="107" t="s">
        <v>829</v>
      </c>
      <c r="L200" s="102" t="s">
        <v>827</v>
      </c>
      <c r="M200" s="102"/>
      <c r="N200" s="102"/>
      <c r="O200" s="117" t="s">
        <v>1113</v>
      </c>
      <c r="P200" s="104"/>
      <c r="Q200" s="104"/>
      <c r="R200" s="104"/>
      <c r="S200" s="104"/>
      <c r="T200" s="23"/>
      <c r="U200" s="23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07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45"/>
      <c r="AT200" s="216" t="s">
        <v>826</v>
      </c>
      <c r="AU200" s="45" t="s">
        <v>566</v>
      </c>
      <c r="AV200" s="45" t="s">
        <v>134</v>
      </c>
      <c r="AW200" s="45" t="s">
        <v>828</v>
      </c>
      <c r="AX200" s="45" t="s">
        <v>144</v>
      </c>
      <c r="AY200" s="168"/>
      <c r="AZ200" s="45"/>
      <c r="BA200" s="45"/>
      <c r="BB200" s="45"/>
      <c r="BC200" s="45"/>
    </row>
    <row r="201" spans="1:55" s="12" customFormat="1" ht="51.95" customHeight="1" x14ac:dyDescent="0.25">
      <c r="A201" s="100" t="s">
        <v>837</v>
      </c>
      <c r="B201" s="100" t="s">
        <v>949</v>
      </c>
      <c r="C201" s="101" t="s">
        <v>836</v>
      </c>
      <c r="D201" s="101"/>
      <c r="E201" s="101"/>
      <c r="F201" s="101"/>
      <c r="G201" s="101"/>
      <c r="H201" s="101" t="s">
        <v>739</v>
      </c>
      <c r="I201" s="101"/>
      <c r="J201" s="101"/>
      <c r="K201" s="103" t="s">
        <v>43</v>
      </c>
      <c r="L201" s="401" t="s">
        <v>673</v>
      </c>
      <c r="M201" s="102"/>
      <c r="N201" s="102"/>
      <c r="O201" s="111" t="s">
        <v>906</v>
      </c>
      <c r="P201" s="104" t="s">
        <v>953</v>
      </c>
      <c r="Q201" s="104"/>
      <c r="R201" s="104"/>
      <c r="S201" s="104"/>
      <c r="T201" s="80"/>
      <c r="U201" s="80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03"/>
      <c r="AG201" s="168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68"/>
      <c r="AS201" s="45"/>
      <c r="AT201" s="216" t="s">
        <v>373</v>
      </c>
      <c r="AU201" s="45" t="s">
        <v>373</v>
      </c>
      <c r="AV201" s="45" t="s">
        <v>373</v>
      </c>
      <c r="AW201" s="45" t="s">
        <v>373</v>
      </c>
      <c r="AX201" s="45"/>
      <c r="AY201" s="168"/>
      <c r="AZ201" s="45"/>
      <c r="BA201" s="45"/>
      <c r="BB201" s="45"/>
      <c r="BC201" s="45"/>
    </row>
    <row r="202" spans="1:55" s="12" customFormat="1" ht="51.95" customHeight="1" x14ac:dyDescent="0.25">
      <c r="A202" s="100" t="s">
        <v>837</v>
      </c>
      <c r="B202" s="100" t="s">
        <v>493</v>
      </c>
      <c r="C202" s="105" t="s">
        <v>311</v>
      </c>
      <c r="D202" s="105"/>
      <c r="E202" s="105"/>
      <c r="F202" s="105"/>
      <c r="G202" s="105"/>
      <c r="H202" s="101" t="s">
        <v>540</v>
      </c>
      <c r="I202" s="101"/>
      <c r="J202" s="101"/>
      <c r="K202" s="107" t="s">
        <v>364</v>
      </c>
      <c r="L202" s="102" t="s">
        <v>313</v>
      </c>
      <c r="M202" s="102"/>
      <c r="N202" s="102"/>
      <c r="O202" s="111" t="s">
        <v>1114</v>
      </c>
      <c r="P202" s="107" t="s">
        <v>67</v>
      </c>
      <c r="Q202" s="107"/>
      <c r="R202" s="107"/>
      <c r="S202" s="107"/>
      <c r="T202" s="80"/>
      <c r="U202" s="80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07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  <c r="AS202" s="45"/>
      <c r="AT202" s="216" t="s">
        <v>373</v>
      </c>
      <c r="AU202" s="45" t="s">
        <v>373</v>
      </c>
      <c r="AV202" s="45" t="s">
        <v>373</v>
      </c>
      <c r="AW202" s="45" t="s">
        <v>373</v>
      </c>
      <c r="AX202" s="45"/>
      <c r="AY202" s="168"/>
      <c r="AZ202" s="45"/>
      <c r="BA202" s="45"/>
      <c r="BB202" s="45"/>
      <c r="BC202" s="45"/>
    </row>
    <row r="203" spans="1:55" s="12" customFormat="1" ht="75" customHeight="1" x14ac:dyDescent="0.25">
      <c r="A203" s="100" t="s">
        <v>837</v>
      </c>
      <c r="B203" s="100" t="s">
        <v>949</v>
      </c>
      <c r="C203" s="101" t="s">
        <v>853</v>
      </c>
      <c r="D203" s="101"/>
      <c r="E203" s="101"/>
      <c r="F203" s="101"/>
      <c r="G203" s="101"/>
      <c r="H203" s="101" t="s">
        <v>540</v>
      </c>
      <c r="I203" s="101"/>
      <c r="J203" s="101"/>
      <c r="K203" s="103" t="s">
        <v>58</v>
      </c>
      <c r="L203" s="102"/>
      <c r="M203" s="102"/>
      <c r="N203" s="102"/>
      <c r="O203" s="111" t="s">
        <v>1129</v>
      </c>
      <c r="P203" s="104" t="s">
        <v>602</v>
      </c>
      <c r="Q203" s="104"/>
      <c r="R203" s="104"/>
      <c r="S203" s="104"/>
      <c r="T203" s="80"/>
      <c r="U203" s="80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03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45"/>
      <c r="AT203" s="216" t="s">
        <v>373</v>
      </c>
      <c r="AU203" s="45" t="s">
        <v>373</v>
      </c>
      <c r="AV203" s="45" t="s">
        <v>373</v>
      </c>
      <c r="AW203" s="45" t="s">
        <v>373</v>
      </c>
      <c r="AX203" s="45"/>
      <c r="AY203" s="168"/>
      <c r="AZ203" s="45"/>
      <c r="BA203" s="45"/>
      <c r="BB203" s="45"/>
      <c r="BC203" s="45"/>
    </row>
    <row r="204" spans="1:55" s="12" customFormat="1" ht="51.95" customHeight="1" x14ac:dyDescent="0.25">
      <c r="A204" s="100" t="s">
        <v>837</v>
      </c>
      <c r="B204" s="100" t="s">
        <v>949</v>
      </c>
      <c r="C204" s="105" t="s">
        <v>439</v>
      </c>
      <c r="D204" s="105"/>
      <c r="E204" s="105"/>
      <c r="F204" s="105"/>
      <c r="G204" s="105"/>
      <c r="H204" s="101" t="s">
        <v>540</v>
      </c>
      <c r="I204" s="101"/>
      <c r="J204" s="101"/>
      <c r="K204" s="107"/>
      <c r="L204" s="102"/>
      <c r="M204" s="102"/>
      <c r="N204" s="102"/>
      <c r="O204" s="111" t="s">
        <v>1128</v>
      </c>
      <c r="P204" s="106"/>
      <c r="Q204" s="106"/>
      <c r="R204" s="106"/>
      <c r="S204" s="106"/>
      <c r="T204" s="80"/>
      <c r="U204" s="80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07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  <c r="AS204" s="45"/>
      <c r="AT204" s="216" t="s">
        <v>373</v>
      </c>
      <c r="AU204" s="45" t="s">
        <v>373</v>
      </c>
      <c r="AV204" s="45" t="s">
        <v>373</v>
      </c>
      <c r="AW204" s="45" t="s">
        <v>373</v>
      </c>
      <c r="AX204" s="45"/>
      <c r="AY204" s="168"/>
      <c r="AZ204" s="45"/>
      <c r="BA204" s="45"/>
      <c r="BB204" s="45"/>
      <c r="BC204" s="45"/>
    </row>
    <row r="205" spans="1:55" s="12" customFormat="1" ht="51.95" customHeight="1" x14ac:dyDescent="0.25">
      <c r="A205" s="100" t="s">
        <v>837</v>
      </c>
      <c r="B205" s="100" t="s">
        <v>493</v>
      </c>
      <c r="C205" s="101" t="s">
        <v>788</v>
      </c>
      <c r="D205" s="101"/>
      <c r="E205" s="101"/>
      <c r="F205" s="101"/>
      <c r="G205" s="101"/>
      <c r="H205" s="101" t="s">
        <v>1120</v>
      </c>
      <c r="I205" s="101"/>
      <c r="J205" s="101"/>
      <c r="K205" s="107" t="s">
        <v>58</v>
      </c>
      <c r="L205" s="102"/>
      <c r="M205" s="102"/>
      <c r="N205" s="102"/>
      <c r="O205" s="111" t="s">
        <v>1116</v>
      </c>
      <c r="P205" s="104" t="s">
        <v>51</v>
      </c>
      <c r="Q205" s="104"/>
      <c r="R205" s="104"/>
      <c r="S205" s="104"/>
      <c r="T205" s="80"/>
      <c r="U205" s="80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07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45"/>
      <c r="AT205" s="216" t="s">
        <v>373</v>
      </c>
      <c r="AU205" s="45" t="s">
        <v>373</v>
      </c>
      <c r="AV205" s="45" t="s">
        <v>373</v>
      </c>
      <c r="AW205" s="45" t="s">
        <v>373</v>
      </c>
      <c r="AX205" s="45"/>
      <c r="AY205" s="168"/>
      <c r="AZ205" s="45"/>
      <c r="BA205" s="45"/>
      <c r="BB205" s="45"/>
      <c r="BC205" s="45"/>
    </row>
    <row r="206" spans="1:55" s="12" customFormat="1" ht="51.95" customHeight="1" x14ac:dyDescent="0.25">
      <c r="A206" s="100" t="s">
        <v>837</v>
      </c>
      <c r="B206" s="100" t="s">
        <v>949</v>
      </c>
      <c r="C206" s="101" t="s">
        <v>332</v>
      </c>
      <c r="D206" s="101"/>
      <c r="E206" s="101"/>
      <c r="F206" s="101"/>
      <c r="G206" s="101"/>
      <c r="H206" s="101" t="s">
        <v>790</v>
      </c>
      <c r="I206" s="101"/>
      <c r="J206" s="101"/>
      <c r="K206" s="103" t="s">
        <v>608</v>
      </c>
      <c r="L206" s="102" t="s">
        <v>146</v>
      </c>
      <c r="M206" s="102"/>
      <c r="N206" s="102"/>
      <c r="O206" s="111" t="s">
        <v>1115</v>
      </c>
      <c r="P206" s="104" t="s">
        <v>56</v>
      </c>
      <c r="Q206" s="104"/>
      <c r="R206" s="104"/>
      <c r="S206" s="104"/>
      <c r="T206" s="80"/>
      <c r="U206" s="80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03"/>
      <c r="AG206" s="168"/>
      <c r="AH206" s="168"/>
      <c r="AI206" s="168"/>
      <c r="AJ206" s="168"/>
      <c r="AK206" s="168"/>
      <c r="AL206" s="168"/>
      <c r="AM206" s="168"/>
      <c r="AN206" s="168"/>
      <c r="AO206" s="168"/>
      <c r="AP206" s="168"/>
      <c r="AQ206" s="168"/>
      <c r="AR206" s="168"/>
      <c r="AS206" s="45"/>
      <c r="AT206" s="216" t="s">
        <v>651</v>
      </c>
      <c r="AU206" s="45" t="s">
        <v>929</v>
      </c>
      <c r="AV206" s="39" t="s">
        <v>409</v>
      </c>
      <c r="AW206" s="45" t="s">
        <v>930</v>
      </c>
      <c r="AX206" s="45"/>
      <c r="AY206" s="168"/>
      <c r="AZ206" s="45"/>
      <c r="BA206" s="45"/>
      <c r="BB206" s="45"/>
      <c r="BC206" s="45"/>
    </row>
    <row r="207" spans="1:55" s="12" customFormat="1" ht="51.95" customHeight="1" x14ac:dyDescent="0.25">
      <c r="A207" s="100" t="s">
        <v>837</v>
      </c>
      <c r="B207" s="100" t="s">
        <v>493</v>
      </c>
      <c r="C207" s="105" t="s">
        <v>786</v>
      </c>
      <c r="D207" s="105"/>
      <c r="E207" s="105"/>
      <c r="F207" s="105"/>
      <c r="G207" s="105"/>
      <c r="H207" s="101" t="s">
        <v>860</v>
      </c>
      <c r="I207" s="101"/>
      <c r="J207" s="101"/>
      <c r="K207" s="107" t="s">
        <v>511</v>
      </c>
      <c r="L207" s="102" t="s">
        <v>396</v>
      </c>
      <c r="M207" s="102"/>
      <c r="N207" s="102"/>
      <c r="O207" s="111" t="s">
        <v>1117</v>
      </c>
      <c r="P207" s="104" t="s">
        <v>51</v>
      </c>
      <c r="Q207" s="104"/>
      <c r="R207" s="104"/>
      <c r="S207" s="104"/>
      <c r="T207" s="80"/>
      <c r="U207" s="80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07"/>
      <c r="AG207" s="168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68"/>
      <c r="AS207" s="45"/>
      <c r="AT207" s="216" t="s">
        <v>373</v>
      </c>
      <c r="AU207" s="45" t="s">
        <v>373</v>
      </c>
      <c r="AV207" s="45" t="s">
        <v>373</v>
      </c>
      <c r="AW207" s="45" t="s">
        <v>373</v>
      </c>
      <c r="AX207" s="45"/>
      <c r="AY207" s="168"/>
      <c r="AZ207" s="45"/>
      <c r="BA207" s="45"/>
      <c r="BB207" s="45"/>
      <c r="BC207" s="45"/>
    </row>
    <row r="208" spans="1:55" s="12" customFormat="1" ht="51.95" customHeight="1" x14ac:dyDescent="0.25">
      <c r="A208" s="100" t="s">
        <v>837</v>
      </c>
      <c r="B208" s="100" t="s">
        <v>949</v>
      </c>
      <c r="C208" s="105" t="s">
        <v>920</v>
      </c>
      <c r="D208" s="105"/>
      <c r="E208" s="105"/>
      <c r="F208" s="105"/>
      <c r="G208" s="105"/>
      <c r="H208" s="101" t="s">
        <v>918</v>
      </c>
      <c r="I208" s="101"/>
      <c r="J208" s="101"/>
      <c r="K208" s="107" t="s">
        <v>61</v>
      </c>
      <c r="L208" s="102"/>
      <c r="M208" s="102"/>
      <c r="N208" s="102"/>
      <c r="O208" s="111" t="s">
        <v>1119</v>
      </c>
      <c r="P208" s="104"/>
      <c r="Q208" s="104"/>
      <c r="R208" s="104"/>
      <c r="S208" s="104"/>
      <c r="T208" s="80"/>
      <c r="U208" s="80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07"/>
      <c r="AG208" s="168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168"/>
      <c r="AS208" s="45"/>
      <c r="AT208" s="216" t="s">
        <v>922</v>
      </c>
      <c r="AU208" s="45" t="s">
        <v>130</v>
      </c>
      <c r="AV208" s="45" t="s">
        <v>923</v>
      </c>
      <c r="AW208" s="45"/>
      <c r="AX208" s="45"/>
      <c r="AY208" s="168"/>
      <c r="AZ208" s="45"/>
      <c r="BA208" s="45"/>
      <c r="BB208" s="45"/>
      <c r="BC208" s="45"/>
    </row>
    <row r="209" spans="1:55" s="12" customFormat="1" ht="51.95" customHeight="1" x14ac:dyDescent="0.25">
      <c r="A209" s="100" t="s">
        <v>837</v>
      </c>
      <c r="B209" s="100" t="s">
        <v>949</v>
      </c>
      <c r="C209" s="105" t="s">
        <v>921</v>
      </c>
      <c r="D209" s="105"/>
      <c r="E209" s="105"/>
      <c r="F209" s="105"/>
      <c r="G209" s="105"/>
      <c r="H209" s="101" t="s">
        <v>919</v>
      </c>
      <c r="I209" s="101"/>
      <c r="J209" s="101"/>
      <c r="K209" s="107" t="s">
        <v>61</v>
      </c>
      <c r="L209" s="102"/>
      <c r="M209" s="102"/>
      <c r="N209" s="102"/>
      <c r="O209" s="111" t="s">
        <v>1119</v>
      </c>
      <c r="P209" s="104"/>
      <c r="Q209" s="104"/>
      <c r="R209" s="104"/>
      <c r="S209" s="104"/>
      <c r="T209" s="80"/>
      <c r="U209" s="80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07"/>
      <c r="AG209" s="168"/>
      <c r="AH209" s="168"/>
      <c r="AI209" s="168"/>
      <c r="AJ209" s="168"/>
      <c r="AK209" s="168"/>
      <c r="AL209" s="168"/>
      <c r="AM209" s="168"/>
      <c r="AN209" s="168"/>
      <c r="AO209" s="168"/>
      <c r="AP209" s="168"/>
      <c r="AQ209" s="168"/>
      <c r="AR209" s="168"/>
      <c r="AS209" s="45"/>
      <c r="AT209" s="216" t="s">
        <v>922</v>
      </c>
      <c r="AU209" s="45" t="s">
        <v>130</v>
      </c>
      <c r="AV209" s="45" t="s">
        <v>923</v>
      </c>
      <c r="AW209" s="45"/>
      <c r="AX209" s="45"/>
      <c r="AY209" s="168"/>
      <c r="AZ209" s="45"/>
      <c r="BA209" s="45"/>
      <c r="BB209" s="45"/>
      <c r="BC209" s="45"/>
    </row>
    <row r="210" spans="1:55" s="12" customFormat="1" ht="51.95" customHeight="1" x14ac:dyDescent="0.25">
      <c r="A210" s="100" t="s">
        <v>837</v>
      </c>
      <c r="B210" s="100" t="s">
        <v>949</v>
      </c>
      <c r="C210" s="105" t="s">
        <v>314</v>
      </c>
      <c r="D210" s="105"/>
      <c r="E210" s="105"/>
      <c r="F210" s="105"/>
      <c r="G210" s="105"/>
      <c r="H210" s="101" t="s">
        <v>924</v>
      </c>
      <c r="I210" s="101"/>
      <c r="J210" s="101"/>
      <c r="K210" s="107" t="s">
        <v>881</v>
      </c>
      <c r="L210" s="102" t="s">
        <v>381</v>
      </c>
      <c r="M210" s="102"/>
      <c r="N210" s="102"/>
      <c r="O210" s="111" t="s">
        <v>1118</v>
      </c>
      <c r="P210" s="106" t="s">
        <v>429</v>
      </c>
      <c r="Q210" s="106"/>
      <c r="R210" s="106"/>
      <c r="S210" s="106"/>
      <c r="T210" s="80"/>
      <c r="U210" s="80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07"/>
      <c r="AG210" s="168"/>
      <c r="AH210" s="168"/>
      <c r="AI210" s="168"/>
      <c r="AJ210" s="168"/>
      <c r="AK210" s="168"/>
      <c r="AL210" s="168"/>
      <c r="AM210" s="168"/>
      <c r="AN210" s="168"/>
      <c r="AO210" s="168"/>
      <c r="AP210" s="168"/>
      <c r="AQ210" s="168"/>
      <c r="AR210" s="168"/>
      <c r="AS210" s="45"/>
      <c r="AT210" s="216" t="s">
        <v>373</v>
      </c>
      <c r="AU210" s="45" t="s">
        <v>373</v>
      </c>
      <c r="AV210" s="45" t="s">
        <v>373</v>
      </c>
      <c r="AW210" s="45" t="s">
        <v>373</v>
      </c>
      <c r="AX210" s="45"/>
      <c r="AY210" s="168"/>
      <c r="AZ210" s="45"/>
      <c r="BA210" s="45"/>
      <c r="BB210" s="45"/>
      <c r="BC210" s="45"/>
    </row>
    <row r="211" spans="1:55" s="12" customFormat="1" ht="51.95" customHeight="1" x14ac:dyDescent="0.25">
      <c r="A211" s="100" t="s">
        <v>837</v>
      </c>
      <c r="B211" s="100" t="s">
        <v>949</v>
      </c>
      <c r="C211" s="105" t="s">
        <v>787</v>
      </c>
      <c r="D211" s="105"/>
      <c r="E211" s="105"/>
      <c r="F211" s="105"/>
      <c r="G211" s="105"/>
      <c r="H211" s="101" t="s">
        <v>1091</v>
      </c>
      <c r="I211" s="101"/>
      <c r="J211" s="101"/>
      <c r="K211" s="107" t="s">
        <v>58</v>
      </c>
      <c r="L211" s="102" t="s">
        <v>465</v>
      </c>
      <c r="M211" s="102"/>
      <c r="N211" s="102"/>
      <c r="O211" s="111" t="s">
        <v>1128</v>
      </c>
      <c r="P211" s="104" t="s">
        <v>603</v>
      </c>
      <c r="Q211" s="104"/>
      <c r="R211" s="104"/>
      <c r="S211" s="104"/>
      <c r="T211" s="80"/>
      <c r="U211" s="80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07"/>
      <c r="AG211" s="168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68"/>
      <c r="AS211" s="45"/>
      <c r="AT211" s="216" t="s">
        <v>373</v>
      </c>
      <c r="AU211" s="45" t="s">
        <v>373</v>
      </c>
      <c r="AV211" s="45" t="s">
        <v>373</v>
      </c>
      <c r="AW211" s="45" t="s">
        <v>373</v>
      </c>
      <c r="AX211" s="45"/>
      <c r="AY211" s="168"/>
      <c r="AZ211" s="45"/>
      <c r="BA211" s="45"/>
      <c r="BB211" s="45"/>
      <c r="BC211" s="45"/>
    </row>
    <row r="212" spans="1:55" s="12" customFormat="1" ht="51.95" customHeight="1" x14ac:dyDescent="0.25">
      <c r="A212" s="100" t="s">
        <v>837</v>
      </c>
      <c r="B212" s="100" t="s">
        <v>493</v>
      </c>
      <c r="C212" s="105" t="s">
        <v>846</v>
      </c>
      <c r="D212" s="105"/>
      <c r="E212" s="105"/>
      <c r="F212" s="105"/>
      <c r="G212" s="105"/>
      <c r="H212" s="101" t="s">
        <v>1091</v>
      </c>
      <c r="I212" s="101"/>
      <c r="J212" s="101"/>
      <c r="K212" s="104" t="s">
        <v>72</v>
      </c>
      <c r="L212" s="102"/>
      <c r="M212" s="102"/>
      <c r="N212" s="102"/>
      <c r="O212" s="111" t="s">
        <v>1127</v>
      </c>
      <c r="P212" s="104"/>
      <c r="Q212" s="104"/>
      <c r="R212" s="104"/>
      <c r="S212" s="104"/>
      <c r="T212" s="80"/>
      <c r="U212" s="80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04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45"/>
      <c r="AT212" s="216" t="s">
        <v>373</v>
      </c>
      <c r="AU212" s="45" t="s">
        <v>373</v>
      </c>
      <c r="AV212" s="45" t="s">
        <v>373</v>
      </c>
      <c r="AW212" s="45" t="s">
        <v>373</v>
      </c>
      <c r="AX212" s="45"/>
      <c r="AY212" s="168"/>
      <c r="AZ212" s="45"/>
      <c r="BA212" s="45"/>
      <c r="BB212" s="45"/>
      <c r="BC212" s="45"/>
    </row>
    <row r="213" spans="1:55" s="12" customFormat="1" ht="51.95" customHeight="1" x14ac:dyDescent="0.25">
      <c r="A213" s="100" t="s">
        <v>837</v>
      </c>
      <c r="B213" s="100" t="s">
        <v>949</v>
      </c>
      <c r="C213" s="101" t="s">
        <v>835</v>
      </c>
      <c r="D213" s="101"/>
      <c r="E213" s="101"/>
      <c r="F213" s="101"/>
      <c r="G213" s="101"/>
      <c r="H213" s="101" t="s">
        <v>1091</v>
      </c>
      <c r="I213" s="101"/>
      <c r="J213" s="101"/>
      <c r="K213" s="104" t="s">
        <v>241</v>
      </c>
      <c r="L213" s="102"/>
      <c r="M213" s="102"/>
      <c r="N213" s="102"/>
      <c r="O213" s="111" t="s">
        <v>890</v>
      </c>
      <c r="P213" s="105"/>
      <c r="Q213" s="105"/>
      <c r="R213" s="105"/>
      <c r="S213" s="105"/>
      <c r="T213" s="80"/>
      <c r="U213" s="80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  <c r="AF213" s="104"/>
      <c r="AG213" s="168"/>
      <c r="AH213" s="168"/>
      <c r="AI213" s="168"/>
      <c r="AJ213" s="168"/>
      <c r="AK213" s="168"/>
      <c r="AL213" s="168"/>
      <c r="AM213" s="168"/>
      <c r="AN213" s="168"/>
      <c r="AO213" s="168"/>
      <c r="AP213" s="168"/>
      <c r="AQ213" s="168"/>
      <c r="AR213" s="168"/>
      <c r="AS213" s="45"/>
      <c r="AT213" s="216" t="s">
        <v>373</v>
      </c>
      <c r="AU213" s="45" t="s">
        <v>373</v>
      </c>
      <c r="AV213" s="45" t="s">
        <v>373</v>
      </c>
      <c r="AW213" s="45" t="s">
        <v>373</v>
      </c>
      <c r="AX213" s="45"/>
      <c r="AY213" s="168"/>
      <c r="AZ213" s="45"/>
      <c r="BA213" s="45"/>
      <c r="BB213" s="45"/>
      <c r="BC213" s="45"/>
    </row>
    <row r="214" spans="1:55" s="12" customFormat="1" ht="51.95" customHeight="1" x14ac:dyDescent="0.25">
      <c r="A214" s="100" t="s">
        <v>837</v>
      </c>
      <c r="B214" s="100" t="s">
        <v>493</v>
      </c>
      <c r="C214" s="101" t="s">
        <v>952</v>
      </c>
      <c r="D214" s="101"/>
      <c r="E214" s="101"/>
      <c r="F214" s="101"/>
      <c r="G214" s="101"/>
      <c r="H214" s="105" t="s">
        <v>1121</v>
      </c>
      <c r="I214" s="105"/>
      <c r="J214" s="105"/>
      <c r="K214" s="104" t="s">
        <v>816</v>
      </c>
      <c r="L214" s="102"/>
      <c r="M214" s="102"/>
      <c r="N214" s="102"/>
      <c r="O214" s="111" t="s">
        <v>1122</v>
      </c>
      <c r="P214" s="105"/>
      <c r="Q214" s="105"/>
      <c r="R214" s="105"/>
      <c r="S214" s="105"/>
      <c r="T214" s="80"/>
      <c r="U214" s="80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68"/>
      <c r="AF214" s="104"/>
      <c r="AG214" s="168"/>
      <c r="AH214" s="168"/>
      <c r="AI214" s="168"/>
      <c r="AJ214" s="168"/>
      <c r="AK214" s="168"/>
      <c r="AL214" s="168"/>
      <c r="AM214" s="168"/>
      <c r="AN214" s="168"/>
      <c r="AO214" s="168"/>
      <c r="AP214" s="168"/>
      <c r="AQ214" s="168"/>
      <c r="AR214" s="168"/>
      <c r="AS214" s="45"/>
      <c r="AT214" s="216"/>
      <c r="AU214" s="45"/>
      <c r="AV214" s="45"/>
      <c r="AW214" s="45"/>
      <c r="AX214" s="45"/>
      <c r="AY214" s="168"/>
      <c r="AZ214" s="45"/>
      <c r="BA214" s="45"/>
      <c r="BB214" s="45"/>
      <c r="BC214" s="45"/>
    </row>
    <row r="215" spans="1:55" s="12" customFormat="1" ht="76.150000000000006" customHeight="1" x14ac:dyDescent="0.25">
      <c r="A215" s="100" t="s">
        <v>837</v>
      </c>
      <c r="B215" s="100" t="s">
        <v>493</v>
      </c>
      <c r="C215" s="105" t="s">
        <v>792</v>
      </c>
      <c r="D215" s="105"/>
      <c r="E215" s="105"/>
      <c r="F215" s="105"/>
      <c r="G215" s="105"/>
      <c r="H215" s="101" t="s">
        <v>791</v>
      </c>
      <c r="I215" s="101"/>
      <c r="J215" s="101"/>
      <c r="K215" s="107" t="s">
        <v>887</v>
      </c>
      <c r="L215" s="102" t="s">
        <v>664</v>
      </c>
      <c r="M215" s="102"/>
      <c r="N215" s="102"/>
      <c r="O215" s="111" t="s">
        <v>1123</v>
      </c>
      <c r="P215" s="104" t="s">
        <v>374</v>
      </c>
      <c r="Q215" s="104"/>
      <c r="R215" s="104"/>
      <c r="S215" s="104"/>
      <c r="T215" s="80"/>
      <c r="U215" s="80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68"/>
      <c r="AF215" s="107"/>
      <c r="AG215" s="168"/>
      <c r="AH215" s="168"/>
      <c r="AI215" s="168"/>
      <c r="AJ215" s="168"/>
      <c r="AK215" s="168"/>
      <c r="AL215" s="168"/>
      <c r="AM215" s="168"/>
      <c r="AN215" s="168"/>
      <c r="AO215" s="168"/>
      <c r="AP215" s="168"/>
      <c r="AQ215" s="168"/>
      <c r="AR215" s="168"/>
      <c r="AS215" s="45"/>
      <c r="AT215" s="216" t="s">
        <v>373</v>
      </c>
      <c r="AU215" s="45" t="s">
        <v>373</v>
      </c>
      <c r="AV215" s="45" t="s">
        <v>373</v>
      </c>
      <c r="AW215" s="45" t="s">
        <v>373</v>
      </c>
      <c r="AX215" s="45"/>
      <c r="AY215" s="168"/>
      <c r="AZ215" s="45"/>
      <c r="BA215" s="45"/>
      <c r="BB215" s="45"/>
      <c r="BC215" s="45"/>
    </row>
    <row r="216" spans="1:55" s="12" customFormat="1" ht="51.95" customHeight="1" x14ac:dyDescent="0.25">
      <c r="A216" s="100" t="s">
        <v>837</v>
      </c>
      <c r="B216" s="100" t="s">
        <v>493</v>
      </c>
      <c r="C216" s="105" t="s">
        <v>925</v>
      </c>
      <c r="D216" s="105"/>
      <c r="E216" s="105"/>
      <c r="F216" s="105"/>
      <c r="G216" s="105"/>
      <c r="H216" s="105" t="s">
        <v>688</v>
      </c>
      <c r="I216" s="105"/>
      <c r="J216" s="105"/>
      <c r="K216" s="104" t="s">
        <v>690</v>
      </c>
      <c r="L216" s="102" t="s">
        <v>689</v>
      </c>
      <c r="M216" s="102"/>
      <c r="N216" s="102"/>
      <c r="O216" s="111" t="s">
        <v>1124</v>
      </c>
      <c r="P216" s="114"/>
      <c r="Q216" s="114"/>
      <c r="R216" s="114"/>
      <c r="S216" s="114"/>
      <c r="T216" s="80"/>
      <c r="U216" s="80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68"/>
      <c r="AF216" s="104"/>
      <c r="AG216" s="168"/>
      <c r="AH216" s="168"/>
      <c r="AI216" s="168"/>
      <c r="AJ216" s="168"/>
      <c r="AK216" s="168"/>
      <c r="AL216" s="168"/>
      <c r="AM216" s="168"/>
      <c r="AN216" s="168"/>
      <c r="AO216" s="168"/>
      <c r="AP216" s="168"/>
      <c r="AQ216" s="168"/>
      <c r="AR216" s="168"/>
      <c r="AS216" s="45"/>
      <c r="AT216" s="216" t="s">
        <v>743</v>
      </c>
      <c r="AU216" s="45"/>
      <c r="AV216" s="45"/>
      <c r="AW216" s="45"/>
      <c r="AX216" s="45"/>
      <c r="AY216" s="168"/>
      <c r="AZ216" s="45"/>
      <c r="BA216" s="45"/>
      <c r="BB216" s="45"/>
      <c r="BC216" s="45"/>
    </row>
    <row r="217" spans="1:55" s="12" customFormat="1" ht="51.95" customHeight="1" x14ac:dyDescent="0.25">
      <c r="A217" s="100" t="s">
        <v>837</v>
      </c>
      <c r="B217" s="100" t="s">
        <v>949</v>
      </c>
      <c r="C217" s="105" t="s">
        <v>417</v>
      </c>
      <c r="D217" s="105"/>
      <c r="E217" s="105"/>
      <c r="F217" s="105"/>
      <c r="G217" s="105"/>
      <c r="H217" s="109" t="s">
        <v>1092</v>
      </c>
      <c r="I217" s="109"/>
      <c r="J217" s="109"/>
      <c r="K217" s="104" t="s">
        <v>418</v>
      </c>
      <c r="L217" s="102"/>
      <c r="M217" s="102"/>
      <c r="N217" s="102"/>
      <c r="O217" s="111" t="s">
        <v>1125</v>
      </c>
      <c r="P217" s="104" t="s">
        <v>56</v>
      </c>
      <c r="Q217" s="104"/>
      <c r="R217" s="104"/>
      <c r="S217" s="104"/>
      <c r="T217" s="80"/>
      <c r="U217" s="80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  <c r="AF217" s="104"/>
      <c r="AG217" s="168"/>
      <c r="AH217" s="168"/>
      <c r="AI217" s="168"/>
      <c r="AJ217" s="168"/>
      <c r="AK217" s="168"/>
      <c r="AL217" s="168"/>
      <c r="AM217" s="168"/>
      <c r="AN217" s="168"/>
      <c r="AO217" s="168"/>
      <c r="AP217" s="168"/>
      <c r="AQ217" s="168"/>
      <c r="AR217" s="168"/>
      <c r="AS217" s="45"/>
      <c r="AT217" s="216" t="s">
        <v>373</v>
      </c>
      <c r="AU217" s="45" t="s">
        <v>373</v>
      </c>
      <c r="AV217" s="45" t="s">
        <v>373</v>
      </c>
      <c r="AW217" s="45" t="s">
        <v>373</v>
      </c>
      <c r="AX217" s="45"/>
      <c r="AY217" s="168"/>
      <c r="AZ217" s="45"/>
      <c r="BA217" s="45"/>
      <c r="BB217" s="45"/>
      <c r="BC217" s="45"/>
    </row>
    <row r="218" spans="1:55" s="12" customFormat="1" ht="51.95" customHeight="1" x14ac:dyDescent="0.25">
      <c r="A218" s="100" t="s">
        <v>837</v>
      </c>
      <c r="B218" s="100" t="s">
        <v>949</v>
      </c>
      <c r="C218" s="101" t="s">
        <v>333</v>
      </c>
      <c r="D218" s="101"/>
      <c r="E218" s="101"/>
      <c r="F218" s="101"/>
      <c r="G218" s="101"/>
      <c r="H218" s="109" t="s">
        <v>1092</v>
      </c>
      <c r="I218" s="109"/>
      <c r="J218" s="109"/>
      <c r="K218" s="104" t="s">
        <v>72</v>
      </c>
      <c r="L218" s="102"/>
      <c r="M218" s="102"/>
      <c r="N218" s="102"/>
      <c r="O218" s="111" t="s">
        <v>1126</v>
      </c>
      <c r="P218" s="105"/>
      <c r="Q218" s="105"/>
      <c r="R218" s="105"/>
      <c r="S218" s="105"/>
      <c r="T218" s="80"/>
      <c r="U218" s="80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68"/>
      <c r="AF218" s="104"/>
      <c r="AG218" s="168"/>
      <c r="AH218" s="168"/>
      <c r="AI218" s="168"/>
      <c r="AJ218" s="168"/>
      <c r="AK218" s="168"/>
      <c r="AL218" s="168"/>
      <c r="AM218" s="168"/>
      <c r="AN218" s="168"/>
      <c r="AO218" s="168"/>
      <c r="AP218" s="168"/>
      <c r="AQ218" s="168"/>
      <c r="AR218" s="168"/>
      <c r="AS218" s="45"/>
      <c r="AT218" s="216" t="s">
        <v>373</v>
      </c>
      <c r="AU218" s="45" t="s">
        <v>373</v>
      </c>
      <c r="AV218" s="45" t="s">
        <v>373</v>
      </c>
      <c r="AW218" s="45" t="s">
        <v>373</v>
      </c>
      <c r="AX218" s="45"/>
      <c r="AY218" s="168"/>
      <c r="AZ218" s="45"/>
      <c r="BA218" s="45"/>
      <c r="BB218" s="45"/>
      <c r="BC218" s="45"/>
    </row>
    <row r="219" spans="1:55" s="12" customFormat="1" ht="51.95" customHeight="1" x14ac:dyDescent="0.25">
      <c r="A219" s="100" t="s">
        <v>837</v>
      </c>
      <c r="B219" s="100" t="s">
        <v>495</v>
      </c>
      <c r="C219" s="131" t="s">
        <v>686</v>
      </c>
      <c r="D219" s="131"/>
      <c r="E219" s="131"/>
      <c r="F219" s="131"/>
      <c r="G219" s="131"/>
      <c r="H219" s="135" t="s">
        <v>1093</v>
      </c>
      <c r="I219" s="135"/>
      <c r="J219" s="135"/>
      <c r="K219" s="132" t="s">
        <v>58</v>
      </c>
      <c r="L219" s="127" t="s">
        <v>687</v>
      </c>
      <c r="M219" s="127"/>
      <c r="N219" s="127"/>
      <c r="O219" s="136" t="s">
        <v>1130</v>
      </c>
      <c r="P219" s="131"/>
      <c r="Q219" s="131"/>
      <c r="R219" s="131"/>
      <c r="S219" s="131"/>
      <c r="T219" s="50"/>
      <c r="U219" s="50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  <c r="AF219" s="132"/>
      <c r="AG219" s="169"/>
      <c r="AH219" s="169"/>
      <c r="AI219" s="169"/>
      <c r="AJ219" s="169"/>
      <c r="AK219" s="169"/>
      <c r="AL219" s="169"/>
      <c r="AM219" s="169"/>
      <c r="AN219" s="169"/>
      <c r="AO219" s="169"/>
      <c r="AP219" s="169"/>
      <c r="AQ219" s="169"/>
      <c r="AR219" s="169"/>
      <c r="AS219" s="61"/>
      <c r="AT219" s="216"/>
      <c r="AU219" s="45"/>
      <c r="AV219" s="45"/>
      <c r="AW219" s="61"/>
      <c r="AX219" s="61"/>
      <c r="AY219" s="169"/>
      <c r="AZ219" s="61"/>
      <c r="BA219" s="61"/>
      <c r="BB219" s="61"/>
      <c r="BC219" s="61"/>
    </row>
    <row r="220" spans="1:55" s="12" customFormat="1" ht="51.95" customHeight="1" x14ac:dyDescent="0.25">
      <c r="A220" s="100" t="s">
        <v>837</v>
      </c>
      <c r="B220" s="100" t="s">
        <v>493</v>
      </c>
      <c r="C220" s="105" t="s">
        <v>355</v>
      </c>
      <c r="D220" s="105"/>
      <c r="E220" s="105"/>
      <c r="F220" s="105"/>
      <c r="G220" s="105"/>
      <c r="H220" s="101" t="s">
        <v>793</v>
      </c>
      <c r="I220" s="101"/>
      <c r="J220" s="101"/>
      <c r="K220" s="104" t="s">
        <v>44</v>
      </c>
      <c r="L220" s="102" t="s">
        <v>348</v>
      </c>
      <c r="M220" s="102"/>
      <c r="N220" s="102"/>
      <c r="O220" s="117" t="s">
        <v>1112</v>
      </c>
      <c r="P220" s="102" t="s">
        <v>492</v>
      </c>
      <c r="Q220" s="102"/>
      <c r="R220" s="102"/>
      <c r="S220" s="102"/>
      <c r="T220" s="23"/>
      <c r="U220" s="23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  <c r="AF220" s="104"/>
      <c r="AG220" s="168"/>
      <c r="AH220" s="168"/>
      <c r="AI220" s="168"/>
      <c r="AJ220" s="168"/>
      <c r="AK220" s="168"/>
      <c r="AL220" s="168"/>
      <c r="AM220" s="168"/>
      <c r="AN220" s="168"/>
      <c r="AO220" s="168"/>
      <c r="AP220" s="168"/>
      <c r="AQ220" s="168"/>
      <c r="AR220" s="168"/>
      <c r="AS220" s="45"/>
      <c r="AT220" s="213" t="s">
        <v>162</v>
      </c>
      <c r="AU220" s="39" t="s">
        <v>409</v>
      </c>
      <c r="AV220" s="45"/>
      <c r="AW220" s="45"/>
      <c r="AX220" s="45"/>
      <c r="AY220" s="168"/>
      <c r="AZ220" s="45"/>
      <c r="BA220" s="45"/>
      <c r="BB220" s="45"/>
      <c r="BC220" s="45"/>
    </row>
    <row r="221" spans="1:55" ht="51.95" customHeight="1" x14ac:dyDescent="0.25">
      <c r="A221" s="100" t="s">
        <v>837</v>
      </c>
      <c r="B221" s="100" t="s">
        <v>949</v>
      </c>
      <c r="C221" s="105" t="s">
        <v>681</v>
      </c>
      <c r="D221" s="105"/>
      <c r="E221" s="105"/>
      <c r="F221" s="105"/>
      <c r="G221" s="105"/>
      <c r="H221" s="105" t="s">
        <v>682</v>
      </c>
      <c r="I221" s="105"/>
      <c r="J221" s="105"/>
      <c r="K221" s="104" t="s">
        <v>854</v>
      </c>
      <c r="L221" s="401" t="s">
        <v>683</v>
      </c>
      <c r="M221" s="102"/>
      <c r="N221" s="102"/>
      <c r="O221" s="116" t="s">
        <v>1107</v>
      </c>
      <c r="P221" s="114"/>
      <c r="Q221" s="114"/>
      <c r="R221" s="114"/>
      <c r="S221" s="114"/>
      <c r="T221" s="267"/>
      <c r="U221" s="267"/>
      <c r="V221" s="168"/>
      <c r="W221" s="168"/>
      <c r="X221" s="168"/>
      <c r="Y221" s="168"/>
      <c r="Z221" s="168"/>
      <c r="AA221" s="168"/>
      <c r="AB221" s="168"/>
      <c r="AC221" s="168"/>
      <c r="AD221" s="165"/>
      <c r="AE221" s="165"/>
      <c r="AF221" s="104"/>
      <c r="AG221" s="165"/>
      <c r="AH221" s="165"/>
      <c r="AI221" s="165"/>
      <c r="AJ221" s="165"/>
      <c r="AK221" s="165"/>
      <c r="AL221" s="165"/>
      <c r="AM221" s="165"/>
      <c r="AN221" s="165"/>
      <c r="AO221" s="165"/>
      <c r="AP221" s="165"/>
      <c r="AQ221" s="165"/>
      <c r="AR221" s="165"/>
      <c r="AS221" s="39"/>
      <c r="AT221" s="213"/>
      <c r="AU221" s="39"/>
      <c r="AV221" s="39" t="s">
        <v>931</v>
      </c>
      <c r="AW221" s="39"/>
      <c r="AX221" s="39"/>
      <c r="AY221" s="165"/>
      <c r="AZ221" s="39"/>
      <c r="BA221" s="39"/>
      <c r="BB221" s="39"/>
      <c r="BC221" s="39"/>
    </row>
    <row r="222" spans="1:55" s="12" customFormat="1" ht="51.95" customHeight="1" x14ac:dyDescent="0.25">
      <c r="A222" s="100" t="s">
        <v>837</v>
      </c>
      <c r="B222" s="100" t="s">
        <v>495</v>
      </c>
      <c r="C222" s="131" t="s">
        <v>806</v>
      </c>
      <c r="D222" s="131"/>
      <c r="E222" s="131"/>
      <c r="F222" s="131"/>
      <c r="G222" s="131"/>
      <c r="H222" s="126" t="s">
        <v>496</v>
      </c>
      <c r="I222" s="126"/>
      <c r="J222" s="126"/>
      <c r="K222" s="134" t="s">
        <v>497</v>
      </c>
      <c r="L222" s="127"/>
      <c r="M222" s="127"/>
      <c r="N222" s="127"/>
      <c r="O222" s="133" t="s">
        <v>1130</v>
      </c>
      <c r="P222" s="132" t="s">
        <v>56</v>
      </c>
      <c r="Q222" s="132"/>
      <c r="R222" s="132"/>
      <c r="S222" s="132"/>
      <c r="T222" s="80"/>
      <c r="U222" s="80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34"/>
      <c r="AG222" s="169"/>
      <c r="AH222" s="169"/>
      <c r="AI222" s="169"/>
      <c r="AJ222" s="169"/>
      <c r="AK222" s="169"/>
      <c r="AL222" s="169"/>
      <c r="AM222" s="169"/>
      <c r="AN222" s="169"/>
      <c r="AO222" s="169"/>
      <c r="AP222" s="169"/>
      <c r="AQ222" s="169"/>
      <c r="AR222" s="169"/>
      <c r="AS222" s="61"/>
      <c r="AT222" s="216"/>
      <c r="AU222" s="45"/>
      <c r="AV222" s="45"/>
      <c r="AW222" s="61"/>
      <c r="AX222" s="61"/>
      <c r="AY222" s="169"/>
      <c r="AZ222" s="61"/>
      <c r="BA222" s="61"/>
      <c r="BB222" s="61"/>
      <c r="BC222" s="61"/>
    </row>
    <row r="223" spans="1:55" s="12" customFormat="1" ht="51.95" customHeight="1" x14ac:dyDescent="0.25">
      <c r="A223" s="100" t="s">
        <v>837</v>
      </c>
      <c r="B223" s="100" t="s">
        <v>493</v>
      </c>
      <c r="C223" s="105" t="s">
        <v>561</v>
      </c>
      <c r="D223" s="105"/>
      <c r="E223" s="105"/>
      <c r="F223" s="105"/>
      <c r="G223" s="105"/>
      <c r="H223" s="101" t="s">
        <v>1068</v>
      </c>
      <c r="I223" s="101"/>
      <c r="J223" s="101"/>
      <c r="K223" s="107" t="s">
        <v>43</v>
      </c>
      <c r="L223" s="102" t="s">
        <v>1069</v>
      </c>
      <c r="M223" s="102"/>
      <c r="N223" s="102"/>
      <c r="O223" s="137" t="s">
        <v>1107</v>
      </c>
      <c r="P223" s="104" t="s">
        <v>56</v>
      </c>
      <c r="Q223" s="104"/>
      <c r="R223" s="104"/>
      <c r="S223" s="104"/>
      <c r="T223" s="50"/>
      <c r="U223" s="50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07"/>
      <c r="AG223" s="168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68"/>
      <c r="AS223" s="45"/>
      <c r="AT223" s="202" t="s">
        <v>461</v>
      </c>
      <c r="AU223" s="39" t="s">
        <v>462</v>
      </c>
      <c r="AV223" s="14" t="s">
        <v>454</v>
      </c>
      <c r="AW223" s="45"/>
      <c r="AX223" s="45"/>
      <c r="AY223" s="168"/>
      <c r="AZ223" s="45"/>
      <c r="BA223" s="45"/>
      <c r="BB223" s="45"/>
      <c r="BC223" s="45"/>
    </row>
    <row r="224" spans="1:55" s="12" customFormat="1" ht="90" customHeight="1" x14ac:dyDescent="0.25">
      <c r="A224" s="100" t="s">
        <v>837</v>
      </c>
      <c r="B224" s="100" t="s">
        <v>949</v>
      </c>
      <c r="C224" s="105" t="s">
        <v>1080</v>
      </c>
      <c r="D224" s="105"/>
      <c r="E224" s="105"/>
      <c r="F224" s="105"/>
      <c r="G224" s="105"/>
      <c r="H224" s="101" t="s">
        <v>1081</v>
      </c>
      <c r="I224" s="101"/>
      <c r="J224" s="101"/>
      <c r="K224" s="104" t="s">
        <v>58</v>
      </c>
      <c r="L224" s="102" t="s">
        <v>726</v>
      </c>
      <c r="M224" s="102"/>
      <c r="N224" s="102"/>
      <c r="O224" s="111" t="s">
        <v>1115</v>
      </c>
      <c r="P224" s="104"/>
      <c r="Q224" s="104"/>
      <c r="R224" s="104"/>
      <c r="S224" s="104"/>
      <c r="T224" s="80"/>
      <c r="U224" s="80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  <c r="AF224" s="104"/>
      <c r="AG224" s="168"/>
      <c r="AH224" s="168"/>
      <c r="AI224" s="168"/>
      <c r="AJ224" s="168"/>
      <c r="AK224" s="168"/>
      <c r="AL224" s="168"/>
      <c r="AM224" s="168"/>
      <c r="AN224" s="168"/>
      <c r="AO224" s="168"/>
      <c r="AP224" s="168"/>
      <c r="AQ224" s="168"/>
      <c r="AR224" s="168"/>
      <c r="AS224" s="45"/>
      <c r="AT224" s="216" t="s">
        <v>373</v>
      </c>
      <c r="AU224" s="45" t="s">
        <v>373</v>
      </c>
      <c r="AV224" s="45" t="s">
        <v>373</v>
      </c>
      <c r="AW224" s="45" t="s">
        <v>373</v>
      </c>
      <c r="AX224" s="45"/>
      <c r="AY224" s="168"/>
      <c r="AZ224" s="45"/>
      <c r="BA224" s="45"/>
      <c r="BB224" s="45"/>
      <c r="BC224" s="45"/>
    </row>
    <row r="225" spans="1:55" s="12" customFormat="1" ht="51.95" customHeight="1" x14ac:dyDescent="0.25">
      <c r="A225" s="100" t="s">
        <v>837</v>
      </c>
      <c r="B225" s="100" t="s">
        <v>493</v>
      </c>
      <c r="C225" s="105" t="s">
        <v>795</v>
      </c>
      <c r="D225" s="105"/>
      <c r="E225" s="105"/>
      <c r="F225" s="105"/>
      <c r="G225" s="105"/>
      <c r="H225" s="105" t="s">
        <v>794</v>
      </c>
      <c r="I225" s="105"/>
      <c r="J225" s="105"/>
      <c r="K225" s="103" t="s">
        <v>796</v>
      </c>
      <c r="L225" s="102" t="s">
        <v>797</v>
      </c>
      <c r="M225" s="102"/>
      <c r="N225" s="102"/>
      <c r="O225" s="111" t="s">
        <v>1132</v>
      </c>
      <c r="P225" s="102"/>
      <c r="Q225" s="102"/>
      <c r="R225" s="102"/>
      <c r="S225" s="102"/>
      <c r="T225" s="80"/>
      <c r="U225" s="80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03"/>
      <c r="AG225" s="168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68"/>
      <c r="AS225" s="45"/>
      <c r="AT225" s="216" t="s">
        <v>373</v>
      </c>
      <c r="AU225" s="45" t="s">
        <v>373</v>
      </c>
      <c r="AV225" s="45" t="s">
        <v>373</v>
      </c>
      <c r="AW225" s="45" t="s">
        <v>373</v>
      </c>
      <c r="AX225" s="45"/>
      <c r="AY225" s="168"/>
      <c r="AZ225" s="45"/>
      <c r="BA225" s="45"/>
      <c r="BB225" s="45"/>
      <c r="BC225" s="45"/>
    </row>
    <row r="226" spans="1:55" s="12" customFormat="1" ht="51.95" customHeight="1" x14ac:dyDescent="0.25">
      <c r="A226" s="100" t="s">
        <v>837</v>
      </c>
      <c r="B226" s="100" t="s">
        <v>493</v>
      </c>
      <c r="C226" s="101" t="s">
        <v>813</v>
      </c>
      <c r="D226" s="101"/>
      <c r="E226" s="101"/>
      <c r="F226" s="101"/>
      <c r="G226" s="101"/>
      <c r="H226" s="109" t="s">
        <v>812</v>
      </c>
      <c r="I226" s="109"/>
      <c r="J226" s="109"/>
      <c r="K226" s="107" t="s">
        <v>814</v>
      </c>
      <c r="L226" s="102" t="s">
        <v>815</v>
      </c>
      <c r="M226" s="102"/>
      <c r="N226" s="102"/>
      <c r="O226" s="111" t="s">
        <v>1133</v>
      </c>
      <c r="P226" s="104"/>
      <c r="Q226" s="104"/>
      <c r="R226" s="104"/>
      <c r="S226" s="104"/>
      <c r="T226" s="80"/>
      <c r="U226" s="80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07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45"/>
      <c r="AT226" s="216" t="s">
        <v>130</v>
      </c>
      <c r="AU226" s="45"/>
      <c r="AV226" s="45"/>
      <c r="AW226" s="45"/>
      <c r="AX226" s="45"/>
      <c r="AY226" s="168"/>
      <c r="AZ226" s="45"/>
      <c r="BA226" s="45"/>
      <c r="BB226" s="45"/>
      <c r="BC226" s="45"/>
    </row>
    <row r="227" spans="1:55" s="12" customFormat="1" ht="51.95" customHeight="1" x14ac:dyDescent="0.25">
      <c r="A227" s="100" t="s">
        <v>837</v>
      </c>
      <c r="B227" s="100" t="s">
        <v>949</v>
      </c>
      <c r="C227" s="105" t="s">
        <v>805</v>
      </c>
      <c r="D227" s="105"/>
      <c r="E227" s="105"/>
      <c r="F227" s="105"/>
      <c r="G227" s="105"/>
      <c r="H227" s="108" t="s">
        <v>803</v>
      </c>
      <c r="I227" s="108"/>
      <c r="J227" s="108"/>
      <c r="K227" s="104" t="s">
        <v>804</v>
      </c>
      <c r="L227" s="102" t="s">
        <v>472</v>
      </c>
      <c r="M227" s="102"/>
      <c r="N227" s="102"/>
      <c r="O227" s="137" t="s">
        <v>1107</v>
      </c>
      <c r="P227" s="102" t="s">
        <v>500</v>
      </c>
      <c r="Q227" s="102"/>
      <c r="R227" s="102"/>
      <c r="S227" s="102"/>
      <c r="T227" s="50"/>
      <c r="U227" s="50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04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45"/>
      <c r="AT227" s="216" t="s">
        <v>800</v>
      </c>
      <c r="AU227" s="45" t="s">
        <v>801</v>
      </c>
      <c r="AV227" s="45" t="s">
        <v>222</v>
      </c>
      <c r="AW227" s="45" t="s">
        <v>426</v>
      </c>
      <c r="AX227" s="45" t="s">
        <v>802</v>
      </c>
      <c r="AY227" s="168"/>
      <c r="AZ227" s="45"/>
      <c r="BA227" s="45"/>
      <c r="BB227" s="45"/>
      <c r="BC227" s="45"/>
    </row>
    <row r="228" spans="1:55" s="12" customFormat="1" ht="51.95" customHeight="1" x14ac:dyDescent="0.25">
      <c r="A228" s="100" t="s">
        <v>837</v>
      </c>
      <c r="B228" s="100" t="s">
        <v>493</v>
      </c>
      <c r="C228" s="101" t="s">
        <v>926</v>
      </c>
      <c r="D228" s="101"/>
      <c r="E228" s="101"/>
      <c r="F228" s="101"/>
      <c r="G228" s="101"/>
      <c r="H228" s="109" t="s">
        <v>810</v>
      </c>
      <c r="I228" s="109"/>
      <c r="J228" s="109"/>
      <c r="K228" s="107" t="s">
        <v>816</v>
      </c>
      <c r="L228" s="102" t="s">
        <v>833</v>
      </c>
      <c r="M228" s="102"/>
      <c r="N228" s="102"/>
      <c r="O228" s="111" t="s">
        <v>1134</v>
      </c>
      <c r="P228" s="104" t="s">
        <v>51</v>
      </c>
      <c r="Q228" s="104"/>
      <c r="R228" s="104"/>
      <c r="S228" s="104"/>
      <c r="T228" s="80"/>
      <c r="U228" s="80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07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45"/>
      <c r="AT228" s="216" t="s">
        <v>168</v>
      </c>
      <c r="AU228" s="45"/>
      <c r="AV228" s="45"/>
      <c r="AW228" s="45"/>
      <c r="AX228" s="45"/>
      <c r="AY228" s="168"/>
      <c r="AZ228" s="45"/>
      <c r="BA228" s="45"/>
      <c r="BB228" s="45"/>
      <c r="BC228" s="45"/>
    </row>
    <row r="229" spans="1:55" s="12" customFormat="1" ht="51.95" customHeight="1" x14ac:dyDescent="0.25">
      <c r="A229" s="100" t="s">
        <v>837</v>
      </c>
      <c r="B229" s="100" t="s">
        <v>949</v>
      </c>
      <c r="C229" s="101" t="s">
        <v>841</v>
      </c>
      <c r="D229" s="101"/>
      <c r="E229" s="101"/>
      <c r="F229" s="101"/>
      <c r="G229" s="101"/>
      <c r="H229" s="109" t="s">
        <v>838</v>
      </c>
      <c r="I229" s="109"/>
      <c r="J229" s="109"/>
      <c r="K229" s="107" t="s">
        <v>839</v>
      </c>
      <c r="L229" s="102" t="s">
        <v>840</v>
      </c>
      <c r="M229" s="102"/>
      <c r="N229" s="102"/>
      <c r="O229" s="137" t="s">
        <v>1107</v>
      </c>
      <c r="P229" s="104"/>
      <c r="Q229" s="104"/>
      <c r="R229" s="104"/>
      <c r="S229" s="104"/>
      <c r="T229" s="50"/>
      <c r="U229" s="50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  <c r="AF229" s="107"/>
      <c r="AG229" s="168"/>
      <c r="AH229" s="168"/>
      <c r="AI229" s="168"/>
      <c r="AJ229" s="168"/>
      <c r="AK229" s="168"/>
      <c r="AL229" s="168"/>
      <c r="AM229" s="168"/>
      <c r="AN229" s="168"/>
      <c r="AO229" s="168"/>
      <c r="AP229" s="168"/>
      <c r="AQ229" s="168"/>
      <c r="AR229" s="168"/>
      <c r="AS229" s="45"/>
      <c r="AT229" s="216" t="s">
        <v>861</v>
      </c>
      <c r="AU229" s="45"/>
      <c r="AV229" s="45"/>
      <c r="AW229" s="45" t="s">
        <v>862</v>
      </c>
      <c r="AX229" s="45" t="s">
        <v>863</v>
      </c>
      <c r="AY229" s="168"/>
      <c r="AZ229" s="45"/>
      <c r="BA229" s="45"/>
      <c r="BB229" s="45"/>
      <c r="BC229" s="45"/>
    </row>
    <row r="230" spans="1:55" s="12" customFormat="1" ht="51.95" customHeight="1" x14ac:dyDescent="0.25">
      <c r="A230" s="100" t="s">
        <v>837</v>
      </c>
      <c r="B230" s="100" t="s">
        <v>949</v>
      </c>
      <c r="C230" s="105" t="s">
        <v>336</v>
      </c>
      <c r="D230" s="105"/>
      <c r="E230" s="105"/>
      <c r="F230" s="105"/>
      <c r="G230" s="105"/>
      <c r="H230" s="101" t="s">
        <v>1072</v>
      </c>
      <c r="I230" s="101"/>
      <c r="J230" s="101"/>
      <c r="K230" s="104" t="s">
        <v>21</v>
      </c>
      <c r="L230" s="102" t="s">
        <v>320</v>
      </c>
      <c r="M230" s="102"/>
      <c r="N230" s="102"/>
      <c r="O230" s="137" t="s">
        <v>1107</v>
      </c>
      <c r="P230" s="104" t="s">
        <v>56</v>
      </c>
      <c r="Q230" s="104"/>
      <c r="R230" s="104"/>
      <c r="S230" s="104"/>
      <c r="T230" s="50"/>
      <c r="U230" s="50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04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45"/>
      <c r="AT230" s="216" t="s">
        <v>373</v>
      </c>
      <c r="AU230" s="45" t="s">
        <v>373</v>
      </c>
      <c r="AV230" s="45" t="s">
        <v>373</v>
      </c>
      <c r="AW230" s="45" t="s">
        <v>373</v>
      </c>
      <c r="AX230" s="45"/>
      <c r="AY230" s="168"/>
      <c r="AZ230" s="45"/>
      <c r="BA230" s="45"/>
      <c r="BB230" s="45"/>
      <c r="BC230" s="45"/>
    </row>
    <row r="231" spans="1:55" s="12" customFormat="1" ht="51.95" customHeight="1" x14ac:dyDescent="0.25">
      <c r="A231" s="100" t="s">
        <v>837</v>
      </c>
      <c r="B231" s="100" t="s">
        <v>493</v>
      </c>
      <c r="C231" s="105" t="s">
        <v>338</v>
      </c>
      <c r="D231" s="105"/>
      <c r="E231" s="105"/>
      <c r="F231" s="105"/>
      <c r="G231" s="105"/>
      <c r="H231" s="108" t="s">
        <v>245</v>
      </c>
      <c r="I231" s="108"/>
      <c r="J231" s="108"/>
      <c r="K231" s="104" t="s">
        <v>21</v>
      </c>
      <c r="L231" s="102" t="s">
        <v>340</v>
      </c>
      <c r="M231" s="102"/>
      <c r="N231" s="102"/>
      <c r="O231" s="111" t="s">
        <v>1116</v>
      </c>
      <c r="P231" s="104" t="s">
        <v>51</v>
      </c>
      <c r="Q231" s="104"/>
      <c r="R231" s="104"/>
      <c r="S231" s="104"/>
      <c r="T231" s="80"/>
      <c r="U231" s="80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04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45"/>
      <c r="AT231" s="216" t="s">
        <v>373</v>
      </c>
      <c r="AU231" s="45" t="s">
        <v>373</v>
      </c>
      <c r="AV231" s="45" t="s">
        <v>373</v>
      </c>
      <c r="AW231" s="45" t="s">
        <v>373</v>
      </c>
      <c r="AX231" s="45"/>
      <c r="AY231" s="168"/>
      <c r="AZ231" s="45"/>
      <c r="BA231" s="45"/>
      <c r="BB231" s="45"/>
      <c r="BC231" s="45"/>
    </row>
    <row r="232" spans="1:55" s="12" customFormat="1" ht="51.95" customHeight="1" x14ac:dyDescent="0.25">
      <c r="A232" s="100" t="s">
        <v>837</v>
      </c>
      <c r="B232" s="100" t="s">
        <v>949</v>
      </c>
      <c r="C232" s="105" t="s">
        <v>335</v>
      </c>
      <c r="D232" s="105"/>
      <c r="E232" s="105"/>
      <c r="F232" s="105"/>
      <c r="G232" s="105"/>
      <c r="H232" s="101" t="s">
        <v>597</v>
      </c>
      <c r="I232" s="101"/>
      <c r="J232" s="101"/>
      <c r="K232" s="107" t="s">
        <v>888</v>
      </c>
      <c r="L232" s="102" t="s">
        <v>203</v>
      </c>
      <c r="M232" s="102"/>
      <c r="N232" s="102"/>
      <c r="O232" s="137" t="s">
        <v>1107</v>
      </c>
      <c r="P232" s="139"/>
      <c r="Q232" s="139"/>
      <c r="R232" s="139"/>
      <c r="S232" s="139"/>
      <c r="T232" s="50"/>
      <c r="U232" s="50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07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45"/>
      <c r="AT232" s="216" t="s">
        <v>373</v>
      </c>
      <c r="AU232" s="45" t="s">
        <v>373</v>
      </c>
      <c r="AV232" s="45" t="s">
        <v>373</v>
      </c>
      <c r="AW232" s="45" t="s">
        <v>373</v>
      </c>
      <c r="AX232" s="45"/>
      <c r="AY232" s="168"/>
      <c r="AZ232" s="45"/>
      <c r="BA232" s="45"/>
      <c r="BB232" s="45"/>
      <c r="BC232" s="45"/>
    </row>
    <row r="233" spans="1:55" s="12" customFormat="1" ht="67.150000000000006" customHeight="1" x14ac:dyDescent="0.25">
      <c r="A233" s="100" t="s">
        <v>837</v>
      </c>
      <c r="B233" s="100" t="s">
        <v>493</v>
      </c>
      <c r="C233" s="105" t="s">
        <v>707</v>
      </c>
      <c r="D233" s="105"/>
      <c r="E233" s="105"/>
      <c r="F233" s="105"/>
      <c r="G233" s="105"/>
      <c r="H233" s="108" t="s">
        <v>1135</v>
      </c>
      <c r="I233" s="108"/>
      <c r="J233" s="108"/>
      <c r="K233" s="104" t="s">
        <v>706</v>
      </c>
      <c r="L233" s="102" t="s">
        <v>708</v>
      </c>
      <c r="M233" s="102"/>
      <c r="N233" s="102"/>
      <c r="O233" s="111" t="s">
        <v>1136</v>
      </c>
      <c r="P233" s="104"/>
      <c r="Q233" s="104"/>
      <c r="R233" s="104"/>
      <c r="S233" s="104"/>
      <c r="T233" s="80"/>
      <c r="U233" s="80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04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45"/>
      <c r="AT233" s="216" t="s">
        <v>373</v>
      </c>
      <c r="AU233" s="45" t="s">
        <v>373</v>
      </c>
      <c r="AV233" s="45" t="s">
        <v>373</v>
      </c>
      <c r="AW233" s="45" t="s">
        <v>373</v>
      </c>
      <c r="AX233" s="45"/>
      <c r="AY233" s="168"/>
      <c r="AZ233" s="45"/>
      <c r="BA233" s="45"/>
      <c r="BB233" s="45"/>
      <c r="BC233" s="45"/>
    </row>
    <row r="234" spans="1:55" s="12" customFormat="1" ht="73.150000000000006" customHeight="1" x14ac:dyDescent="0.25">
      <c r="A234" s="100" t="s">
        <v>837</v>
      </c>
      <c r="B234" s="100" t="s">
        <v>949</v>
      </c>
      <c r="C234" s="105" t="s">
        <v>777</v>
      </c>
      <c r="D234" s="105"/>
      <c r="E234" s="105"/>
      <c r="F234" s="105"/>
      <c r="G234" s="105"/>
      <c r="H234" s="101" t="s">
        <v>1082</v>
      </c>
      <c r="I234" s="101"/>
      <c r="J234" s="101"/>
      <c r="K234" s="104" t="s">
        <v>361</v>
      </c>
      <c r="L234" s="401" t="s">
        <v>344</v>
      </c>
      <c r="M234" s="102"/>
      <c r="N234" s="102"/>
      <c r="O234" s="137" t="s">
        <v>1107</v>
      </c>
      <c r="P234" s="104"/>
      <c r="Q234" s="104"/>
      <c r="R234" s="104"/>
      <c r="S234" s="104"/>
      <c r="T234" s="50"/>
      <c r="U234" s="50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04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45"/>
      <c r="AT234" s="216" t="s">
        <v>373</v>
      </c>
      <c r="AU234" s="45" t="s">
        <v>373</v>
      </c>
      <c r="AV234" s="45" t="s">
        <v>373</v>
      </c>
      <c r="AW234" s="45" t="s">
        <v>373</v>
      </c>
      <c r="AX234" s="45"/>
      <c r="AY234" s="168"/>
      <c r="AZ234" s="45"/>
      <c r="BA234" s="45"/>
      <c r="BB234" s="45"/>
      <c r="BC234" s="45"/>
    </row>
    <row r="235" spans="1:55" s="12" customFormat="1" ht="51.95" customHeight="1" x14ac:dyDescent="0.25">
      <c r="A235" s="100" t="s">
        <v>837</v>
      </c>
      <c r="B235" s="100" t="s">
        <v>949</v>
      </c>
      <c r="C235" s="105" t="s">
        <v>799</v>
      </c>
      <c r="D235" s="105"/>
      <c r="E235" s="105"/>
      <c r="F235" s="105"/>
      <c r="G235" s="105"/>
      <c r="H235" s="108" t="s">
        <v>798</v>
      </c>
      <c r="I235" s="108"/>
      <c r="J235" s="108"/>
      <c r="K235" s="104" t="s">
        <v>169</v>
      </c>
      <c r="L235" s="102" t="s">
        <v>147</v>
      </c>
      <c r="M235" s="102"/>
      <c r="N235" s="102"/>
      <c r="O235" s="111" t="s">
        <v>1115</v>
      </c>
      <c r="P235" s="104" t="s">
        <v>51</v>
      </c>
      <c r="Q235" s="104"/>
      <c r="R235" s="104"/>
      <c r="S235" s="104"/>
      <c r="T235" s="80"/>
      <c r="U235" s="80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04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45"/>
      <c r="AT235" s="216" t="s">
        <v>828</v>
      </c>
      <c r="AU235" s="45" t="s">
        <v>574</v>
      </c>
      <c r="AV235" s="45"/>
      <c r="AW235" s="45" t="s">
        <v>852</v>
      </c>
      <c r="AX235" s="45"/>
      <c r="AY235" s="168"/>
      <c r="AZ235" s="45"/>
      <c r="BA235" s="45"/>
      <c r="BB235" s="45"/>
      <c r="BC235" s="45"/>
    </row>
    <row r="236" spans="1:55" s="12" customFormat="1" ht="51.95" customHeight="1" x14ac:dyDescent="0.25">
      <c r="A236" s="100" t="s">
        <v>837</v>
      </c>
      <c r="B236" s="100" t="s">
        <v>949</v>
      </c>
      <c r="C236" s="105" t="s">
        <v>554</v>
      </c>
      <c r="D236" s="105"/>
      <c r="E236" s="105"/>
      <c r="F236" s="105"/>
      <c r="G236" s="105"/>
      <c r="H236" s="108" t="s">
        <v>807</v>
      </c>
      <c r="I236" s="108"/>
      <c r="J236" s="108"/>
      <c r="K236" s="104" t="s">
        <v>557</v>
      </c>
      <c r="L236" s="102" t="s">
        <v>253</v>
      </c>
      <c r="M236" s="102"/>
      <c r="N236" s="102"/>
      <c r="O236" s="137" t="s">
        <v>1107</v>
      </c>
      <c r="P236" s="103" t="s">
        <v>604</v>
      </c>
      <c r="Q236" s="103"/>
      <c r="R236" s="103"/>
      <c r="S236" s="103"/>
      <c r="T236" s="50"/>
      <c r="U236" s="50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04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45"/>
      <c r="AT236" s="216"/>
      <c r="AU236" s="45"/>
      <c r="AV236" s="45" t="s">
        <v>714</v>
      </c>
      <c r="AW236" s="45"/>
      <c r="AX236" s="45"/>
      <c r="AY236" s="168"/>
      <c r="AZ236" s="45"/>
      <c r="BA236" s="45"/>
      <c r="BB236" s="45"/>
      <c r="BC236" s="45"/>
    </row>
    <row r="237" spans="1:55" s="12" customFormat="1" ht="51.95" customHeight="1" x14ac:dyDescent="0.25">
      <c r="A237" s="100" t="s">
        <v>837</v>
      </c>
      <c r="B237" s="100" t="s">
        <v>1150</v>
      </c>
      <c r="C237" s="105" t="s">
        <v>1152</v>
      </c>
      <c r="D237" s="105"/>
      <c r="E237" s="105"/>
      <c r="F237" s="105"/>
      <c r="G237" s="105"/>
      <c r="H237" s="108" t="s">
        <v>1151</v>
      </c>
      <c r="I237" s="108"/>
      <c r="J237" s="108"/>
      <c r="K237" s="104" t="s">
        <v>1157</v>
      </c>
      <c r="L237" s="102"/>
      <c r="M237" s="102"/>
      <c r="N237" s="102"/>
      <c r="O237" s="137"/>
      <c r="P237" s="103"/>
      <c r="Q237" s="103"/>
      <c r="R237" s="103"/>
      <c r="S237" s="103"/>
      <c r="T237" s="50"/>
      <c r="U237" s="50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04"/>
      <c r="AG237" s="168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68"/>
      <c r="AS237" s="45"/>
      <c r="AT237" s="216"/>
      <c r="AU237" s="45"/>
      <c r="AV237" s="45"/>
      <c r="AW237" s="45"/>
      <c r="AX237" s="45"/>
      <c r="AY237" s="168"/>
      <c r="AZ237" s="45"/>
      <c r="BA237" s="45"/>
      <c r="BB237" s="45"/>
      <c r="BC237" s="45"/>
    </row>
    <row r="238" spans="1:55" s="12" customFormat="1" ht="51.95" customHeight="1" x14ac:dyDescent="0.25">
      <c r="A238" s="100" t="s">
        <v>837</v>
      </c>
      <c r="B238" s="100" t="s">
        <v>495</v>
      </c>
      <c r="C238" s="131" t="s">
        <v>748</v>
      </c>
      <c r="D238" s="131"/>
      <c r="E238" s="131"/>
      <c r="F238" s="131"/>
      <c r="G238" s="131"/>
      <c r="H238" s="126" t="s">
        <v>747</v>
      </c>
      <c r="I238" s="126"/>
      <c r="J238" s="126"/>
      <c r="K238" s="134" t="s">
        <v>750</v>
      </c>
      <c r="L238" s="127" t="s">
        <v>749</v>
      </c>
      <c r="M238" s="127"/>
      <c r="N238" s="127"/>
      <c r="O238" s="130" t="s">
        <v>906</v>
      </c>
      <c r="P238" s="128" t="s">
        <v>370</v>
      </c>
      <c r="Q238" s="128"/>
      <c r="R238" s="128"/>
      <c r="S238" s="128"/>
      <c r="T238" s="23"/>
      <c r="U238" s="23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  <c r="AF238" s="134"/>
      <c r="AG238" s="169"/>
      <c r="AH238" s="169"/>
      <c r="AI238" s="169"/>
      <c r="AJ238" s="169"/>
      <c r="AK238" s="169"/>
      <c r="AL238" s="169"/>
      <c r="AM238" s="169"/>
      <c r="AN238" s="169"/>
      <c r="AO238" s="169"/>
      <c r="AP238" s="169"/>
      <c r="AQ238" s="169"/>
      <c r="AR238" s="169"/>
      <c r="AS238" s="61"/>
      <c r="AT238" s="216"/>
      <c r="AU238" s="45"/>
      <c r="AV238" s="45"/>
      <c r="AW238" s="61"/>
      <c r="AX238" s="61"/>
      <c r="AY238" s="169"/>
      <c r="AZ238" s="61"/>
      <c r="BA238" s="61"/>
      <c r="BB238" s="61"/>
      <c r="BC238" s="61"/>
    </row>
    <row r="239" spans="1:55" s="12" customFormat="1" ht="51.95" customHeight="1" x14ac:dyDescent="0.25">
      <c r="A239" s="100" t="s">
        <v>837</v>
      </c>
      <c r="B239" s="100" t="s">
        <v>495</v>
      </c>
      <c r="C239" s="131" t="s">
        <v>756</v>
      </c>
      <c r="D239" s="131"/>
      <c r="E239" s="131"/>
      <c r="F239" s="131"/>
      <c r="G239" s="131"/>
      <c r="H239" s="138" t="s">
        <v>747</v>
      </c>
      <c r="I239" s="138"/>
      <c r="J239" s="138"/>
      <c r="K239" s="134" t="s">
        <v>750</v>
      </c>
      <c r="L239" s="403" t="s">
        <v>321</v>
      </c>
      <c r="M239" s="127"/>
      <c r="N239" s="127"/>
      <c r="O239" s="130" t="s">
        <v>906</v>
      </c>
      <c r="P239" s="128" t="s">
        <v>370</v>
      </c>
      <c r="Q239" s="128"/>
      <c r="R239" s="128"/>
      <c r="S239" s="128"/>
      <c r="T239" s="23"/>
      <c r="U239" s="23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  <c r="AF239" s="134"/>
      <c r="AG239" s="169"/>
      <c r="AH239" s="169"/>
      <c r="AI239" s="169"/>
      <c r="AJ239" s="169"/>
      <c r="AK239" s="169"/>
      <c r="AL239" s="169"/>
      <c r="AM239" s="169"/>
      <c r="AN239" s="169"/>
      <c r="AO239" s="169"/>
      <c r="AP239" s="169"/>
      <c r="AQ239" s="169"/>
      <c r="AR239" s="169"/>
      <c r="AS239" s="61"/>
      <c r="AT239" s="216"/>
      <c r="AU239" s="45"/>
      <c r="AV239" s="45"/>
      <c r="AW239" s="61"/>
      <c r="AX239" s="61"/>
      <c r="AY239" s="169"/>
      <c r="AZ239" s="61"/>
      <c r="BA239" s="61"/>
      <c r="BB239" s="61"/>
      <c r="BC239" s="61"/>
    </row>
    <row r="240" spans="1:55" s="12" customFormat="1" ht="51.95" customHeight="1" x14ac:dyDescent="0.25">
      <c r="A240" s="100" t="s">
        <v>837</v>
      </c>
      <c r="B240" s="100" t="s">
        <v>495</v>
      </c>
      <c r="C240" s="182" t="s">
        <v>757</v>
      </c>
      <c r="D240" s="131"/>
      <c r="E240" s="131"/>
      <c r="F240" s="131"/>
      <c r="G240" s="131"/>
      <c r="H240" s="138" t="s">
        <v>747</v>
      </c>
      <c r="I240" s="138"/>
      <c r="J240" s="138"/>
      <c r="K240" s="134" t="s">
        <v>750</v>
      </c>
      <c r="L240" s="127" t="s">
        <v>758</v>
      </c>
      <c r="M240" s="127"/>
      <c r="N240" s="127"/>
      <c r="O240" s="130" t="s">
        <v>906</v>
      </c>
      <c r="P240" s="132" t="s">
        <v>370</v>
      </c>
      <c r="Q240" s="132"/>
      <c r="R240" s="132"/>
      <c r="S240" s="132"/>
      <c r="T240" s="23"/>
      <c r="U240" s="23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  <c r="AF240" s="134"/>
      <c r="AG240" s="169"/>
      <c r="AH240" s="169"/>
      <c r="AI240" s="169"/>
      <c r="AJ240" s="169"/>
      <c r="AK240" s="169"/>
      <c r="AL240" s="169"/>
      <c r="AM240" s="169"/>
      <c r="AN240" s="169"/>
      <c r="AO240" s="169"/>
      <c r="AP240" s="169"/>
      <c r="AQ240" s="169"/>
      <c r="AR240" s="169"/>
      <c r="AS240" s="61"/>
      <c r="AT240" s="216"/>
      <c r="AU240" s="45"/>
      <c r="AV240" s="45"/>
      <c r="AW240" s="61"/>
      <c r="AX240" s="61"/>
      <c r="AY240" s="169"/>
      <c r="AZ240" s="61"/>
      <c r="BA240" s="61"/>
      <c r="BB240" s="61"/>
      <c r="BC240" s="61"/>
    </row>
    <row r="241" spans="1:55" s="12" customFormat="1" ht="90" customHeight="1" x14ac:dyDescent="0.25">
      <c r="A241" s="100" t="s">
        <v>837</v>
      </c>
      <c r="B241" s="100" t="s">
        <v>949</v>
      </c>
      <c r="C241" s="105" t="s">
        <v>778</v>
      </c>
      <c r="D241" s="105"/>
      <c r="E241" s="105"/>
      <c r="F241" s="105"/>
      <c r="G241" s="105"/>
      <c r="H241" s="101" t="s">
        <v>1095</v>
      </c>
      <c r="I241" s="101"/>
      <c r="J241" s="101"/>
      <c r="K241" s="104" t="s">
        <v>21</v>
      </c>
      <c r="L241" s="102" t="s">
        <v>697</v>
      </c>
      <c r="M241" s="102"/>
      <c r="N241" s="102"/>
      <c r="O241" s="137" t="s">
        <v>1107</v>
      </c>
      <c r="P241" s="104"/>
      <c r="Q241" s="104"/>
      <c r="R241" s="104"/>
      <c r="S241" s="104"/>
      <c r="T241" s="50"/>
      <c r="U241" s="50"/>
      <c r="V241" s="168"/>
      <c r="W241" s="168"/>
      <c r="X241" s="168"/>
      <c r="Y241" s="168"/>
      <c r="Z241" s="168"/>
      <c r="AA241" s="168"/>
      <c r="AB241" s="168"/>
      <c r="AC241" s="168"/>
      <c r="AD241" s="168"/>
      <c r="AE241" s="168"/>
      <c r="AF241" s="104"/>
      <c r="AG241" s="168"/>
      <c r="AH241" s="168"/>
      <c r="AI241" s="168"/>
      <c r="AJ241" s="168"/>
      <c r="AK241" s="168"/>
      <c r="AL241" s="168"/>
      <c r="AM241" s="168"/>
      <c r="AN241" s="168"/>
      <c r="AO241" s="168"/>
      <c r="AP241" s="168"/>
      <c r="AQ241" s="168"/>
      <c r="AR241" s="168"/>
      <c r="AS241" s="45"/>
      <c r="AT241" s="216" t="s">
        <v>373</v>
      </c>
      <c r="AU241" s="45" t="s">
        <v>373</v>
      </c>
      <c r="AV241" s="45" t="s">
        <v>373</v>
      </c>
      <c r="AW241" s="45" t="s">
        <v>373</v>
      </c>
      <c r="AX241" s="45"/>
      <c r="AY241" s="168"/>
      <c r="AZ241" s="45"/>
      <c r="BA241" s="45"/>
      <c r="BB241" s="45"/>
      <c r="BC241" s="45"/>
    </row>
    <row r="242" spans="1:55" s="12" customFormat="1" ht="51.95" customHeight="1" x14ac:dyDescent="0.25">
      <c r="A242" s="100" t="s">
        <v>837</v>
      </c>
      <c r="B242" s="100" t="s">
        <v>493</v>
      </c>
      <c r="C242" s="105" t="s">
        <v>874</v>
      </c>
      <c r="D242" s="105"/>
      <c r="E242" s="105"/>
      <c r="F242" s="105"/>
      <c r="G242" s="105"/>
      <c r="H242" s="108" t="s">
        <v>776</v>
      </c>
      <c r="I242" s="108"/>
      <c r="J242" s="108"/>
      <c r="K242" s="104" t="s">
        <v>58</v>
      </c>
      <c r="L242" s="102" t="s">
        <v>734</v>
      </c>
      <c r="M242" s="102"/>
      <c r="N242" s="102"/>
      <c r="O242" s="111" t="s">
        <v>1137</v>
      </c>
      <c r="P242" s="104"/>
      <c r="Q242" s="104"/>
      <c r="R242" s="104"/>
      <c r="S242" s="104"/>
      <c r="T242" s="80"/>
      <c r="U242" s="80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  <c r="AF242" s="104"/>
      <c r="AG242" s="168"/>
      <c r="AH242" s="168"/>
      <c r="AI242" s="168"/>
      <c r="AJ242" s="168"/>
      <c r="AK242" s="168"/>
      <c r="AL242" s="168"/>
      <c r="AM242" s="168"/>
      <c r="AN242" s="168"/>
      <c r="AO242" s="168"/>
      <c r="AP242" s="168"/>
      <c r="AQ242" s="168"/>
      <c r="AR242" s="168"/>
      <c r="AS242" s="45"/>
      <c r="AT242" s="216" t="s">
        <v>373</v>
      </c>
      <c r="AU242" s="45" t="s">
        <v>373</v>
      </c>
      <c r="AV242" s="45" t="s">
        <v>373</v>
      </c>
      <c r="AW242" s="45" t="s">
        <v>373</v>
      </c>
      <c r="AX242" s="45"/>
      <c r="AY242" s="168"/>
      <c r="AZ242" s="45"/>
      <c r="BA242" s="45"/>
      <c r="BB242" s="45"/>
      <c r="BC242" s="45"/>
    </row>
    <row r="243" spans="1:55" s="12" customFormat="1" ht="51.95" customHeight="1" x14ac:dyDescent="0.25">
      <c r="A243" s="100" t="s">
        <v>837</v>
      </c>
      <c r="B243" s="100" t="s">
        <v>949</v>
      </c>
      <c r="C243" s="101" t="s">
        <v>590</v>
      </c>
      <c r="D243" s="101"/>
      <c r="E243" s="101"/>
      <c r="F243" s="101"/>
      <c r="G243" s="101"/>
      <c r="H243" s="101" t="s">
        <v>1095</v>
      </c>
      <c r="I243" s="101"/>
      <c r="J243" s="101"/>
      <c r="K243" s="103" t="s">
        <v>897</v>
      </c>
      <c r="L243" s="102" t="s">
        <v>340</v>
      </c>
      <c r="M243" s="102"/>
      <c r="N243" s="102"/>
      <c r="O243" s="137" t="s">
        <v>1107</v>
      </c>
      <c r="P243" s="104" t="s">
        <v>56</v>
      </c>
      <c r="Q243" s="104"/>
      <c r="R243" s="104"/>
      <c r="S243" s="104"/>
      <c r="T243" s="50"/>
      <c r="U243" s="50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  <c r="AF243" s="103"/>
      <c r="AG243" s="168"/>
      <c r="AH243" s="168"/>
      <c r="AI243" s="168"/>
      <c r="AJ243" s="168"/>
      <c r="AK243" s="168"/>
      <c r="AL243" s="168"/>
      <c r="AM243" s="168"/>
      <c r="AN243" s="168"/>
      <c r="AO243" s="168"/>
      <c r="AP243" s="168"/>
      <c r="AQ243" s="168"/>
      <c r="AR243" s="168"/>
      <c r="AS243" s="45"/>
      <c r="AT243" s="216" t="s">
        <v>373</v>
      </c>
      <c r="AU243" s="45" t="s">
        <v>373</v>
      </c>
      <c r="AV243" s="45" t="s">
        <v>373</v>
      </c>
      <c r="AW243" s="45" t="s">
        <v>373</v>
      </c>
      <c r="AX243" s="45"/>
      <c r="AY243" s="168"/>
      <c r="AZ243" s="45"/>
      <c r="BA243" s="45"/>
      <c r="BB243" s="45"/>
      <c r="BC243" s="45"/>
    </row>
    <row r="244" spans="1:55" s="12" customFormat="1" ht="51.95" customHeight="1" x14ac:dyDescent="0.25">
      <c r="A244" s="100" t="s">
        <v>837</v>
      </c>
      <c r="B244" s="100" t="s">
        <v>949</v>
      </c>
      <c r="C244" s="105" t="s">
        <v>563</v>
      </c>
      <c r="D244" s="105"/>
      <c r="E244" s="105"/>
      <c r="F244" s="105"/>
      <c r="G244" s="105"/>
      <c r="H244" s="101" t="s">
        <v>1095</v>
      </c>
      <c r="I244" s="101"/>
      <c r="J244" s="101"/>
      <c r="K244" s="103" t="s">
        <v>476</v>
      </c>
      <c r="L244" s="401" t="s">
        <v>489</v>
      </c>
      <c r="M244" s="102"/>
      <c r="N244" s="102"/>
      <c r="O244" s="104" t="s">
        <v>891</v>
      </c>
      <c r="P244" s="104" t="s">
        <v>56</v>
      </c>
      <c r="Q244" s="104"/>
      <c r="R244" s="104"/>
      <c r="S244" s="104"/>
      <c r="T244" s="18"/>
      <c r="U244" s="1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68"/>
      <c r="AF244" s="103"/>
      <c r="AG244" s="168"/>
      <c r="AH244" s="168"/>
      <c r="AI244" s="168"/>
      <c r="AJ244" s="168"/>
      <c r="AK244" s="168"/>
      <c r="AL244" s="168"/>
      <c r="AM244" s="168"/>
      <c r="AN244" s="168"/>
      <c r="AO244" s="168"/>
      <c r="AP244" s="168"/>
      <c r="AQ244" s="168"/>
      <c r="AR244" s="168"/>
      <c r="AS244" s="45"/>
      <c r="AT244" s="202" t="s">
        <v>19</v>
      </c>
      <c r="AU244" s="14"/>
      <c r="AV244" s="14" t="s">
        <v>23</v>
      </c>
      <c r="AW244" s="45"/>
      <c r="AX244" s="45"/>
      <c r="AY244" s="168"/>
      <c r="AZ244" s="45"/>
      <c r="BA244" s="45"/>
      <c r="BB244" s="45"/>
      <c r="BC244" s="45"/>
    </row>
    <row r="245" spans="1:55" s="12" customFormat="1" ht="51.95" customHeight="1" x14ac:dyDescent="0.25">
      <c r="A245" s="100" t="s">
        <v>837</v>
      </c>
      <c r="B245" s="100"/>
      <c r="C245" s="105" t="s">
        <v>811</v>
      </c>
      <c r="D245" s="105"/>
      <c r="E245" s="105"/>
      <c r="F245" s="105"/>
      <c r="G245" s="105"/>
      <c r="H245" s="108" t="s">
        <v>776</v>
      </c>
      <c r="I245" s="108"/>
      <c r="J245" s="108"/>
      <c r="K245" s="104" t="s">
        <v>400</v>
      </c>
      <c r="L245" s="102" t="s">
        <v>487</v>
      </c>
      <c r="M245" s="102"/>
      <c r="N245" s="102"/>
      <c r="O245" s="104" t="s">
        <v>1138</v>
      </c>
      <c r="P245" s="102" t="s">
        <v>624</v>
      </c>
      <c r="Q245" s="102"/>
      <c r="R245" s="102"/>
      <c r="S245" s="102"/>
      <c r="T245" s="18"/>
      <c r="U245" s="1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  <c r="AF245" s="104"/>
      <c r="AG245" s="168"/>
      <c r="AH245" s="168"/>
      <c r="AI245" s="168"/>
      <c r="AJ245" s="168"/>
      <c r="AK245" s="168"/>
      <c r="AL245" s="168"/>
      <c r="AM245" s="168"/>
      <c r="AN245" s="168"/>
      <c r="AO245" s="168"/>
      <c r="AP245" s="168"/>
      <c r="AQ245" s="168"/>
      <c r="AR245" s="168"/>
      <c r="AS245" s="45"/>
      <c r="AT245" s="202" t="s">
        <v>454</v>
      </c>
      <c r="AU245" s="14" t="s">
        <v>19</v>
      </c>
      <c r="AV245" s="14" t="s">
        <v>454</v>
      </c>
      <c r="AW245" s="45"/>
      <c r="AX245" s="45"/>
      <c r="AY245" s="168"/>
      <c r="AZ245" s="45"/>
      <c r="BA245" s="45"/>
      <c r="BB245" s="45"/>
      <c r="BC245" s="45"/>
    </row>
    <row r="246" spans="1:55" s="34" customFormat="1" ht="51.95" customHeight="1" x14ac:dyDescent="0.25">
      <c r="A246" s="100" t="s">
        <v>837</v>
      </c>
      <c r="B246" s="100" t="s">
        <v>949</v>
      </c>
      <c r="C246" s="105" t="s">
        <v>832</v>
      </c>
      <c r="D246" s="105"/>
      <c r="E246" s="105"/>
      <c r="F246" s="105"/>
      <c r="G246" s="105"/>
      <c r="H246" s="115" t="s">
        <v>593</v>
      </c>
      <c r="I246" s="115"/>
      <c r="J246" s="115"/>
      <c r="K246" s="104" t="s">
        <v>592</v>
      </c>
      <c r="L246" s="401" t="s">
        <v>594</v>
      </c>
      <c r="M246" s="102"/>
      <c r="N246" s="102"/>
      <c r="O246" s="111" t="s">
        <v>1115</v>
      </c>
      <c r="P246" s="107"/>
      <c r="Q246" s="107"/>
      <c r="R246" s="107"/>
      <c r="S246" s="107"/>
      <c r="T246" s="80"/>
      <c r="U246" s="80"/>
      <c r="V246" s="168"/>
      <c r="W246" s="168"/>
      <c r="X246" s="168"/>
      <c r="Y246" s="168"/>
      <c r="Z246" s="168"/>
      <c r="AA246" s="168"/>
      <c r="AB246" s="168"/>
      <c r="AC246" s="168"/>
      <c r="AD246" s="165"/>
      <c r="AE246" s="165"/>
      <c r="AF246" s="104"/>
      <c r="AG246" s="165"/>
      <c r="AH246" s="165"/>
      <c r="AI246" s="165"/>
      <c r="AJ246" s="165"/>
      <c r="AK246" s="165"/>
      <c r="AL246" s="165"/>
      <c r="AM246" s="165"/>
      <c r="AN246" s="165"/>
      <c r="AO246" s="165"/>
      <c r="AP246" s="165"/>
      <c r="AQ246" s="165"/>
      <c r="AR246" s="165"/>
      <c r="AS246" s="39"/>
      <c r="AT246" s="216" t="s">
        <v>373</v>
      </c>
      <c r="AU246" s="45" t="s">
        <v>373</v>
      </c>
      <c r="AV246" s="45" t="s">
        <v>373</v>
      </c>
      <c r="AW246" s="45" t="s">
        <v>373</v>
      </c>
      <c r="AX246" s="39"/>
      <c r="AY246" s="165"/>
      <c r="AZ246" s="39"/>
      <c r="BA246" s="39"/>
      <c r="BB246" s="39"/>
      <c r="BC246" s="39"/>
    </row>
    <row r="247" spans="1:55" s="12" customFormat="1" ht="51.95" customHeight="1" x14ac:dyDescent="0.25">
      <c r="A247" s="100" t="s">
        <v>837</v>
      </c>
      <c r="B247" s="100" t="s">
        <v>949</v>
      </c>
      <c r="C247" s="105" t="s">
        <v>771</v>
      </c>
      <c r="D247" s="105"/>
      <c r="E247" s="105"/>
      <c r="F247" s="105"/>
      <c r="G247" s="105"/>
      <c r="H247" s="101" t="s">
        <v>760</v>
      </c>
      <c r="I247" s="101"/>
      <c r="J247" s="101"/>
      <c r="K247" s="104" t="s">
        <v>761</v>
      </c>
      <c r="L247" s="102" t="s">
        <v>582</v>
      </c>
      <c r="M247" s="102"/>
      <c r="N247" s="102"/>
      <c r="O247" s="137" t="s">
        <v>1107</v>
      </c>
      <c r="P247" s="106"/>
      <c r="Q247" s="106"/>
      <c r="R247" s="106"/>
      <c r="S247" s="106"/>
      <c r="T247" s="50"/>
      <c r="U247" s="50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04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  <c r="AS247" s="45"/>
      <c r="AT247" s="216" t="s">
        <v>428</v>
      </c>
      <c r="AU247" s="45"/>
      <c r="AV247" s="45"/>
      <c r="AW247" s="45"/>
      <c r="AX247" s="45"/>
      <c r="AY247" s="168"/>
      <c r="AZ247" s="45"/>
      <c r="BA247" s="45"/>
      <c r="BB247" s="45"/>
      <c r="BC247" s="45"/>
    </row>
    <row r="248" spans="1:55" s="12" customFormat="1" ht="51.95" customHeight="1" x14ac:dyDescent="0.25">
      <c r="A248" s="100" t="s">
        <v>837</v>
      </c>
      <c r="B248" s="100" t="s">
        <v>493</v>
      </c>
      <c r="C248" s="105" t="s">
        <v>307</v>
      </c>
      <c r="D248" s="105"/>
      <c r="E248" s="105"/>
      <c r="F248" s="105"/>
      <c r="G248" s="105"/>
      <c r="H248" s="108" t="s">
        <v>759</v>
      </c>
      <c r="I248" s="108"/>
      <c r="J248" s="108"/>
      <c r="K248" s="104" t="s">
        <v>761</v>
      </c>
      <c r="L248" s="102" t="s">
        <v>305</v>
      </c>
      <c r="M248" s="102"/>
      <c r="N248" s="102"/>
      <c r="O248" s="137" t="s">
        <v>1107</v>
      </c>
      <c r="P248" s="140" t="s">
        <v>306</v>
      </c>
      <c r="Q248" s="140"/>
      <c r="R248" s="140"/>
      <c r="S248" s="140"/>
      <c r="T248" s="50"/>
      <c r="U248" s="50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04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45"/>
      <c r="AT248" s="216" t="s">
        <v>772</v>
      </c>
      <c r="AU248" s="45" t="s">
        <v>773</v>
      </c>
      <c r="AV248" s="45"/>
      <c r="AW248" s="45" t="s">
        <v>774</v>
      </c>
      <c r="AX248" s="45"/>
      <c r="AY248" s="168"/>
      <c r="AZ248" s="45"/>
      <c r="BA248" s="45"/>
      <c r="BB248" s="45"/>
      <c r="BC248" s="45"/>
    </row>
    <row r="249" spans="1:55" s="12" customFormat="1" ht="51.95" customHeight="1" x14ac:dyDescent="0.25">
      <c r="A249" s="100" t="s">
        <v>837</v>
      </c>
      <c r="B249" s="100" t="s">
        <v>493</v>
      </c>
      <c r="C249" s="105" t="s">
        <v>864</v>
      </c>
      <c r="D249" s="105"/>
      <c r="E249" s="105"/>
      <c r="F249" s="105"/>
      <c r="G249" s="105"/>
      <c r="H249" s="101" t="s">
        <v>779</v>
      </c>
      <c r="I249" s="101"/>
      <c r="J249" s="101"/>
      <c r="K249" s="103" t="s">
        <v>367</v>
      </c>
      <c r="L249" s="102" t="s">
        <v>808</v>
      </c>
      <c r="M249" s="102"/>
      <c r="N249" s="102"/>
      <c r="O249" s="112" t="s">
        <v>1132</v>
      </c>
      <c r="P249" s="104" t="s">
        <v>56</v>
      </c>
      <c r="Q249" s="104"/>
      <c r="R249" s="104"/>
      <c r="S249" s="104"/>
      <c r="T249" s="152"/>
      <c r="U249" s="152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03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  <c r="AS249" s="45"/>
      <c r="AT249" s="216" t="s">
        <v>373</v>
      </c>
      <c r="AU249" s="45" t="s">
        <v>373</v>
      </c>
      <c r="AV249" s="45" t="s">
        <v>373</v>
      </c>
      <c r="AW249" s="45" t="s">
        <v>373</v>
      </c>
      <c r="AX249" s="45"/>
      <c r="AY249" s="168"/>
      <c r="AZ249" s="45"/>
      <c r="BA249" s="45"/>
      <c r="BB249" s="45"/>
      <c r="BC249" s="45"/>
    </row>
    <row r="250" spans="1:55" s="12" customFormat="1" ht="51.95" customHeight="1" x14ac:dyDescent="0.25">
      <c r="A250" s="100" t="s">
        <v>837</v>
      </c>
      <c r="B250" s="100" t="s">
        <v>493</v>
      </c>
      <c r="C250" s="105" t="s">
        <v>849</v>
      </c>
      <c r="D250" s="105"/>
      <c r="E250" s="105"/>
      <c r="F250" s="105"/>
      <c r="G250" s="105"/>
      <c r="H250" s="101" t="s">
        <v>779</v>
      </c>
      <c r="I250" s="101"/>
      <c r="J250" s="101"/>
      <c r="K250" s="104" t="s">
        <v>58</v>
      </c>
      <c r="L250" s="102"/>
      <c r="M250" s="102"/>
      <c r="N250" s="102"/>
      <c r="O250" s="112" t="s">
        <v>1116</v>
      </c>
      <c r="P250" s="104"/>
      <c r="Q250" s="104"/>
      <c r="R250" s="104"/>
      <c r="S250" s="104"/>
      <c r="T250" s="152"/>
      <c r="U250" s="152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04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45"/>
      <c r="AT250" s="216" t="s">
        <v>373</v>
      </c>
      <c r="AU250" s="45" t="s">
        <v>373</v>
      </c>
      <c r="AV250" s="45" t="s">
        <v>373</v>
      </c>
      <c r="AW250" s="45" t="s">
        <v>373</v>
      </c>
      <c r="AX250" s="45"/>
      <c r="AY250" s="168"/>
      <c r="AZ250" s="45"/>
      <c r="BA250" s="45"/>
      <c r="BB250" s="45"/>
      <c r="BC250" s="45"/>
    </row>
    <row r="251" spans="1:55" s="12" customFormat="1" ht="51.95" customHeight="1" x14ac:dyDescent="0.25">
      <c r="A251" s="100" t="s">
        <v>837</v>
      </c>
      <c r="B251" s="100" t="s">
        <v>949</v>
      </c>
      <c r="C251" s="105" t="s">
        <v>780</v>
      </c>
      <c r="D251" s="105"/>
      <c r="E251" s="105"/>
      <c r="F251" s="105"/>
      <c r="G251" s="105"/>
      <c r="H251" s="101" t="s">
        <v>1096</v>
      </c>
      <c r="I251" s="101"/>
      <c r="J251" s="101"/>
      <c r="K251" s="104" t="s">
        <v>782</v>
      </c>
      <c r="L251" s="401" t="s">
        <v>781</v>
      </c>
      <c r="M251" s="102"/>
      <c r="N251" s="102"/>
      <c r="O251" s="111" t="s">
        <v>1115</v>
      </c>
      <c r="P251" s="103"/>
      <c r="Q251" s="103"/>
      <c r="R251" s="103"/>
      <c r="S251" s="103"/>
      <c r="T251" s="80"/>
      <c r="U251" s="80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04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  <c r="AS251" s="45"/>
      <c r="AT251" s="216" t="s">
        <v>373</v>
      </c>
      <c r="AU251" s="45" t="s">
        <v>373</v>
      </c>
      <c r="AV251" s="45" t="s">
        <v>373</v>
      </c>
      <c r="AW251" s="45" t="s">
        <v>373</v>
      </c>
      <c r="AX251" s="45"/>
      <c r="AY251" s="168"/>
      <c r="AZ251" s="45"/>
      <c r="BA251" s="45"/>
      <c r="BB251" s="45"/>
      <c r="BC251" s="45"/>
    </row>
    <row r="252" spans="1:55" s="12" customFormat="1" ht="51.95" customHeight="1" x14ac:dyDescent="0.25">
      <c r="A252" s="100" t="s">
        <v>837</v>
      </c>
      <c r="B252" s="100" t="s">
        <v>949</v>
      </c>
      <c r="C252" s="105" t="s">
        <v>484</v>
      </c>
      <c r="D252" s="105"/>
      <c r="E252" s="105"/>
      <c r="F252" s="105"/>
      <c r="G252" s="105"/>
      <c r="H252" s="101" t="s">
        <v>1139</v>
      </c>
      <c r="I252" s="101"/>
      <c r="J252" s="101"/>
      <c r="K252" s="107" t="s">
        <v>72</v>
      </c>
      <c r="L252" s="102" t="s">
        <v>483</v>
      </c>
      <c r="M252" s="102"/>
      <c r="N252" s="102"/>
      <c r="O252" s="111" t="s">
        <v>1141</v>
      </c>
      <c r="P252" s="104" t="s">
        <v>56</v>
      </c>
      <c r="Q252" s="104"/>
      <c r="R252" s="104"/>
      <c r="S252" s="104"/>
      <c r="T252" s="80"/>
      <c r="U252" s="80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07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45"/>
      <c r="AT252" s="216" t="s">
        <v>373</v>
      </c>
      <c r="AU252" s="45" t="s">
        <v>373</v>
      </c>
      <c r="AV252" s="45" t="s">
        <v>373</v>
      </c>
      <c r="AW252" s="45" t="s">
        <v>373</v>
      </c>
      <c r="AX252" s="45"/>
      <c r="AY252" s="168"/>
      <c r="AZ252" s="45"/>
      <c r="BA252" s="45"/>
      <c r="BB252" s="45"/>
      <c r="BC252" s="45"/>
    </row>
    <row r="253" spans="1:55" s="12" customFormat="1" ht="51.95" customHeight="1" x14ac:dyDescent="0.25">
      <c r="A253" s="100" t="s">
        <v>837</v>
      </c>
      <c r="B253" s="100"/>
      <c r="C253" s="105" t="s">
        <v>1140</v>
      </c>
      <c r="D253" s="105"/>
      <c r="E253" s="105"/>
      <c r="F253" s="105"/>
      <c r="G253" s="105"/>
      <c r="H253" s="101" t="s">
        <v>564</v>
      </c>
      <c r="I253" s="101"/>
      <c r="J253" s="101"/>
      <c r="K253" s="107" t="s">
        <v>72</v>
      </c>
      <c r="L253" s="102"/>
      <c r="M253" s="102"/>
      <c r="N253" s="102"/>
      <c r="O253" s="111"/>
      <c r="P253" s="104"/>
      <c r="Q253" s="104"/>
      <c r="R253" s="104"/>
      <c r="S253" s="104"/>
      <c r="T253" s="80"/>
      <c r="U253" s="80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07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45"/>
      <c r="AT253" s="216"/>
      <c r="AU253" s="45"/>
      <c r="AV253" s="45"/>
      <c r="AW253" s="45"/>
      <c r="AX253" s="45"/>
      <c r="AY253" s="168"/>
      <c r="AZ253" s="45"/>
      <c r="BA253" s="45"/>
      <c r="BB253" s="45"/>
      <c r="BC253" s="45"/>
    </row>
    <row r="254" spans="1:55" s="12" customFormat="1" ht="51.95" customHeight="1" x14ac:dyDescent="0.25">
      <c r="A254" s="100" t="s">
        <v>837</v>
      </c>
      <c r="B254" s="100" t="s">
        <v>493</v>
      </c>
      <c r="C254" s="105" t="s">
        <v>866</v>
      </c>
      <c r="D254" s="105"/>
      <c r="E254" s="105"/>
      <c r="F254" s="105"/>
      <c r="G254" s="105"/>
      <c r="H254" s="101" t="s">
        <v>865</v>
      </c>
      <c r="I254" s="101"/>
      <c r="J254" s="101"/>
      <c r="K254" s="107" t="s">
        <v>611</v>
      </c>
      <c r="L254" s="401" t="s">
        <v>781</v>
      </c>
      <c r="M254" s="102"/>
      <c r="N254" s="102"/>
      <c r="O254" s="117" t="s">
        <v>1112</v>
      </c>
      <c r="P254" s="104"/>
      <c r="Q254" s="104"/>
      <c r="R254" s="104"/>
      <c r="S254" s="104"/>
      <c r="T254" s="23"/>
      <c r="U254" s="23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07"/>
      <c r="AG254" s="168"/>
      <c r="AH254" s="168"/>
      <c r="AI254" s="168"/>
      <c r="AJ254" s="168"/>
      <c r="AK254" s="168"/>
      <c r="AL254" s="168"/>
      <c r="AM254" s="168"/>
      <c r="AN254" s="168"/>
      <c r="AO254" s="168"/>
      <c r="AP254" s="168"/>
      <c r="AQ254" s="168"/>
      <c r="AR254" s="168"/>
      <c r="AS254" s="45"/>
      <c r="AT254" s="216" t="s">
        <v>373</v>
      </c>
      <c r="AU254" s="45" t="s">
        <v>373</v>
      </c>
      <c r="AV254" s="45" t="s">
        <v>373</v>
      </c>
      <c r="AW254" s="45" t="s">
        <v>373</v>
      </c>
      <c r="AX254" s="45"/>
      <c r="AY254" s="168"/>
      <c r="AZ254" s="45"/>
      <c r="BA254" s="45"/>
      <c r="BB254" s="45"/>
      <c r="BC254" s="45"/>
    </row>
    <row r="255" spans="1:55" s="12" customFormat="1" ht="51.95" customHeight="1" x14ac:dyDescent="0.25">
      <c r="A255" s="100" t="s">
        <v>837</v>
      </c>
      <c r="B255" s="100" t="s">
        <v>949</v>
      </c>
      <c r="C255" s="105" t="s">
        <v>809</v>
      </c>
      <c r="D255" s="105"/>
      <c r="E255" s="105"/>
      <c r="F255" s="105"/>
      <c r="G255" s="105"/>
      <c r="H255" s="101" t="s">
        <v>1097</v>
      </c>
      <c r="I255" s="101"/>
      <c r="J255" s="101"/>
      <c r="K255" s="107" t="s">
        <v>960</v>
      </c>
      <c r="L255" s="102" t="s">
        <v>959</v>
      </c>
      <c r="M255" s="102"/>
      <c r="N255" s="102"/>
      <c r="O255" s="111" t="s">
        <v>1141</v>
      </c>
      <c r="P255" s="106"/>
      <c r="Q255" s="106"/>
      <c r="R255" s="106"/>
      <c r="S255" s="106"/>
      <c r="T255" s="80"/>
      <c r="U255" s="80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07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  <c r="AS255" s="45"/>
      <c r="AT255" s="216" t="s">
        <v>373</v>
      </c>
      <c r="AU255" s="45" t="s">
        <v>373</v>
      </c>
      <c r="AV255" s="45" t="s">
        <v>373</v>
      </c>
      <c r="AW255" s="45" t="s">
        <v>373</v>
      </c>
      <c r="AX255" s="45"/>
      <c r="AY255" s="168"/>
      <c r="AZ255" s="45"/>
      <c r="BA255" s="45"/>
      <c r="BB255" s="45"/>
      <c r="BC255" s="45"/>
    </row>
    <row r="256" spans="1:55" s="12" customFormat="1" ht="51.95" customHeight="1" x14ac:dyDescent="0.25">
      <c r="A256" s="100" t="s">
        <v>837</v>
      </c>
      <c r="B256" s="100" t="s">
        <v>495</v>
      </c>
      <c r="C256" s="131" t="s">
        <v>638</v>
      </c>
      <c r="D256" s="131"/>
      <c r="E256" s="131"/>
      <c r="F256" s="131"/>
      <c r="G256" s="131"/>
      <c r="H256" s="126" t="s">
        <v>637</v>
      </c>
      <c r="I256" s="126"/>
      <c r="J256" s="126"/>
      <c r="K256" s="134" t="s">
        <v>58</v>
      </c>
      <c r="L256" s="127"/>
      <c r="M256" s="127"/>
      <c r="N256" s="127"/>
      <c r="O256" s="136" t="s">
        <v>1130</v>
      </c>
      <c r="P256" s="128"/>
      <c r="Q256" s="128"/>
      <c r="R256" s="128"/>
      <c r="S256" s="128"/>
      <c r="T256" s="50"/>
      <c r="U256" s="50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34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61"/>
      <c r="AT256" s="216"/>
      <c r="AU256" s="45"/>
      <c r="AV256" s="45"/>
      <c r="AW256" s="61"/>
      <c r="AX256" s="61"/>
      <c r="AY256" s="169"/>
      <c r="AZ256" s="61"/>
      <c r="BA256" s="61"/>
      <c r="BB256" s="61"/>
      <c r="BC256" s="61"/>
    </row>
    <row r="257" spans="1:55" s="12" customFormat="1" ht="51.95" customHeight="1" x14ac:dyDescent="0.25">
      <c r="A257" s="100" t="s">
        <v>837</v>
      </c>
      <c r="B257" s="100" t="s">
        <v>949</v>
      </c>
      <c r="C257" s="105" t="s">
        <v>850</v>
      </c>
      <c r="D257" s="105"/>
      <c r="E257" s="105"/>
      <c r="F257" s="105"/>
      <c r="G257" s="105"/>
      <c r="H257" s="101" t="s">
        <v>1097</v>
      </c>
      <c r="I257" s="101"/>
      <c r="J257" s="101"/>
      <c r="K257" s="107" t="s">
        <v>58</v>
      </c>
      <c r="L257" s="102"/>
      <c r="M257" s="102"/>
      <c r="N257" s="102"/>
      <c r="O257" s="111" t="s">
        <v>1137</v>
      </c>
      <c r="P257" s="106"/>
      <c r="Q257" s="106"/>
      <c r="R257" s="106"/>
      <c r="S257" s="106"/>
      <c r="T257" s="80"/>
      <c r="U257" s="80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07"/>
      <c r="AG257" s="168"/>
      <c r="AH257" s="168"/>
      <c r="AI257" s="168"/>
      <c r="AJ257" s="168"/>
      <c r="AK257" s="168"/>
      <c r="AL257" s="168"/>
      <c r="AM257" s="168"/>
      <c r="AN257" s="168"/>
      <c r="AO257" s="168"/>
      <c r="AP257" s="168"/>
      <c r="AQ257" s="168"/>
      <c r="AR257" s="168"/>
      <c r="AS257" s="45"/>
      <c r="AT257" s="216" t="s">
        <v>373</v>
      </c>
      <c r="AU257" s="45" t="s">
        <v>373</v>
      </c>
      <c r="AV257" s="45" t="s">
        <v>373</v>
      </c>
      <c r="AW257" s="45" t="s">
        <v>373</v>
      </c>
      <c r="AX257" s="45"/>
      <c r="AY257" s="168"/>
      <c r="AZ257" s="45"/>
      <c r="BA257" s="45"/>
      <c r="BB257" s="45"/>
      <c r="BC257" s="45"/>
    </row>
    <row r="258" spans="1:55" s="12" customFormat="1" ht="51.95" customHeight="1" x14ac:dyDescent="0.25">
      <c r="A258" s="100" t="s">
        <v>837</v>
      </c>
      <c r="B258" s="100" t="s">
        <v>1142</v>
      </c>
      <c r="C258" s="105" t="s">
        <v>1143</v>
      </c>
      <c r="D258" s="105"/>
      <c r="E258" s="105"/>
      <c r="F258" s="105"/>
      <c r="G258" s="105"/>
      <c r="H258" s="101" t="s">
        <v>1097</v>
      </c>
      <c r="I258" s="101"/>
      <c r="J258" s="101"/>
      <c r="K258" s="107" t="s">
        <v>1144</v>
      </c>
      <c r="L258" s="102"/>
      <c r="M258" s="102"/>
      <c r="N258" s="102"/>
      <c r="O258" s="111" t="s">
        <v>1145</v>
      </c>
      <c r="P258" s="106"/>
      <c r="Q258" s="106"/>
      <c r="R258" s="106"/>
      <c r="S258" s="106"/>
      <c r="T258" s="80"/>
      <c r="U258" s="80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07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45"/>
      <c r="AT258" s="216" t="s">
        <v>517</v>
      </c>
      <c r="AU258" s="45"/>
      <c r="AV258" s="45" t="s">
        <v>1146</v>
      </c>
      <c r="AW258" s="45" t="s">
        <v>1147</v>
      </c>
      <c r="AX258" s="45"/>
      <c r="AY258" s="168"/>
      <c r="AZ258" s="45"/>
      <c r="BA258" s="45"/>
      <c r="BB258" s="45"/>
      <c r="BC258" s="45"/>
    </row>
    <row r="259" spans="1:55" s="12" customFormat="1" ht="51.6" customHeight="1" x14ac:dyDescent="0.25">
      <c r="A259" s="100" t="s">
        <v>837</v>
      </c>
      <c r="B259" s="100" t="s">
        <v>949</v>
      </c>
      <c r="C259" s="105" t="s">
        <v>851</v>
      </c>
      <c r="D259" s="105"/>
      <c r="E259" s="105"/>
      <c r="F259" s="105"/>
      <c r="G259" s="105"/>
      <c r="H259" s="101" t="s">
        <v>1097</v>
      </c>
      <c r="I259" s="101"/>
      <c r="J259" s="101"/>
      <c r="K259" s="107" t="s">
        <v>58</v>
      </c>
      <c r="L259" s="102"/>
      <c r="M259" s="102"/>
      <c r="N259" s="102"/>
      <c r="O259" s="111" t="s">
        <v>1137</v>
      </c>
      <c r="P259" s="106"/>
      <c r="Q259" s="106"/>
      <c r="R259" s="106"/>
      <c r="S259" s="106"/>
      <c r="T259" s="80"/>
      <c r="U259" s="80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07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45"/>
      <c r="AT259" s="216" t="s">
        <v>373</v>
      </c>
      <c r="AU259" s="45" t="s">
        <v>373</v>
      </c>
      <c r="AV259" s="45" t="s">
        <v>373</v>
      </c>
      <c r="AW259" s="45" t="s">
        <v>373</v>
      </c>
      <c r="AX259" s="45"/>
      <c r="AY259" s="168"/>
      <c r="AZ259" s="45"/>
      <c r="BA259" s="45"/>
      <c r="BB259" s="45"/>
      <c r="BC259" s="45"/>
    </row>
    <row r="260" spans="1:55" ht="24" customHeight="1" x14ac:dyDescent="0.25">
      <c r="A260" s="120"/>
      <c r="B260" s="121"/>
      <c r="C260" s="123" t="s">
        <v>961</v>
      </c>
      <c r="D260" s="123"/>
      <c r="E260" s="123"/>
      <c r="F260" s="123"/>
      <c r="G260" s="123"/>
      <c r="H260" s="122"/>
      <c r="I260" s="122"/>
      <c r="J260" s="122"/>
      <c r="K260" s="180"/>
      <c r="L260" s="124"/>
      <c r="M260" s="124"/>
      <c r="N260" s="124"/>
      <c r="O260" s="125"/>
      <c r="P260" s="122"/>
      <c r="Q260" s="122"/>
      <c r="R260" s="122"/>
      <c r="S260" s="122"/>
      <c r="T260" s="125"/>
      <c r="U260" s="125"/>
      <c r="V260" s="171"/>
      <c r="W260" s="171"/>
      <c r="X260" s="171"/>
      <c r="Y260" s="171"/>
      <c r="Z260" s="171"/>
      <c r="AA260" s="171"/>
      <c r="AB260" s="171"/>
      <c r="AC260" s="171"/>
      <c r="AD260" s="171"/>
      <c r="AE260" s="171"/>
      <c r="AF260" s="180"/>
      <c r="AG260" s="171"/>
      <c r="AH260" s="171"/>
      <c r="AI260" s="171"/>
      <c r="AJ260" s="171"/>
      <c r="AK260" s="171"/>
      <c r="AL260" s="171"/>
      <c r="AM260" s="171"/>
      <c r="AN260" s="171"/>
      <c r="AO260" s="171"/>
      <c r="AP260" s="171"/>
      <c r="AQ260" s="171"/>
      <c r="AR260" s="171"/>
      <c r="AS260" s="122"/>
      <c r="AT260" s="221"/>
      <c r="AU260" s="122"/>
      <c r="AV260" s="122"/>
      <c r="AW260" s="122"/>
      <c r="AX260" s="122"/>
      <c r="AY260" s="171"/>
      <c r="AZ260" s="122"/>
      <c r="BA260" s="122"/>
      <c r="BB260" s="122"/>
      <c r="BC260" s="122"/>
    </row>
    <row r="261" spans="1:55" s="12" customFormat="1" ht="44.25" customHeight="1" x14ac:dyDescent="0.25">
      <c r="A261" s="100" t="s">
        <v>909</v>
      </c>
      <c r="B261" s="100" t="s">
        <v>949</v>
      </c>
      <c r="C261" s="17" t="s">
        <v>1016</v>
      </c>
      <c r="D261" s="17"/>
      <c r="E261" s="17"/>
      <c r="F261" s="17"/>
      <c r="G261" s="17"/>
      <c r="H261" s="20" t="s">
        <v>976</v>
      </c>
      <c r="I261" s="20"/>
      <c r="J261" s="20"/>
      <c r="K261" s="51" t="s">
        <v>943</v>
      </c>
      <c r="L261" s="98"/>
      <c r="M261" s="98"/>
      <c r="N261" s="98"/>
      <c r="O261" s="80"/>
      <c r="P261" s="61"/>
      <c r="Q261" s="61"/>
      <c r="R261" s="61"/>
      <c r="S261" s="61"/>
      <c r="T261" s="80"/>
      <c r="U261" s="80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51"/>
      <c r="AG261" s="172" t="e">
        <f>IF(#REF!="Отпуск","Не требуется","")</f>
        <v>#REF!</v>
      </c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80"/>
      <c r="AT261" s="222"/>
      <c r="AU261" s="80"/>
      <c r="AV261" s="80"/>
      <c r="AW261" s="80"/>
      <c r="AX261" s="80"/>
      <c r="AY261" s="172"/>
      <c r="AZ261" s="80"/>
      <c r="BA261" s="80"/>
      <c r="BB261" s="80"/>
      <c r="BC261" s="80"/>
    </row>
    <row r="262" spans="1:55" s="12" customFormat="1" ht="49.5" customHeight="1" x14ac:dyDescent="0.25">
      <c r="A262" s="100" t="s">
        <v>909</v>
      </c>
      <c r="B262" s="100" t="s">
        <v>949</v>
      </c>
      <c r="C262" s="17" t="s">
        <v>1017</v>
      </c>
      <c r="D262" s="17"/>
      <c r="E262" s="17"/>
      <c r="F262" s="17"/>
      <c r="G262" s="17"/>
      <c r="H262" s="20" t="s">
        <v>976</v>
      </c>
      <c r="I262" s="20"/>
      <c r="J262" s="20"/>
      <c r="K262" s="51" t="s">
        <v>1018</v>
      </c>
      <c r="L262" s="98"/>
      <c r="M262" s="98"/>
      <c r="N262" s="98"/>
      <c r="O262" s="80"/>
      <c r="P262" s="61"/>
      <c r="Q262" s="61"/>
      <c r="R262" s="61"/>
      <c r="S262" s="61"/>
      <c r="T262" s="80"/>
      <c r="U262" s="80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51"/>
      <c r="AG262" s="172" t="e">
        <f>IF(#REF!="Отпуск","Не требуется","")</f>
        <v>#REF!</v>
      </c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80"/>
      <c r="AT262" s="222"/>
      <c r="AU262" s="80"/>
      <c r="AV262" s="80"/>
      <c r="AW262" s="80"/>
      <c r="AX262" s="80"/>
      <c r="AY262" s="172"/>
      <c r="AZ262" s="80"/>
      <c r="BA262" s="80"/>
      <c r="BB262" s="80"/>
      <c r="BC262" s="80"/>
    </row>
    <row r="263" spans="1:55" s="12" customFormat="1" ht="30" customHeight="1" x14ac:dyDescent="0.25">
      <c r="A263" s="100" t="s">
        <v>909</v>
      </c>
      <c r="B263" s="100" t="s">
        <v>493</v>
      </c>
      <c r="C263" s="17" t="s">
        <v>1052</v>
      </c>
      <c r="D263" s="17"/>
      <c r="E263" s="17"/>
      <c r="F263" s="17"/>
      <c r="G263" s="17"/>
      <c r="H263" s="20" t="s">
        <v>976</v>
      </c>
      <c r="I263" s="20"/>
      <c r="J263" s="20"/>
      <c r="K263" s="51" t="s">
        <v>1053</v>
      </c>
      <c r="L263" s="98"/>
      <c r="M263" s="98"/>
      <c r="N263" s="98"/>
      <c r="O263" s="80"/>
      <c r="P263" s="61"/>
      <c r="Q263" s="61"/>
      <c r="R263" s="61" t="e">
        <f>IF(#REF!="В качестве слушателя","не требуется","")</f>
        <v>#REF!</v>
      </c>
      <c r="S263" s="61"/>
      <c r="T263" s="80"/>
      <c r="U263" s="80"/>
      <c r="V263" s="172" t="e">
        <f>IF(#REF!="в качестве слушателя","не требуется","")</f>
        <v>#REF!</v>
      </c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51"/>
      <c r="AG263" s="172" t="e">
        <f>IF(#REF!="Отпуск","Не требуется","")</f>
        <v>#REF!</v>
      </c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80"/>
      <c r="AT263" s="222"/>
      <c r="AU263" s="80"/>
      <c r="AV263" s="80"/>
      <c r="AW263" s="80"/>
      <c r="AX263" s="80"/>
      <c r="AY263" s="172"/>
      <c r="AZ263" s="80"/>
      <c r="BA263" s="80"/>
      <c r="BB263" s="80"/>
      <c r="BC263" s="80"/>
    </row>
    <row r="264" spans="1:55" s="12" customFormat="1" ht="30" customHeight="1" x14ac:dyDescent="0.25">
      <c r="A264" s="100" t="s">
        <v>909</v>
      </c>
      <c r="B264" s="100" t="s">
        <v>493</v>
      </c>
      <c r="C264" s="17" t="s">
        <v>1054</v>
      </c>
      <c r="D264" s="17"/>
      <c r="E264" s="17"/>
      <c r="F264" s="17"/>
      <c r="G264" s="17"/>
      <c r="H264" s="20" t="s">
        <v>976</v>
      </c>
      <c r="I264" s="20"/>
      <c r="J264" s="20"/>
      <c r="K264" s="51" t="s">
        <v>897</v>
      </c>
      <c r="L264" s="98"/>
      <c r="M264" s="98"/>
      <c r="N264" s="98"/>
      <c r="O264" s="80"/>
      <c r="P264" s="61"/>
      <c r="Q264" s="61"/>
      <c r="R264" s="61" t="e">
        <f>IF(#REF!="В качестве слушателя","не требуется","")</f>
        <v>#REF!</v>
      </c>
      <c r="S264" s="61"/>
      <c r="T264" s="80"/>
      <c r="U264" s="80"/>
      <c r="V264" s="172" t="e">
        <f>IF(#REF!="в качестве слушателя","не требуется","")</f>
        <v>#REF!</v>
      </c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51"/>
      <c r="AG264" s="172" t="e">
        <f>IF(#REF!="Отпуск","Не требуется","")</f>
        <v>#REF!</v>
      </c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80"/>
      <c r="AT264" s="222"/>
      <c r="AU264" s="80"/>
      <c r="AV264" s="80"/>
      <c r="AW264" s="80"/>
      <c r="AX264" s="80"/>
      <c r="AY264" s="172"/>
      <c r="AZ264" s="80"/>
      <c r="BA264" s="80"/>
      <c r="BB264" s="80"/>
      <c r="BC264" s="80"/>
    </row>
    <row r="265" spans="1:55" s="12" customFormat="1" ht="113.45" customHeight="1" x14ac:dyDescent="0.25">
      <c r="A265" s="100" t="s">
        <v>909</v>
      </c>
      <c r="B265" s="100" t="s">
        <v>493</v>
      </c>
      <c r="C265" s="17" t="s">
        <v>1055</v>
      </c>
      <c r="D265" s="17"/>
      <c r="E265" s="17"/>
      <c r="F265" s="17"/>
      <c r="G265" s="17"/>
      <c r="H265" s="20" t="s">
        <v>1056</v>
      </c>
      <c r="I265" s="20"/>
      <c r="J265" s="20"/>
      <c r="K265" s="18" t="s">
        <v>58</v>
      </c>
      <c r="L265" s="98"/>
      <c r="M265" s="98"/>
      <c r="N265" s="98"/>
      <c r="O265" s="80">
        <v>9</v>
      </c>
      <c r="P265" s="18"/>
      <c r="Q265" s="18"/>
      <c r="R265" s="61" t="e">
        <f>IF(#REF!="В качестве слушателя","не требуется","")</f>
        <v>#REF!</v>
      </c>
      <c r="S265" s="18"/>
      <c r="T265" s="80"/>
      <c r="U265" s="80"/>
      <c r="V265" s="172" t="e">
        <f>IF(#REF!="в качестве слушателя","не требуется","")</f>
        <v>#REF!</v>
      </c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8"/>
      <c r="AG265" s="172" t="e">
        <f>IF(#REF!="Отпуск","Не требуется","")</f>
        <v>#REF!</v>
      </c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80"/>
      <c r="AT265" s="222" t="s">
        <v>373</v>
      </c>
      <c r="AU265" s="80" t="s">
        <v>373</v>
      </c>
      <c r="AV265" s="80" t="s">
        <v>373</v>
      </c>
      <c r="AW265" s="80" t="s">
        <v>373</v>
      </c>
      <c r="AX265" s="80"/>
      <c r="AY265" s="172"/>
      <c r="AZ265" s="80"/>
      <c r="BA265" s="80"/>
      <c r="BB265" s="80"/>
      <c r="BC265" s="80"/>
    </row>
    <row r="266" spans="1:55" s="12" customFormat="1" ht="51.95" customHeight="1" x14ac:dyDescent="0.25">
      <c r="A266" s="100" t="s">
        <v>909</v>
      </c>
      <c r="B266" s="100" t="s">
        <v>493</v>
      </c>
      <c r="C266" s="17" t="s">
        <v>845</v>
      </c>
      <c r="D266" s="17"/>
      <c r="E266" s="17"/>
      <c r="F266" s="17"/>
      <c r="G266" s="17"/>
      <c r="H266" s="20" t="s">
        <v>1031</v>
      </c>
      <c r="I266" s="20"/>
      <c r="J266" s="20"/>
      <c r="K266" s="18" t="s">
        <v>58</v>
      </c>
      <c r="L266" s="98"/>
      <c r="M266" s="98"/>
      <c r="N266" s="98"/>
      <c r="O266" s="80"/>
      <c r="P266" s="18"/>
      <c r="Q266" s="18"/>
      <c r="R266" s="61" t="e">
        <f>IF(#REF!="В качестве слушателя","не требуется","")</f>
        <v>#REF!</v>
      </c>
      <c r="S266" s="18"/>
      <c r="T266" s="80"/>
      <c r="U266" s="80"/>
      <c r="V266" s="172" t="e">
        <f>IF(#REF!="в качестве слушателя","не требуется","")</f>
        <v>#REF!</v>
      </c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8"/>
      <c r="AG266" s="172" t="e">
        <f>IF(#REF!="Отпуск","Не требуется","")</f>
        <v>#REF!</v>
      </c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80"/>
      <c r="AT266" s="222"/>
      <c r="AU266" s="80"/>
      <c r="AV266" s="80"/>
      <c r="AW266" s="80"/>
      <c r="AX266" s="80"/>
      <c r="AY266" s="172"/>
      <c r="AZ266" s="80"/>
      <c r="BA266" s="80"/>
      <c r="BB266" s="80"/>
      <c r="BC266" s="80"/>
    </row>
    <row r="267" spans="1:55" s="12" customFormat="1" ht="85.5" customHeight="1" x14ac:dyDescent="0.25">
      <c r="A267" s="100" t="s">
        <v>909</v>
      </c>
      <c r="B267" s="100" t="s">
        <v>493</v>
      </c>
      <c r="C267" s="17" t="s">
        <v>1057</v>
      </c>
      <c r="D267" s="17"/>
      <c r="E267" s="17"/>
      <c r="F267" s="17"/>
      <c r="G267" s="17"/>
      <c r="H267" s="20" t="s">
        <v>1031</v>
      </c>
      <c r="I267" s="20"/>
      <c r="J267" s="20"/>
      <c r="K267" s="18" t="s">
        <v>364</v>
      </c>
      <c r="L267" s="98"/>
      <c r="M267" s="98"/>
      <c r="N267" s="98"/>
      <c r="O267" s="80"/>
      <c r="P267" s="18"/>
      <c r="Q267" s="18"/>
      <c r="R267" s="61" t="e">
        <f>IF(#REF!="В качестве слушателя","не требуется","")</f>
        <v>#REF!</v>
      </c>
      <c r="S267" s="18"/>
      <c r="T267" s="80"/>
      <c r="U267" s="80"/>
      <c r="V267" s="172" t="e">
        <f>IF(#REF!="в качестве слушателя","не требуется","")</f>
        <v>#REF!</v>
      </c>
      <c r="W267" s="172"/>
      <c r="X267" s="172"/>
      <c r="Y267" s="172"/>
      <c r="Z267" s="172"/>
      <c r="AA267" s="172"/>
      <c r="AB267" s="172"/>
      <c r="AC267" s="172"/>
      <c r="AD267" s="172"/>
      <c r="AE267" s="172"/>
      <c r="AF267" s="18"/>
      <c r="AG267" s="172" t="e">
        <f>IF(#REF!="Отпуск","Не требуется","")</f>
        <v>#REF!</v>
      </c>
      <c r="AH267" s="172"/>
      <c r="AI267" s="172"/>
      <c r="AJ267" s="172"/>
      <c r="AK267" s="172"/>
      <c r="AL267" s="172"/>
      <c r="AM267" s="172"/>
      <c r="AN267" s="172"/>
      <c r="AO267" s="172"/>
      <c r="AP267" s="172"/>
      <c r="AQ267" s="172"/>
      <c r="AR267" s="172"/>
      <c r="AS267" s="80"/>
      <c r="AT267" s="222"/>
      <c r="AU267" s="80"/>
      <c r="AV267" s="80"/>
      <c r="AW267" s="80"/>
      <c r="AX267" s="80"/>
      <c r="AY267" s="172"/>
      <c r="AZ267" s="80"/>
      <c r="BA267" s="80"/>
      <c r="BB267" s="80"/>
      <c r="BC267" s="80"/>
    </row>
    <row r="268" spans="1:55" s="189" customFormat="1" ht="90" customHeight="1" x14ac:dyDescent="0.25">
      <c r="A268" s="181" t="s">
        <v>909</v>
      </c>
      <c r="B268" s="181" t="s">
        <v>493</v>
      </c>
      <c r="C268" s="182" t="s">
        <v>843</v>
      </c>
      <c r="D268" s="182" t="s">
        <v>1319</v>
      </c>
      <c r="E268" s="182" t="s">
        <v>1321</v>
      </c>
      <c r="F268" s="182"/>
      <c r="G268" s="182"/>
      <c r="H268" s="183" t="s">
        <v>1224</v>
      </c>
      <c r="I268" s="183" t="s">
        <v>897</v>
      </c>
      <c r="J268" s="183" t="s">
        <v>1225</v>
      </c>
      <c r="K268" s="184" t="s">
        <v>1226</v>
      </c>
      <c r="L268" s="185" t="s">
        <v>495</v>
      </c>
      <c r="M268" s="185" t="s">
        <v>1564</v>
      </c>
      <c r="N268" s="185"/>
      <c r="O268" s="188" t="s">
        <v>1236</v>
      </c>
      <c r="P268" s="184" t="s">
        <v>1227</v>
      </c>
      <c r="Q268" s="184"/>
      <c r="R268" s="186" t="s">
        <v>1228</v>
      </c>
      <c r="S268" s="184" t="s">
        <v>1347</v>
      </c>
      <c r="T268" s="245">
        <v>42786</v>
      </c>
      <c r="U268" s="245"/>
      <c r="V268" s="193">
        <v>42782</v>
      </c>
      <c r="W268" s="193"/>
      <c r="X268" s="193"/>
      <c r="Y268" s="193"/>
      <c r="Z268" s="193"/>
      <c r="AA268" s="193"/>
      <c r="AB268" s="193"/>
      <c r="AC268" s="193"/>
      <c r="AD268" s="187" t="s">
        <v>1213</v>
      </c>
      <c r="AE268" s="187" t="s">
        <v>1229</v>
      </c>
      <c r="AF268" s="184" t="s">
        <v>1188</v>
      </c>
      <c r="AG268" s="187" t="s">
        <v>1231</v>
      </c>
      <c r="AH268" s="193" t="s">
        <v>1231</v>
      </c>
      <c r="AI268" s="193"/>
      <c r="AJ268" s="193"/>
      <c r="AK268" s="193" t="s">
        <v>1231</v>
      </c>
      <c r="AL268" s="187" t="s">
        <v>1249</v>
      </c>
      <c r="AM268" s="187" t="s">
        <v>1233</v>
      </c>
      <c r="AN268" s="187" t="s">
        <v>1234</v>
      </c>
      <c r="AO268" s="187" t="s">
        <v>1232</v>
      </c>
      <c r="AP268" s="187" t="s">
        <v>1232</v>
      </c>
      <c r="AQ268" s="187" t="s">
        <v>1231</v>
      </c>
      <c r="AR268" s="187" t="s">
        <v>1235</v>
      </c>
      <c r="AS268" s="188" t="s">
        <v>1232</v>
      </c>
      <c r="AT268" s="223"/>
      <c r="AU268" s="188"/>
      <c r="AV268" s="188"/>
      <c r="AW268" s="188"/>
      <c r="AX268" s="188"/>
      <c r="AY268" s="187"/>
      <c r="AZ268" s="188" t="s">
        <v>1231</v>
      </c>
      <c r="BA268" s="188" t="s">
        <v>1348</v>
      </c>
      <c r="BB268" s="188" t="s">
        <v>1349</v>
      </c>
      <c r="BC268" s="195">
        <v>42794</v>
      </c>
    </row>
    <row r="269" spans="1:55" s="12" customFormat="1" ht="51.95" customHeight="1" x14ac:dyDescent="0.25">
      <c r="A269" s="100" t="s">
        <v>909</v>
      </c>
      <c r="B269" s="100" t="s">
        <v>493</v>
      </c>
      <c r="C269" s="17" t="s">
        <v>822</v>
      </c>
      <c r="D269" s="17"/>
      <c r="E269" s="17"/>
      <c r="F269" s="17"/>
      <c r="G269" s="17"/>
      <c r="H269" s="20" t="s">
        <v>1031</v>
      </c>
      <c r="I269" s="20"/>
      <c r="J269" s="20"/>
      <c r="K269" s="18" t="s">
        <v>1062</v>
      </c>
      <c r="L269" s="98" t="s">
        <v>1061</v>
      </c>
      <c r="M269" s="98"/>
      <c r="N269" s="98"/>
      <c r="O269" s="80">
        <v>2</v>
      </c>
      <c r="P269" s="18" t="s">
        <v>51</v>
      </c>
      <c r="Q269" s="18"/>
      <c r="R269" s="61" t="e">
        <f>IF(#REF!="В качестве слушателя","не требуется","")</f>
        <v>#REF!</v>
      </c>
      <c r="S269" s="18"/>
      <c r="T269" s="243"/>
      <c r="U269" s="243"/>
      <c r="V269" s="187" t="e">
        <f>IF(#REF!="в качестве слушателя","не требуется","")</f>
        <v>#REF!</v>
      </c>
      <c r="W269" s="187"/>
      <c r="X269" s="187"/>
      <c r="Y269" s="187"/>
      <c r="Z269" s="187"/>
      <c r="AA269" s="187"/>
      <c r="AB269" s="187"/>
      <c r="AC269" s="187"/>
      <c r="AD269" s="172"/>
      <c r="AE269" s="172"/>
      <c r="AF269" s="18"/>
      <c r="AG269" s="172" t="e">
        <f>IF(#REF!="Отпуск","Не требуется","")</f>
        <v>#REF!</v>
      </c>
      <c r="AH269" s="172"/>
      <c r="AI269" s="172"/>
      <c r="AJ269" s="172"/>
      <c r="AK269" s="172"/>
      <c r="AL269" s="172"/>
      <c r="AM269" s="172"/>
      <c r="AN269" s="172"/>
      <c r="AO269" s="172"/>
      <c r="AP269" s="172"/>
      <c r="AQ269" s="172"/>
      <c r="AR269" s="172"/>
      <c r="AS269" s="80"/>
      <c r="AT269" s="222" t="s">
        <v>373</v>
      </c>
      <c r="AU269" s="80" t="s">
        <v>373</v>
      </c>
      <c r="AV269" s="80" t="s">
        <v>373</v>
      </c>
      <c r="AW269" s="80" t="s">
        <v>373</v>
      </c>
      <c r="AX269" s="80"/>
      <c r="AY269" s="172"/>
      <c r="AZ269" s="80"/>
      <c r="BA269" s="80"/>
      <c r="BB269" s="80"/>
      <c r="BC269" s="80"/>
    </row>
    <row r="270" spans="1:55" s="12" customFormat="1" ht="51" customHeight="1" x14ac:dyDescent="0.25">
      <c r="A270" s="100" t="s">
        <v>909</v>
      </c>
      <c r="B270" s="100" t="s">
        <v>949</v>
      </c>
      <c r="C270" s="20" t="s">
        <v>1010</v>
      </c>
      <c r="D270" s="20"/>
      <c r="E270" s="20"/>
      <c r="F270" s="20"/>
      <c r="G270" s="20"/>
      <c r="H270" s="20" t="s">
        <v>1013</v>
      </c>
      <c r="I270" s="20"/>
      <c r="J270" s="20"/>
      <c r="K270" s="33" t="s">
        <v>1159</v>
      </c>
      <c r="L270" s="20"/>
      <c r="M270" s="20"/>
      <c r="N270" s="20"/>
      <c r="O270" s="20"/>
      <c r="P270" s="20"/>
      <c r="Q270" s="20"/>
      <c r="R270" s="61" t="e">
        <f>IF(#REF!="В качестве слушателя","не требуется","")</f>
        <v>#REF!</v>
      </c>
      <c r="S270" s="20"/>
      <c r="T270" s="246"/>
      <c r="U270" s="246"/>
      <c r="V270" s="187" t="e">
        <f>IF(#REF!="в качестве слушателя","не требуется","")</f>
        <v>#REF!</v>
      </c>
      <c r="W270" s="187"/>
      <c r="X270" s="187"/>
      <c r="Y270" s="187"/>
      <c r="Z270" s="187"/>
      <c r="AA270" s="187"/>
      <c r="AB270" s="187"/>
      <c r="AC270" s="187"/>
      <c r="AD270" s="172"/>
      <c r="AE270" s="172"/>
      <c r="AF270" s="33"/>
      <c r="AG270" s="172" t="e">
        <f>IF(#REF!="Отпуск","Не требуется","")</f>
        <v>#REF!</v>
      </c>
      <c r="AH270" s="172"/>
      <c r="AI270" s="172"/>
      <c r="AJ270" s="172"/>
      <c r="AK270" s="172"/>
      <c r="AL270" s="172"/>
      <c r="AM270" s="172"/>
      <c r="AN270" s="172"/>
      <c r="AO270" s="172"/>
      <c r="AP270" s="172"/>
      <c r="AQ270" s="172"/>
      <c r="AR270" s="172"/>
      <c r="AS270" s="80"/>
      <c r="AT270" s="222"/>
      <c r="AU270" s="80"/>
      <c r="AV270" s="80"/>
      <c r="AW270" s="80"/>
      <c r="AX270" s="80"/>
      <c r="AY270" s="172"/>
      <c r="AZ270" s="80"/>
      <c r="BA270" s="80"/>
      <c r="BB270" s="80"/>
      <c r="BC270" s="80"/>
    </row>
    <row r="271" spans="1:55" ht="59.25" customHeight="1" x14ac:dyDescent="0.25">
      <c r="A271" s="100" t="s">
        <v>909</v>
      </c>
      <c r="B271" s="100" t="s">
        <v>493</v>
      </c>
      <c r="C271" s="20" t="s">
        <v>985</v>
      </c>
      <c r="D271" s="20"/>
      <c r="E271" s="20"/>
      <c r="F271" s="20"/>
      <c r="G271" s="20"/>
      <c r="H271" s="20" t="s">
        <v>995</v>
      </c>
      <c r="I271" s="20"/>
      <c r="J271" s="20"/>
      <c r="K271" s="18" t="s">
        <v>991</v>
      </c>
      <c r="L271" s="98"/>
      <c r="M271" s="98"/>
      <c r="N271" s="98"/>
      <c r="O271" s="80"/>
      <c r="P271" s="98"/>
      <c r="Q271" s="98"/>
      <c r="R271" s="61" t="e">
        <f>IF(#REF!="В качестве слушателя","не требуется","")</f>
        <v>#REF!</v>
      </c>
      <c r="S271" s="98"/>
      <c r="T271" s="243"/>
      <c r="U271" s="243"/>
      <c r="V271" s="187" t="e">
        <f>IF(#REF!="в качестве слушателя","не требуется","")</f>
        <v>#REF!</v>
      </c>
      <c r="W271" s="187"/>
      <c r="X271" s="187"/>
      <c r="Y271" s="187"/>
      <c r="Z271" s="187"/>
      <c r="AA271" s="187"/>
      <c r="AB271" s="187"/>
      <c r="AC271" s="187"/>
      <c r="AD271" s="172"/>
      <c r="AE271" s="172"/>
      <c r="AF271" s="18"/>
      <c r="AG271" s="172" t="e">
        <f>IF(#REF!="Отпуск","Не требуется","")</f>
        <v>#REF!</v>
      </c>
      <c r="AH271" s="172"/>
      <c r="AI271" s="172"/>
      <c r="AJ271" s="172"/>
      <c r="AK271" s="172"/>
      <c r="AL271" s="172"/>
      <c r="AM271" s="172"/>
      <c r="AN271" s="172"/>
      <c r="AO271" s="172"/>
      <c r="AP271" s="172"/>
      <c r="AQ271" s="172"/>
      <c r="AR271" s="172"/>
      <c r="AS271" s="80"/>
      <c r="AT271" s="222"/>
      <c r="AU271" s="80"/>
      <c r="AV271" s="80"/>
      <c r="AW271" s="80"/>
      <c r="AX271" s="80"/>
      <c r="AY271" s="172"/>
      <c r="AZ271" s="80"/>
      <c r="BA271" s="80"/>
      <c r="BB271" s="80"/>
      <c r="BC271" s="80"/>
    </row>
    <row r="272" spans="1:55" ht="30" customHeight="1" x14ac:dyDescent="0.25">
      <c r="A272" s="100"/>
      <c r="B272" s="100" t="s">
        <v>949</v>
      </c>
      <c r="C272" s="20" t="s">
        <v>623</v>
      </c>
      <c r="D272" s="20"/>
      <c r="E272" s="20"/>
      <c r="F272" s="20"/>
      <c r="G272" s="20"/>
      <c r="H272" s="20" t="s">
        <v>1058</v>
      </c>
      <c r="I272" s="20"/>
      <c r="J272" s="20"/>
      <c r="K272" s="18"/>
      <c r="L272" s="98"/>
      <c r="M272" s="98"/>
      <c r="N272" s="98"/>
      <c r="O272" s="80"/>
      <c r="P272" s="98"/>
      <c r="Q272" s="98"/>
      <c r="R272" s="61" t="e">
        <f>IF(#REF!="В качестве слушателя","не требуется","")</f>
        <v>#REF!</v>
      </c>
      <c r="S272" s="98"/>
      <c r="T272" s="243"/>
      <c r="U272" s="243"/>
      <c r="V272" s="187" t="e">
        <f>IF(#REF!="в качестве слушателя","не требуется","")</f>
        <v>#REF!</v>
      </c>
      <c r="W272" s="187"/>
      <c r="X272" s="187"/>
      <c r="Y272" s="187"/>
      <c r="Z272" s="187"/>
      <c r="AA272" s="187"/>
      <c r="AB272" s="187"/>
      <c r="AC272" s="187"/>
      <c r="AD272" s="172"/>
      <c r="AE272" s="172"/>
      <c r="AF272" s="18"/>
      <c r="AG272" s="172" t="e">
        <f>IF(#REF!="Отпуск","Не требуется","")</f>
        <v>#REF!</v>
      </c>
      <c r="AH272" s="172"/>
      <c r="AI272" s="172"/>
      <c r="AJ272" s="172"/>
      <c r="AK272" s="172"/>
      <c r="AL272" s="172"/>
      <c r="AM272" s="172"/>
      <c r="AN272" s="172"/>
      <c r="AO272" s="172"/>
      <c r="AP272" s="172"/>
      <c r="AQ272" s="172"/>
      <c r="AR272" s="172"/>
      <c r="AS272" s="80"/>
      <c r="AT272" s="222"/>
      <c r="AU272" s="80"/>
      <c r="AV272" s="80"/>
      <c r="AW272" s="80"/>
      <c r="AX272" s="80"/>
      <c r="AY272" s="172"/>
      <c r="AZ272" s="80"/>
      <c r="BA272" s="80"/>
      <c r="BB272" s="80"/>
      <c r="BC272" s="80"/>
    </row>
    <row r="273" spans="1:55" s="12" customFormat="1" ht="35.1" customHeight="1" x14ac:dyDescent="0.25">
      <c r="A273" s="100" t="s">
        <v>909</v>
      </c>
      <c r="B273" s="100" t="s">
        <v>949</v>
      </c>
      <c r="C273" s="20" t="s">
        <v>1012</v>
      </c>
      <c r="D273" s="20"/>
      <c r="E273" s="20"/>
      <c r="F273" s="20"/>
      <c r="G273" s="20"/>
      <c r="H273" s="20" t="s">
        <v>1011</v>
      </c>
      <c r="I273" s="20"/>
      <c r="J273" s="20"/>
      <c r="K273" s="33" t="s">
        <v>1158</v>
      </c>
      <c r="L273" s="176" t="s">
        <v>1149</v>
      </c>
      <c r="M273" s="176"/>
      <c r="N273" s="176"/>
      <c r="O273" s="20"/>
      <c r="P273" s="20"/>
      <c r="Q273" s="20"/>
      <c r="R273" s="61" t="e">
        <f>IF(#REF!="В качестве слушателя","не требуется","")</f>
        <v>#REF!</v>
      </c>
      <c r="S273" s="20"/>
      <c r="T273" s="246"/>
      <c r="U273" s="246"/>
      <c r="V273" s="187" t="e">
        <f>IF(#REF!="в качестве слушателя","не требуется","")</f>
        <v>#REF!</v>
      </c>
      <c r="W273" s="187"/>
      <c r="X273" s="187"/>
      <c r="Y273" s="187"/>
      <c r="Z273" s="187"/>
      <c r="AA273" s="187"/>
      <c r="AB273" s="187"/>
      <c r="AC273" s="187"/>
      <c r="AD273" s="172"/>
      <c r="AE273" s="172"/>
      <c r="AF273" s="33"/>
      <c r="AG273" s="172" t="e">
        <f>IF(#REF!="Отпуск","Не требуется","")</f>
        <v>#REF!</v>
      </c>
      <c r="AH273" s="172"/>
      <c r="AI273" s="172"/>
      <c r="AJ273" s="172"/>
      <c r="AK273" s="172"/>
      <c r="AL273" s="172"/>
      <c r="AM273" s="172"/>
      <c r="AN273" s="172"/>
      <c r="AO273" s="172"/>
      <c r="AP273" s="172"/>
      <c r="AQ273" s="172"/>
      <c r="AR273" s="172"/>
      <c r="AS273" s="80"/>
      <c r="AT273" s="222"/>
      <c r="AU273" s="80"/>
      <c r="AV273" s="80"/>
      <c r="AW273" s="80"/>
      <c r="AX273" s="80"/>
      <c r="AY273" s="172"/>
      <c r="AZ273" s="80"/>
      <c r="BA273" s="80"/>
      <c r="BB273" s="80"/>
      <c r="BC273" s="80"/>
    </row>
    <row r="274" spans="1:55" s="189" customFormat="1" ht="63" customHeight="1" x14ac:dyDescent="0.25">
      <c r="A274" s="181" t="s">
        <v>909</v>
      </c>
      <c r="B274" s="181" t="s">
        <v>493</v>
      </c>
      <c r="C274" s="183" t="s">
        <v>972</v>
      </c>
      <c r="D274" s="183" t="s">
        <v>1336</v>
      </c>
      <c r="E274" s="183" t="s">
        <v>1322</v>
      </c>
      <c r="F274" s="183"/>
      <c r="G274" s="183"/>
      <c r="H274" s="183" t="s">
        <v>1183</v>
      </c>
      <c r="I274" s="183" t="s">
        <v>1198</v>
      </c>
      <c r="J274" s="183" t="s">
        <v>1199</v>
      </c>
      <c r="K274" s="190" t="s">
        <v>1200</v>
      </c>
      <c r="L274" s="321" t="s">
        <v>1184</v>
      </c>
      <c r="M274" s="259" t="s">
        <v>1565</v>
      </c>
      <c r="N274" s="259"/>
      <c r="O274" s="183" t="s">
        <v>1220</v>
      </c>
      <c r="P274" s="183" t="s">
        <v>1185</v>
      </c>
      <c r="Q274" s="194"/>
      <c r="R274" s="192">
        <v>42787</v>
      </c>
      <c r="S274" s="183" t="s">
        <v>1361</v>
      </c>
      <c r="T274" s="247">
        <v>42822</v>
      </c>
      <c r="U274" s="247"/>
      <c r="V274" s="193">
        <v>42787</v>
      </c>
      <c r="W274" s="260"/>
      <c r="X274" s="260"/>
      <c r="Y274" s="260"/>
      <c r="Z274" s="260"/>
      <c r="AA274" s="260"/>
      <c r="AB274" s="260"/>
      <c r="AC274" s="260"/>
      <c r="AD274" s="187" t="s">
        <v>1547</v>
      </c>
      <c r="AE274" s="187" t="s">
        <v>1202</v>
      </c>
      <c r="AF274" s="191" t="s">
        <v>1201</v>
      </c>
      <c r="AG274" s="187" t="e">
        <f>IF(#REF!="Отпуск","Не требуется","")</f>
        <v>#REF!</v>
      </c>
      <c r="AH274" s="187" t="s">
        <v>1232</v>
      </c>
      <c r="AI274" s="187"/>
      <c r="AJ274" s="187"/>
      <c r="AK274" s="187" t="s">
        <v>1232</v>
      </c>
      <c r="AL274" s="187" t="s">
        <v>1205</v>
      </c>
      <c r="AM274" s="187" t="s">
        <v>1188</v>
      </c>
      <c r="AN274" s="193">
        <v>42787</v>
      </c>
      <c r="AO274" s="187" t="s">
        <v>1187</v>
      </c>
      <c r="AP274" s="187" t="s">
        <v>1203</v>
      </c>
      <c r="AQ274" s="187" t="s">
        <v>1337</v>
      </c>
      <c r="AR274" s="187" t="s">
        <v>1188</v>
      </c>
      <c r="AS274" s="195" t="s">
        <v>1232</v>
      </c>
      <c r="AT274" s="223"/>
      <c r="AU274" s="188"/>
      <c r="AV274" s="188"/>
      <c r="AW274" s="188"/>
      <c r="AX274" s="188"/>
      <c r="AY274" s="187"/>
      <c r="AZ274" s="188" t="s">
        <v>1232</v>
      </c>
      <c r="BA274" s="188" t="s">
        <v>1232</v>
      </c>
      <c r="BB274" s="188"/>
      <c r="BC274" s="195">
        <v>42816</v>
      </c>
    </row>
    <row r="275" spans="1:55" s="189" customFormat="1" ht="68.25" customHeight="1" x14ac:dyDescent="0.25">
      <c r="A275" s="181" t="s">
        <v>909</v>
      </c>
      <c r="B275" s="181" t="s">
        <v>493</v>
      </c>
      <c r="C275" s="183" t="s">
        <v>1208</v>
      </c>
      <c r="D275" s="183" t="s">
        <v>1319</v>
      </c>
      <c r="E275" s="183" t="s">
        <v>1322</v>
      </c>
      <c r="F275" s="183"/>
      <c r="G275" s="183"/>
      <c r="H275" s="183" t="s">
        <v>1209</v>
      </c>
      <c r="I275" s="183" t="s">
        <v>1210</v>
      </c>
      <c r="J275" s="183" t="s">
        <v>1211</v>
      </c>
      <c r="K275" s="190" t="s">
        <v>1212</v>
      </c>
      <c r="L275" s="259" t="s">
        <v>1222</v>
      </c>
      <c r="M275" s="271" t="s">
        <v>1565</v>
      </c>
      <c r="N275" s="259" t="s">
        <v>1232</v>
      </c>
      <c r="O275" s="183" t="s">
        <v>1220</v>
      </c>
      <c r="P275" s="183" t="s">
        <v>1221</v>
      </c>
      <c r="Q275" s="194"/>
      <c r="R275" s="186"/>
      <c r="S275" s="183" t="s">
        <v>1232</v>
      </c>
      <c r="T275" s="248"/>
      <c r="U275" s="248" t="s">
        <v>1267</v>
      </c>
      <c r="V275" s="187" t="s">
        <v>1232</v>
      </c>
      <c r="W275" s="261" t="s">
        <v>1232</v>
      </c>
      <c r="X275" s="261" t="s">
        <v>1232</v>
      </c>
      <c r="Y275" s="261" t="s">
        <v>1232</v>
      </c>
      <c r="Z275" s="261" t="s">
        <v>1232</v>
      </c>
      <c r="AA275" s="261" t="s">
        <v>1232</v>
      </c>
      <c r="AB275" s="261" t="s">
        <v>1232</v>
      </c>
      <c r="AC275" s="261" t="s">
        <v>1232</v>
      </c>
      <c r="AD275" s="187" t="s">
        <v>1547</v>
      </c>
      <c r="AE275" s="187" t="s">
        <v>1214</v>
      </c>
      <c r="AF275" s="191" t="s">
        <v>1314</v>
      </c>
      <c r="AG275" s="193" t="s">
        <v>1342</v>
      </c>
      <c r="AH275" s="193" t="s">
        <v>1232</v>
      </c>
      <c r="AI275" s="193" t="s">
        <v>1231</v>
      </c>
      <c r="AJ275" s="193" t="s">
        <v>1231</v>
      </c>
      <c r="AK275" s="193" t="s">
        <v>1232</v>
      </c>
      <c r="AL275" s="187" t="s">
        <v>1231</v>
      </c>
      <c r="AM275" s="187" t="s">
        <v>1217</v>
      </c>
      <c r="AN275" s="193" t="s">
        <v>1218</v>
      </c>
      <c r="AO275" s="187" t="s">
        <v>1216</v>
      </c>
      <c r="AP275" s="187" t="s">
        <v>1219</v>
      </c>
      <c r="AQ275" s="187" t="s">
        <v>1337</v>
      </c>
      <c r="AR275" s="187" t="s">
        <v>1188</v>
      </c>
      <c r="AS275" s="195" t="s">
        <v>1343</v>
      </c>
      <c r="AT275" s="223"/>
      <c r="AU275" s="188"/>
      <c r="AV275" s="188"/>
      <c r="AW275" s="188"/>
      <c r="AX275" s="188"/>
      <c r="AY275" s="187"/>
      <c r="AZ275" s="188" t="s">
        <v>1232</v>
      </c>
      <c r="BA275" s="188" t="s">
        <v>1232</v>
      </c>
      <c r="BB275" s="188"/>
      <c r="BC275" s="195" t="s">
        <v>1215</v>
      </c>
    </row>
    <row r="276" spans="1:55" s="12" customFormat="1" ht="35.1" customHeight="1" x14ac:dyDescent="0.25">
      <c r="A276" s="100" t="s">
        <v>909</v>
      </c>
      <c r="B276" s="100" t="s">
        <v>949</v>
      </c>
      <c r="C276" s="20" t="s">
        <v>1015</v>
      </c>
      <c r="D276" s="20"/>
      <c r="E276" s="20"/>
      <c r="F276" s="20"/>
      <c r="G276" s="20"/>
      <c r="H276" s="20" t="s">
        <v>1014</v>
      </c>
      <c r="I276" s="20"/>
      <c r="J276" s="20"/>
      <c r="K276" s="33"/>
      <c r="L276" s="20"/>
      <c r="M276" s="20"/>
      <c r="N276" s="20"/>
      <c r="O276" s="20"/>
      <c r="P276" s="20"/>
      <c r="Q276" s="20"/>
      <c r="R276" s="61" t="e">
        <f>IF(#REF!="В качестве слушателя","не требуется","")</f>
        <v>#REF!</v>
      </c>
      <c r="S276" s="20"/>
      <c r="T276" s="246"/>
      <c r="U276" s="246"/>
      <c r="V276" s="187" t="e">
        <f>IF(#REF!="в качестве слушателя","не требуется","")</f>
        <v>#REF!</v>
      </c>
      <c r="W276" s="187"/>
      <c r="X276" s="187"/>
      <c r="Y276" s="187"/>
      <c r="Z276" s="187"/>
      <c r="AA276" s="187"/>
      <c r="AB276" s="187"/>
      <c r="AC276" s="187"/>
      <c r="AD276" s="172"/>
      <c r="AE276" s="172"/>
      <c r="AF276" s="33"/>
      <c r="AG276" s="172" t="e">
        <f>IF(#REF!="Отпуск","Не требуется","")</f>
        <v>#REF!</v>
      </c>
      <c r="AH276" s="172"/>
      <c r="AI276" s="172"/>
      <c r="AJ276" s="172"/>
      <c r="AK276" s="172"/>
      <c r="AL276" s="172"/>
      <c r="AM276" s="172"/>
      <c r="AN276" s="172"/>
      <c r="AO276" s="172"/>
      <c r="AP276" s="172"/>
      <c r="AQ276" s="172"/>
      <c r="AR276" s="172"/>
      <c r="AS276" s="80"/>
      <c r="AT276" s="222"/>
      <c r="AU276" s="80"/>
      <c r="AV276" s="80"/>
      <c r="AW276" s="80"/>
      <c r="AX276" s="80"/>
      <c r="AY276" s="172"/>
      <c r="AZ276" s="80"/>
      <c r="BA276" s="80"/>
      <c r="BB276" s="80"/>
      <c r="BC276" s="80"/>
    </row>
    <row r="277" spans="1:55" s="189" customFormat="1" ht="123.75" customHeight="1" x14ac:dyDescent="0.25">
      <c r="A277" s="181" t="s">
        <v>909</v>
      </c>
      <c r="B277" s="181" t="s">
        <v>493</v>
      </c>
      <c r="C277" s="182" t="s">
        <v>1063</v>
      </c>
      <c r="D277" s="182" t="s">
        <v>1338</v>
      </c>
      <c r="E277" s="182" t="s">
        <v>1321</v>
      </c>
      <c r="F277" s="182" t="s">
        <v>1389</v>
      </c>
      <c r="G277" s="182" t="s">
        <v>1390</v>
      </c>
      <c r="H277" s="183" t="s">
        <v>1339</v>
      </c>
      <c r="I277" s="183" t="s">
        <v>897</v>
      </c>
      <c r="J277" s="183" t="s">
        <v>1237</v>
      </c>
      <c r="K277" s="184" t="s">
        <v>1238</v>
      </c>
      <c r="L277" s="240" t="s">
        <v>1341</v>
      </c>
      <c r="M277" s="322" t="s">
        <v>1556</v>
      </c>
      <c r="N277" s="273" t="s">
        <v>1391</v>
      </c>
      <c r="O277" s="188" t="s">
        <v>1392</v>
      </c>
      <c r="P277" s="184" t="s">
        <v>1393</v>
      </c>
      <c r="Q277" s="184"/>
      <c r="R277" s="186" t="s">
        <v>495</v>
      </c>
      <c r="S277" s="184" t="s">
        <v>1362</v>
      </c>
      <c r="T277" s="245">
        <v>42823</v>
      </c>
      <c r="U277" s="245"/>
      <c r="V277" s="193">
        <v>42797</v>
      </c>
      <c r="W277" s="193" t="s">
        <v>1394</v>
      </c>
      <c r="X277" s="193" t="s">
        <v>1232</v>
      </c>
      <c r="Y277" s="193" t="s">
        <v>1232</v>
      </c>
      <c r="Z277" s="193" t="s">
        <v>1232</v>
      </c>
      <c r="AA277" s="193" t="s">
        <v>1395</v>
      </c>
      <c r="AB277" s="193"/>
      <c r="AC277" s="193"/>
      <c r="AD277" s="187" t="s">
        <v>1213</v>
      </c>
      <c r="AE277" s="187" t="s">
        <v>1239</v>
      </c>
      <c r="AF277" s="184" t="s">
        <v>1315</v>
      </c>
      <c r="AG277" s="187" t="s">
        <v>1232</v>
      </c>
      <c r="AH277" s="187" t="s">
        <v>1232</v>
      </c>
      <c r="AI277" s="187"/>
      <c r="AJ277" s="187"/>
      <c r="AK277" s="187" t="s">
        <v>1232</v>
      </c>
      <c r="AL277" s="187" t="s">
        <v>1396</v>
      </c>
      <c r="AM277" s="187" t="s">
        <v>1188</v>
      </c>
      <c r="AN277" s="187" t="s">
        <v>1188</v>
      </c>
      <c r="AO277" s="187" t="s">
        <v>1232</v>
      </c>
      <c r="AP277" s="187" t="s">
        <v>1232</v>
      </c>
      <c r="AQ277" s="187" t="s">
        <v>1232</v>
      </c>
      <c r="AR277" s="187" t="s">
        <v>1188</v>
      </c>
      <c r="AS277" s="188" t="s">
        <v>1232</v>
      </c>
      <c r="AT277" s="223"/>
      <c r="AU277" s="188"/>
      <c r="AV277" s="188"/>
      <c r="AW277" s="188"/>
      <c r="AX277" s="188"/>
      <c r="AY277" s="187"/>
      <c r="AZ277" s="188" t="s">
        <v>1344</v>
      </c>
      <c r="BA277" s="188" t="s">
        <v>1335</v>
      </c>
      <c r="BB277" s="188"/>
      <c r="BC277" s="195">
        <v>42828</v>
      </c>
    </row>
    <row r="278" spans="1:55" s="189" customFormat="1" ht="123.75" customHeight="1" x14ac:dyDescent="0.25">
      <c r="A278" s="181"/>
      <c r="B278" s="181"/>
      <c r="C278" s="182" t="s">
        <v>1455</v>
      </c>
      <c r="D278" s="182"/>
      <c r="E278" s="182"/>
      <c r="F278" s="182"/>
      <c r="G278" s="182"/>
      <c r="H278" s="183"/>
      <c r="I278" s="183"/>
      <c r="J278" s="183"/>
      <c r="K278" s="184"/>
      <c r="L278" s="240"/>
      <c r="M278" s="272"/>
      <c r="N278" s="273"/>
      <c r="O278" s="188"/>
      <c r="P278" s="184"/>
      <c r="Q278" s="184"/>
      <c r="R278" s="186"/>
      <c r="S278" s="184"/>
      <c r="T278" s="245"/>
      <c r="U278" s="245"/>
      <c r="V278" s="193" t="s">
        <v>1500</v>
      </c>
      <c r="W278" s="193" t="s">
        <v>1501</v>
      </c>
      <c r="X278" s="193" t="s">
        <v>1232</v>
      </c>
      <c r="Y278" s="193" t="s">
        <v>1232</v>
      </c>
      <c r="Z278" s="193" t="s">
        <v>1232</v>
      </c>
      <c r="AA278" s="193" t="s">
        <v>1457</v>
      </c>
      <c r="AB278" s="282" t="s">
        <v>1232</v>
      </c>
      <c r="AC278" s="193" t="s">
        <v>1232</v>
      </c>
      <c r="AD278" s="187"/>
      <c r="AE278" s="187"/>
      <c r="AF278" s="184"/>
      <c r="AG278" s="187"/>
      <c r="AH278" s="187"/>
      <c r="AI278" s="187"/>
      <c r="AJ278" s="187"/>
      <c r="AK278" s="187"/>
      <c r="AL278" s="187"/>
      <c r="AM278" s="187"/>
      <c r="AN278" s="187"/>
      <c r="AO278" s="187"/>
      <c r="AP278" s="187"/>
      <c r="AQ278" s="187"/>
      <c r="AR278" s="187"/>
      <c r="AS278" s="188"/>
      <c r="AT278" s="223"/>
      <c r="AU278" s="188"/>
      <c r="AV278" s="188"/>
      <c r="AW278" s="188"/>
      <c r="AX278" s="188"/>
      <c r="AY278" s="187"/>
      <c r="AZ278" s="188"/>
      <c r="BA278" s="188"/>
      <c r="BB278" s="188"/>
      <c r="BC278" s="195"/>
    </row>
    <row r="279" spans="1:55" s="189" customFormat="1" ht="75" customHeight="1" x14ac:dyDescent="0.25">
      <c r="A279" s="181" t="s">
        <v>909</v>
      </c>
      <c r="B279" s="181" t="s">
        <v>493</v>
      </c>
      <c r="C279" s="182" t="s">
        <v>1165</v>
      </c>
      <c r="D279" s="182" t="s">
        <v>1319</v>
      </c>
      <c r="E279" s="182" t="s">
        <v>1322</v>
      </c>
      <c r="F279" s="182" t="s">
        <v>1494</v>
      </c>
      <c r="G279" s="182"/>
      <c r="H279" s="183" t="s">
        <v>74</v>
      </c>
      <c r="I279" s="183" t="s">
        <v>1241</v>
      </c>
      <c r="J279" s="183" t="s">
        <v>1242</v>
      </c>
      <c r="K279" s="184" t="s">
        <v>1244</v>
      </c>
      <c r="L279" s="185" t="s">
        <v>1327</v>
      </c>
      <c r="M279" s="185" t="s">
        <v>1566</v>
      </c>
      <c r="N279" s="185" t="s">
        <v>1461</v>
      </c>
      <c r="O279" s="188" t="s">
        <v>1245</v>
      </c>
      <c r="P279" s="184" t="s">
        <v>1328</v>
      </c>
      <c r="Q279" s="184"/>
      <c r="R279" s="186" t="s">
        <v>1332</v>
      </c>
      <c r="S279" s="184" t="s">
        <v>1329</v>
      </c>
      <c r="T279" s="243" t="s">
        <v>1269</v>
      </c>
      <c r="U279" s="243"/>
      <c r="V279" s="239">
        <v>42768</v>
      </c>
      <c r="W279" s="239"/>
      <c r="X279" s="239"/>
      <c r="Y279" s="239"/>
      <c r="Z279" s="239"/>
      <c r="AA279" s="239"/>
      <c r="AB279" s="239"/>
      <c r="AC279" s="239"/>
      <c r="AD279" s="187" t="s">
        <v>1213</v>
      </c>
      <c r="AE279" s="187" t="s">
        <v>1330</v>
      </c>
      <c r="AF279" s="184" t="s">
        <v>1314</v>
      </c>
      <c r="AG279" s="193">
        <v>42804</v>
      </c>
      <c r="AH279" s="193" t="s">
        <v>1365</v>
      </c>
      <c r="AI279" s="193"/>
      <c r="AJ279" s="193"/>
      <c r="AK279" s="193" t="s">
        <v>1364</v>
      </c>
      <c r="AL279" s="187" t="s">
        <v>1337</v>
      </c>
      <c r="AM279" s="187" t="s">
        <v>1188</v>
      </c>
      <c r="AN279" s="187" t="s">
        <v>1188</v>
      </c>
      <c r="AO279" s="187" t="s">
        <v>1247</v>
      </c>
      <c r="AP279" s="187" t="s">
        <v>1246</v>
      </c>
      <c r="AQ279" s="187" t="s">
        <v>1333</v>
      </c>
      <c r="AR279" s="187" t="s">
        <v>1188</v>
      </c>
      <c r="AS279" s="188" t="s">
        <v>1248</v>
      </c>
      <c r="AT279" s="223"/>
      <c r="AU279" s="188"/>
      <c r="AV279" s="188"/>
      <c r="AW279" s="188"/>
      <c r="AX279" s="188"/>
      <c r="AY279" s="187"/>
      <c r="AZ279" s="188" t="s">
        <v>1334</v>
      </c>
      <c r="BA279" s="188" t="s">
        <v>1335</v>
      </c>
      <c r="BB279" s="188"/>
      <c r="BC279" s="195">
        <v>42832</v>
      </c>
    </row>
    <row r="280" spans="1:55" ht="35.1" customHeight="1" x14ac:dyDescent="0.25">
      <c r="A280" s="100" t="s">
        <v>909</v>
      </c>
      <c r="B280" s="100" t="s">
        <v>949</v>
      </c>
      <c r="C280" s="20" t="s">
        <v>895</v>
      </c>
      <c r="D280" s="20"/>
      <c r="E280" s="20"/>
      <c r="F280" s="20"/>
      <c r="G280" s="20"/>
      <c r="H280" s="20" t="s">
        <v>1003</v>
      </c>
      <c r="I280" s="20"/>
      <c r="J280" s="20"/>
      <c r="K280" s="33" t="s">
        <v>859</v>
      </c>
      <c r="L280" s="20"/>
      <c r="M280" s="20"/>
      <c r="N280" s="20"/>
      <c r="O280" s="20"/>
      <c r="P280" s="20"/>
      <c r="Q280" s="20"/>
      <c r="R280" s="61" t="e">
        <f>IF(#REF!="В качестве слушателя","не требуется","")</f>
        <v>#REF!</v>
      </c>
      <c r="S280" s="20"/>
      <c r="T280" s="246"/>
      <c r="U280" s="246"/>
      <c r="V280" s="187" t="e">
        <f>IF(#REF!="в качестве слушателя","не требуется","")</f>
        <v>#REF!</v>
      </c>
      <c r="W280" s="187"/>
      <c r="X280" s="187"/>
      <c r="Y280" s="187"/>
      <c r="Z280" s="187"/>
      <c r="AA280" s="187"/>
      <c r="AB280" s="187"/>
      <c r="AC280" s="187"/>
      <c r="AD280" s="172"/>
      <c r="AE280" s="172"/>
      <c r="AF280" s="33"/>
      <c r="AG280" s="172" t="e">
        <f>IF(#REF!="Отпуск","Не требуется","")</f>
        <v>#REF!</v>
      </c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80"/>
      <c r="AT280" s="222"/>
      <c r="AU280" s="80"/>
      <c r="AV280" s="80"/>
      <c r="AW280" s="80"/>
      <c r="AX280" s="80"/>
      <c r="AY280" s="172"/>
      <c r="AZ280" s="80"/>
      <c r="BA280" s="80"/>
      <c r="BB280" s="80"/>
      <c r="BC280" s="80"/>
    </row>
    <row r="281" spans="1:55" s="12" customFormat="1" ht="51.95" customHeight="1" x14ac:dyDescent="0.25">
      <c r="A281" s="100" t="s">
        <v>909</v>
      </c>
      <c r="B281" s="100" t="s">
        <v>495</v>
      </c>
      <c r="C281" s="17" t="s">
        <v>1100</v>
      </c>
      <c r="D281" s="17"/>
      <c r="E281" s="17"/>
      <c r="F281" s="17"/>
      <c r="G281" s="17"/>
      <c r="H281" s="20" t="s">
        <v>1098</v>
      </c>
      <c r="I281" s="20"/>
      <c r="J281" s="20"/>
      <c r="K281" s="18" t="s">
        <v>1099</v>
      </c>
      <c r="L281" s="98"/>
      <c r="M281" s="98"/>
      <c r="N281" s="98"/>
      <c r="O281" s="80" t="s">
        <v>913</v>
      </c>
      <c r="P281" s="18"/>
      <c r="Q281" s="18"/>
      <c r="R281" s="61" t="e">
        <f>IF(#REF!="В качестве слушателя","не требуется","")</f>
        <v>#REF!</v>
      </c>
      <c r="S281" s="18"/>
      <c r="T281" s="243"/>
      <c r="U281" s="243"/>
      <c r="V281" s="187" t="e">
        <f>IF(#REF!="в качестве слушателя","не требуется","")</f>
        <v>#REF!</v>
      </c>
      <c r="W281" s="187"/>
      <c r="X281" s="187"/>
      <c r="Y281" s="187"/>
      <c r="Z281" s="187"/>
      <c r="AA281" s="187"/>
      <c r="AB281" s="187"/>
      <c r="AC281" s="187"/>
      <c r="AD281" s="168"/>
      <c r="AE281" s="168"/>
      <c r="AF281" s="18"/>
      <c r="AG281" s="172" t="e">
        <f>IF(#REF!="Отпуск","Не требуется","")</f>
        <v>#REF!</v>
      </c>
      <c r="AH281" s="172"/>
      <c r="AI281" s="172"/>
      <c r="AJ281" s="172"/>
      <c r="AK281" s="172"/>
      <c r="AL281" s="168"/>
      <c r="AM281" s="168"/>
      <c r="AN281" s="168"/>
      <c r="AO281" s="168"/>
      <c r="AP281" s="168"/>
      <c r="AQ281" s="168"/>
      <c r="AR281" s="168"/>
      <c r="AS281" s="45"/>
      <c r="AT281" s="216"/>
      <c r="AU281" s="45"/>
      <c r="AV281" s="45"/>
      <c r="AW281" s="45"/>
      <c r="AX281" s="45"/>
      <c r="AY281" s="168"/>
      <c r="AZ281" s="45"/>
      <c r="BA281" s="45"/>
      <c r="BB281" s="45"/>
      <c r="BC281" s="45"/>
    </row>
    <row r="282" spans="1:55" s="12" customFormat="1" ht="62.25" customHeight="1" x14ac:dyDescent="0.25">
      <c r="A282" s="100" t="s">
        <v>909</v>
      </c>
      <c r="B282" s="100" t="s">
        <v>949</v>
      </c>
      <c r="C282" s="20" t="s">
        <v>1077</v>
      </c>
      <c r="D282" s="20"/>
      <c r="E282" s="20"/>
      <c r="F282" s="20"/>
      <c r="G282" s="20"/>
      <c r="H282" s="20" t="s">
        <v>1023</v>
      </c>
      <c r="I282" s="20"/>
      <c r="J282" s="20"/>
      <c r="K282" s="33" t="s">
        <v>43</v>
      </c>
      <c r="L282" s="98" t="s">
        <v>673</v>
      </c>
      <c r="M282" s="98"/>
      <c r="N282" s="98"/>
      <c r="O282" s="152">
        <v>1</v>
      </c>
      <c r="P282" s="18"/>
      <c r="Q282" s="18"/>
      <c r="R282" s="61" t="e">
        <f>IF(#REF!="В качестве слушателя","не требуется","")</f>
        <v>#REF!</v>
      </c>
      <c r="S282" s="18"/>
      <c r="T282" s="244"/>
      <c r="U282" s="244"/>
      <c r="V282" s="187" t="e">
        <f>IF(#REF!="в качестве слушателя","не требуется","")</f>
        <v>#REF!</v>
      </c>
      <c r="W282" s="187"/>
      <c r="X282" s="187"/>
      <c r="Y282" s="187"/>
      <c r="Z282" s="187"/>
      <c r="AA282" s="187"/>
      <c r="AB282" s="187"/>
      <c r="AC282" s="187"/>
      <c r="AD282" s="172"/>
      <c r="AE282" s="172"/>
      <c r="AF282" s="33"/>
      <c r="AG282" s="172" t="e">
        <f>IF(#REF!="Отпуск","Не требуется","")</f>
        <v>#REF!</v>
      </c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80"/>
      <c r="AT282" s="222" t="s">
        <v>373</v>
      </c>
      <c r="AU282" s="80" t="s">
        <v>373</v>
      </c>
      <c r="AV282" s="80" t="s">
        <v>373</v>
      </c>
      <c r="AW282" s="80" t="s">
        <v>373</v>
      </c>
      <c r="AX282" s="80"/>
      <c r="AY282" s="172"/>
      <c r="AZ282" s="80"/>
      <c r="BA282" s="80"/>
      <c r="BB282" s="80"/>
      <c r="BC282" s="80"/>
    </row>
    <row r="283" spans="1:55" s="12" customFormat="1" ht="68.25" customHeight="1" x14ac:dyDescent="0.25">
      <c r="A283" s="100" t="s">
        <v>909</v>
      </c>
      <c r="B283" s="100" t="s">
        <v>949</v>
      </c>
      <c r="C283" s="20" t="s">
        <v>1078</v>
      </c>
      <c r="D283" s="20"/>
      <c r="E283" s="20"/>
      <c r="F283" s="20"/>
      <c r="G283" s="20"/>
      <c r="H283" s="20" t="s">
        <v>1023</v>
      </c>
      <c r="I283" s="20"/>
      <c r="J283" s="20"/>
      <c r="K283" s="18" t="s">
        <v>58</v>
      </c>
      <c r="L283" s="98"/>
      <c r="M283" s="98"/>
      <c r="N283" s="98"/>
      <c r="O283" s="152"/>
      <c r="P283" s="18"/>
      <c r="Q283" s="18"/>
      <c r="R283" s="61" t="e">
        <f>IF(#REF!="В качестве слушателя","не требуется","")</f>
        <v>#REF!</v>
      </c>
      <c r="S283" s="18"/>
      <c r="T283" s="244"/>
      <c r="U283" s="244"/>
      <c r="V283" s="187" t="e">
        <f>IF(#REF!="в качестве слушателя","не требуется","")</f>
        <v>#REF!</v>
      </c>
      <c r="W283" s="187"/>
      <c r="X283" s="187"/>
      <c r="Y283" s="187"/>
      <c r="Z283" s="187"/>
      <c r="AA283" s="187"/>
      <c r="AB283" s="187"/>
      <c r="AC283" s="187"/>
      <c r="AD283" s="172"/>
      <c r="AE283" s="172"/>
      <c r="AF283" s="18"/>
      <c r="AG283" s="172" t="e">
        <f>IF(#REF!="Отпуск","Не требуется","")</f>
        <v>#REF!</v>
      </c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80"/>
      <c r="AT283" s="222"/>
      <c r="AU283" s="80"/>
      <c r="AV283" s="80"/>
      <c r="AW283" s="80"/>
      <c r="AX283" s="80"/>
      <c r="AY283" s="172"/>
      <c r="AZ283" s="80"/>
      <c r="BA283" s="80"/>
      <c r="BB283" s="80"/>
      <c r="BC283" s="80"/>
    </row>
    <row r="284" spans="1:55" ht="30" customHeight="1" x14ac:dyDescent="0.25">
      <c r="A284" s="100" t="s">
        <v>909</v>
      </c>
      <c r="B284" s="100" t="s">
        <v>493</v>
      </c>
      <c r="C284" s="20" t="s">
        <v>311</v>
      </c>
      <c r="D284" s="20"/>
      <c r="E284" s="20"/>
      <c r="F284" s="20"/>
      <c r="G284" s="20"/>
      <c r="H284" s="20" t="s">
        <v>1023</v>
      </c>
      <c r="I284" s="20"/>
      <c r="J284" s="20"/>
      <c r="K284" s="33" t="s">
        <v>364</v>
      </c>
      <c r="L284" s="20"/>
      <c r="M284" s="20"/>
      <c r="N284" s="20"/>
      <c r="O284" s="20"/>
      <c r="P284" s="20"/>
      <c r="Q284" s="20"/>
      <c r="R284" s="61" t="e">
        <f>IF(#REF!="В качестве слушателя","не требуется","")</f>
        <v>#REF!</v>
      </c>
      <c r="S284" s="20"/>
      <c r="T284" s="246"/>
      <c r="U284" s="246"/>
      <c r="V284" s="187" t="e">
        <f>IF(#REF!="в качестве слушателя","не требуется","")</f>
        <v>#REF!</v>
      </c>
      <c r="W284" s="187"/>
      <c r="X284" s="187"/>
      <c r="Y284" s="187"/>
      <c r="Z284" s="187"/>
      <c r="AA284" s="187"/>
      <c r="AB284" s="187"/>
      <c r="AC284" s="187"/>
      <c r="AD284" s="172"/>
      <c r="AE284" s="172"/>
      <c r="AF284" s="33"/>
      <c r="AG284" s="172" t="e">
        <f>IF(#REF!="Отпуск","Не требуется","")</f>
        <v>#REF!</v>
      </c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80"/>
      <c r="AT284" s="222"/>
      <c r="AU284" s="80"/>
      <c r="AV284" s="80"/>
      <c r="AW284" s="80"/>
      <c r="AX284" s="80"/>
      <c r="AY284" s="172"/>
      <c r="AZ284" s="80"/>
      <c r="BA284" s="80"/>
      <c r="BB284" s="80"/>
      <c r="BC284" s="80"/>
    </row>
    <row r="285" spans="1:55" ht="35.1" customHeight="1" x14ac:dyDescent="0.25">
      <c r="A285" s="100" t="s">
        <v>909</v>
      </c>
      <c r="B285" s="100" t="s">
        <v>949</v>
      </c>
      <c r="C285" s="20" t="s">
        <v>1025</v>
      </c>
      <c r="D285" s="20"/>
      <c r="E285" s="20"/>
      <c r="F285" s="20"/>
      <c r="G285" s="20"/>
      <c r="H285" s="20" t="s">
        <v>1023</v>
      </c>
      <c r="I285" s="20"/>
      <c r="J285" s="20"/>
      <c r="K285" s="33"/>
      <c r="L285" s="20"/>
      <c r="M285" s="20"/>
      <c r="N285" s="20"/>
      <c r="O285" s="20"/>
      <c r="P285" s="20"/>
      <c r="Q285" s="20"/>
      <c r="R285" s="61" t="e">
        <f>IF(#REF!="В качестве слушателя","не требуется","")</f>
        <v>#REF!</v>
      </c>
      <c r="S285" s="20"/>
      <c r="T285" s="246"/>
      <c r="U285" s="246"/>
      <c r="V285" s="187" t="e">
        <f>IF(#REF!="в качестве слушателя","не требуется","")</f>
        <v>#REF!</v>
      </c>
      <c r="W285" s="187"/>
      <c r="X285" s="187"/>
      <c r="Y285" s="187"/>
      <c r="Z285" s="187"/>
      <c r="AA285" s="187"/>
      <c r="AB285" s="187"/>
      <c r="AC285" s="187"/>
      <c r="AD285" s="172"/>
      <c r="AE285" s="172"/>
      <c r="AF285" s="33"/>
      <c r="AG285" s="172" t="e">
        <f>IF(#REF!="Отпуск","Не требуется","")</f>
        <v>#REF!</v>
      </c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80"/>
      <c r="AT285" s="222"/>
      <c r="AU285" s="80"/>
      <c r="AV285" s="80"/>
      <c r="AW285" s="80"/>
      <c r="AX285" s="80"/>
      <c r="AY285" s="172"/>
      <c r="AZ285" s="80"/>
      <c r="BA285" s="80"/>
      <c r="BB285" s="80"/>
      <c r="BC285" s="80"/>
    </row>
    <row r="286" spans="1:55" ht="35.1" customHeight="1" x14ac:dyDescent="0.25">
      <c r="A286" s="100" t="s">
        <v>909</v>
      </c>
      <c r="B286" s="100" t="s">
        <v>949</v>
      </c>
      <c r="C286" s="20" t="s">
        <v>1019</v>
      </c>
      <c r="D286" s="20"/>
      <c r="E286" s="20"/>
      <c r="F286" s="20"/>
      <c r="G286" s="20"/>
      <c r="H286" s="20" t="s">
        <v>1020</v>
      </c>
      <c r="I286" s="20"/>
      <c r="J286" s="20"/>
      <c r="K286" s="33" t="s">
        <v>1021</v>
      </c>
      <c r="L286" s="33" t="s">
        <v>1022</v>
      </c>
      <c r="M286" s="33"/>
      <c r="N286" s="33"/>
      <c r="O286" s="20"/>
      <c r="P286" s="20"/>
      <c r="Q286" s="20"/>
      <c r="R286" s="61" t="e">
        <f>IF(#REF!="В качестве слушателя","не требуется","")</f>
        <v>#REF!</v>
      </c>
      <c r="S286" s="20"/>
      <c r="T286" s="246"/>
      <c r="U286" s="246"/>
      <c r="V286" s="187" t="e">
        <f>IF(#REF!="в качестве слушателя","не требуется","")</f>
        <v>#REF!</v>
      </c>
      <c r="W286" s="187"/>
      <c r="X286" s="187"/>
      <c r="Y286" s="187"/>
      <c r="Z286" s="187"/>
      <c r="AA286" s="187"/>
      <c r="AB286" s="187"/>
      <c r="AC286" s="187"/>
      <c r="AD286" s="172"/>
      <c r="AE286" s="172"/>
      <c r="AF286" s="33"/>
      <c r="AG286" s="172" t="e">
        <f>IF(#REF!="Отпуск","Не требуется","")</f>
        <v>#REF!</v>
      </c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80"/>
      <c r="AT286" s="222"/>
      <c r="AU286" s="80"/>
      <c r="AV286" s="80"/>
      <c r="AW286" s="80"/>
      <c r="AX286" s="80"/>
      <c r="AY286" s="172"/>
      <c r="AZ286" s="80"/>
      <c r="BA286" s="80"/>
      <c r="BB286" s="80"/>
      <c r="BC286" s="80"/>
    </row>
    <row r="287" spans="1:55" ht="64.5" customHeight="1" x14ac:dyDescent="0.25">
      <c r="A287" s="100" t="s">
        <v>909</v>
      </c>
      <c r="B287" s="100" t="s">
        <v>493</v>
      </c>
      <c r="C287" s="20" t="s">
        <v>986</v>
      </c>
      <c r="D287" s="20"/>
      <c r="E287" s="20"/>
      <c r="F287" s="20"/>
      <c r="G287" s="20"/>
      <c r="H287" s="20" t="s">
        <v>996</v>
      </c>
      <c r="I287" s="20"/>
      <c r="J287" s="20"/>
      <c r="K287" s="18" t="s">
        <v>869</v>
      </c>
      <c r="L287" s="98"/>
      <c r="M287" s="98"/>
      <c r="N287" s="98"/>
      <c r="O287" s="80"/>
      <c r="P287" s="98"/>
      <c r="Q287" s="98"/>
      <c r="R287" s="61" t="e">
        <f>IF(#REF!="В качестве слушателя","не требуется","")</f>
        <v>#REF!</v>
      </c>
      <c r="S287" s="98"/>
      <c r="T287" s="243"/>
      <c r="U287" s="243"/>
      <c r="V287" s="187" t="e">
        <f>IF(#REF!="в качестве слушателя","не требуется","")</f>
        <v>#REF!</v>
      </c>
      <c r="W287" s="187"/>
      <c r="X287" s="187"/>
      <c r="Y287" s="187"/>
      <c r="Z287" s="187"/>
      <c r="AA287" s="187"/>
      <c r="AB287" s="187"/>
      <c r="AC287" s="187"/>
      <c r="AD287" s="172"/>
      <c r="AE287" s="172"/>
      <c r="AF287" s="18"/>
      <c r="AG287" s="172" t="e">
        <f>IF(#REF!="Отпуск","Не требуется","")</f>
        <v>#REF!</v>
      </c>
      <c r="AH287" s="172"/>
      <c r="AI287" s="172"/>
      <c r="AJ287" s="172"/>
      <c r="AK287" s="172"/>
      <c r="AL287" s="172"/>
      <c r="AM287" s="172"/>
      <c r="AN287" s="172"/>
      <c r="AO287" s="172"/>
      <c r="AP287" s="172"/>
      <c r="AQ287" s="172"/>
      <c r="AR287" s="172"/>
      <c r="AS287" s="80"/>
      <c r="AT287" s="222"/>
      <c r="AU287" s="80"/>
      <c r="AV287" s="80"/>
      <c r="AW287" s="80"/>
      <c r="AX287" s="80"/>
      <c r="AY287" s="172"/>
      <c r="AZ287" s="80"/>
      <c r="BA287" s="80"/>
      <c r="BB287" s="80"/>
      <c r="BC287" s="80"/>
    </row>
    <row r="288" spans="1:55" s="189" customFormat="1" ht="124.5" customHeight="1" x14ac:dyDescent="0.25">
      <c r="A288" s="181" t="s">
        <v>909</v>
      </c>
      <c r="B288" s="181" t="s">
        <v>493</v>
      </c>
      <c r="C288" s="183" t="s">
        <v>1352</v>
      </c>
      <c r="D288" s="183" t="s">
        <v>1319</v>
      </c>
      <c r="E288" s="183" t="s">
        <v>1321</v>
      </c>
      <c r="F288" s="183" t="s">
        <v>1494</v>
      </c>
      <c r="G288" s="183"/>
      <c r="H288" s="183" t="s">
        <v>855</v>
      </c>
      <c r="I288" s="183" t="s">
        <v>897</v>
      </c>
      <c r="J288" s="183" t="s">
        <v>1353</v>
      </c>
      <c r="K288" s="184" t="s">
        <v>1354</v>
      </c>
      <c r="L288" s="185" t="s">
        <v>495</v>
      </c>
      <c r="M288" s="185" t="s">
        <v>1567</v>
      </c>
      <c r="N288" s="185"/>
      <c r="O288" s="188" t="s">
        <v>1355</v>
      </c>
      <c r="P288" s="185" t="s">
        <v>1358</v>
      </c>
      <c r="Q288" s="185"/>
      <c r="R288" s="186" t="s">
        <v>1232</v>
      </c>
      <c r="S288" s="185" t="s">
        <v>1232</v>
      </c>
      <c r="T288" s="243" t="s">
        <v>1356</v>
      </c>
      <c r="U288" s="243"/>
      <c r="V288" s="187" t="s">
        <v>1232</v>
      </c>
      <c r="W288" s="187"/>
      <c r="X288" s="187"/>
      <c r="Y288" s="187"/>
      <c r="Z288" s="187"/>
      <c r="AA288" s="187"/>
      <c r="AB288" s="187"/>
      <c r="AC288" s="187"/>
      <c r="AD288" s="187" t="s">
        <v>1359</v>
      </c>
      <c r="AE288" s="187" t="s">
        <v>1360</v>
      </c>
      <c r="AF288" s="184" t="s">
        <v>1357</v>
      </c>
      <c r="AG288" s="187" t="s">
        <v>1232</v>
      </c>
      <c r="AH288" s="187" t="s">
        <v>1231</v>
      </c>
      <c r="AI288" s="187"/>
      <c r="AJ288" s="187"/>
      <c r="AK288" s="187" t="s">
        <v>1231</v>
      </c>
      <c r="AL288" s="187" t="s">
        <v>1259</v>
      </c>
      <c r="AM288" s="187" t="s">
        <v>1253</v>
      </c>
      <c r="AN288" s="187" t="s">
        <v>1232</v>
      </c>
      <c r="AO288" s="187" t="s">
        <v>1232</v>
      </c>
      <c r="AP288" s="187" t="s">
        <v>1232</v>
      </c>
      <c r="AQ288" s="187" t="s">
        <v>1231</v>
      </c>
      <c r="AR288" s="187" t="s">
        <v>1337</v>
      </c>
      <c r="AS288" s="188" t="s">
        <v>1232</v>
      </c>
      <c r="AT288" s="223"/>
      <c r="AU288" s="188"/>
      <c r="AV288" s="188"/>
      <c r="AW288" s="188"/>
      <c r="AX288" s="188"/>
      <c r="AY288" s="187"/>
      <c r="AZ288" s="188" t="s">
        <v>1232</v>
      </c>
      <c r="BA288" s="188" t="s">
        <v>1348</v>
      </c>
      <c r="BB288" s="188"/>
      <c r="BC288" s="188" t="s">
        <v>1231</v>
      </c>
    </row>
    <row r="289" spans="1:55" s="189" customFormat="1" ht="115.5" customHeight="1" x14ac:dyDescent="0.25">
      <c r="A289" s="181" t="s">
        <v>909</v>
      </c>
      <c r="B289" s="181" t="s">
        <v>493</v>
      </c>
      <c r="C289" s="183" t="s">
        <v>1166</v>
      </c>
      <c r="D289" s="183" t="s">
        <v>1319</v>
      </c>
      <c r="E289" s="183" t="s">
        <v>1322</v>
      </c>
      <c r="F289" s="183" t="s">
        <v>1435</v>
      </c>
      <c r="G289" s="183" t="s">
        <v>1397</v>
      </c>
      <c r="H289" s="183" t="s">
        <v>426</v>
      </c>
      <c r="I289" s="183" t="s">
        <v>1255</v>
      </c>
      <c r="J289" s="183" t="s">
        <v>1256</v>
      </c>
      <c r="K289" s="184" t="s">
        <v>1257</v>
      </c>
      <c r="L289" s="402" t="s">
        <v>1345</v>
      </c>
      <c r="M289" s="240" t="s">
        <v>1564</v>
      </c>
      <c r="N289" s="240">
        <v>1</v>
      </c>
      <c r="O289" s="188" t="s">
        <v>1236</v>
      </c>
      <c r="P289" s="185" t="s">
        <v>456</v>
      </c>
      <c r="Q289" s="185"/>
      <c r="R289" s="186" t="s">
        <v>1331</v>
      </c>
      <c r="S289" s="185" t="s">
        <v>1340</v>
      </c>
      <c r="T289" s="243" t="s">
        <v>426</v>
      </c>
      <c r="U289" s="274">
        <v>42845</v>
      </c>
      <c r="V289" s="275" t="s">
        <v>1436</v>
      </c>
      <c r="W289" s="275" t="s">
        <v>357</v>
      </c>
      <c r="X289" s="187" t="s">
        <v>1232</v>
      </c>
      <c r="Y289" s="187" t="s">
        <v>1232</v>
      </c>
      <c r="Z289" s="187" t="s">
        <v>1232</v>
      </c>
      <c r="AA289" s="275" t="s">
        <v>357</v>
      </c>
      <c r="AB289" s="275" t="s">
        <v>192</v>
      </c>
      <c r="AC289" s="275" t="s">
        <v>1437</v>
      </c>
      <c r="AD289" s="187" t="s">
        <v>1213</v>
      </c>
      <c r="AE289" s="187" t="s">
        <v>1239</v>
      </c>
      <c r="AF289" s="184" t="s">
        <v>1311</v>
      </c>
      <c r="AG289" s="275" t="s">
        <v>1438</v>
      </c>
      <c r="AH289" s="275" t="s">
        <v>192</v>
      </c>
      <c r="AI289" s="275" t="s">
        <v>357</v>
      </c>
      <c r="AJ289" s="275" t="s">
        <v>357</v>
      </c>
      <c r="AK289" s="275" t="s">
        <v>357</v>
      </c>
      <c r="AL289" s="187" t="s">
        <v>1232</v>
      </c>
      <c r="AM289" s="187" t="s">
        <v>1262</v>
      </c>
      <c r="AN289" s="187" t="s">
        <v>1262</v>
      </c>
      <c r="AO289" s="187" t="s">
        <v>1261</v>
      </c>
      <c r="AP289" s="187" t="s">
        <v>1263</v>
      </c>
      <c r="AQ289" s="241" t="s">
        <v>373</v>
      </c>
      <c r="AR289" s="187" t="s">
        <v>495</v>
      </c>
      <c r="AS289" s="188" t="s">
        <v>1260</v>
      </c>
      <c r="AT289" s="223"/>
      <c r="AU289" s="188"/>
      <c r="AV289" s="188"/>
      <c r="AW289" s="188"/>
      <c r="AX289" s="188"/>
      <c r="AY289" s="187"/>
      <c r="AZ289" s="188" t="s">
        <v>1350</v>
      </c>
      <c r="BA289" s="188" t="s">
        <v>1348</v>
      </c>
      <c r="BB289" s="188"/>
      <c r="BC289" s="188" t="s">
        <v>1258</v>
      </c>
    </row>
    <row r="290" spans="1:55" s="189" customFormat="1" ht="63" customHeight="1" x14ac:dyDescent="0.25">
      <c r="A290" s="181" t="s">
        <v>909</v>
      </c>
      <c r="B290" s="181" t="s">
        <v>493</v>
      </c>
      <c r="C290" s="5" t="s">
        <v>983</v>
      </c>
      <c r="D290" s="183" t="s">
        <v>1252</v>
      </c>
      <c r="E290" s="183" t="s">
        <v>1321</v>
      </c>
      <c r="F290" s="183" t="s">
        <v>1389</v>
      </c>
      <c r="G290" s="183"/>
      <c r="H290" s="183" t="s">
        <v>984</v>
      </c>
      <c r="I290" s="183" t="s">
        <v>897</v>
      </c>
      <c r="J290" s="183" t="s">
        <v>497</v>
      </c>
      <c r="K290" s="184" t="s">
        <v>1250</v>
      </c>
      <c r="L290" s="402" t="s">
        <v>1346</v>
      </c>
      <c r="M290" s="283" t="s">
        <v>1568</v>
      </c>
      <c r="N290" s="240"/>
      <c r="O290" s="188" t="s">
        <v>1254</v>
      </c>
      <c r="P290" s="185" t="s">
        <v>1251</v>
      </c>
      <c r="Q290" s="185"/>
      <c r="R290" s="186" t="s">
        <v>1243</v>
      </c>
      <c r="S290" s="185"/>
      <c r="T290" s="243" t="s">
        <v>1268</v>
      </c>
      <c r="U290" s="243" t="s">
        <v>1398</v>
      </c>
      <c r="V290" s="275" t="s">
        <v>1399</v>
      </c>
      <c r="W290" s="275" t="s">
        <v>767</v>
      </c>
      <c r="X290" s="187"/>
      <c r="Y290" s="187"/>
      <c r="Z290" s="187"/>
      <c r="AA290" s="187"/>
      <c r="AB290" s="187"/>
      <c r="AC290" s="187"/>
      <c r="AD290" s="187" t="s">
        <v>1252</v>
      </c>
      <c r="AE290" s="187" t="s">
        <v>984</v>
      </c>
      <c r="AF290" s="184" t="s">
        <v>1232</v>
      </c>
      <c r="AG290" s="187" t="s">
        <v>1232</v>
      </c>
      <c r="AH290" s="187" t="s">
        <v>1231</v>
      </c>
      <c r="AI290" s="187" t="s">
        <v>1231</v>
      </c>
      <c r="AJ290" s="187" t="s">
        <v>1231</v>
      </c>
      <c r="AK290" s="187" t="s">
        <v>1231</v>
      </c>
      <c r="AL290" s="187" t="s">
        <v>1265</v>
      </c>
      <c r="AM290" s="187" t="s">
        <v>1253</v>
      </c>
      <c r="AN290" s="187" t="s">
        <v>1232</v>
      </c>
      <c r="AO290" s="187" t="s">
        <v>1232</v>
      </c>
      <c r="AP290" s="187" t="s">
        <v>1232</v>
      </c>
      <c r="AQ290" s="187" t="s">
        <v>1231</v>
      </c>
      <c r="AR290" s="187" t="s">
        <v>495</v>
      </c>
      <c r="AS290" s="188" t="s">
        <v>1232</v>
      </c>
      <c r="AT290" s="223"/>
      <c r="AU290" s="188"/>
      <c r="AV290" s="188"/>
      <c r="AW290" s="188"/>
      <c r="AX290" s="188"/>
      <c r="AY290" s="187"/>
      <c r="AZ290" s="188" t="s">
        <v>1232</v>
      </c>
      <c r="BA290" s="188" t="s">
        <v>1348</v>
      </c>
      <c r="BB290" s="188"/>
      <c r="BC290" s="188" t="s">
        <v>1231</v>
      </c>
    </row>
    <row r="291" spans="1:55" ht="64.5" customHeight="1" x14ac:dyDescent="0.25">
      <c r="A291" s="100" t="s">
        <v>909</v>
      </c>
      <c r="B291" s="100" t="s">
        <v>949</v>
      </c>
      <c r="C291" s="20" t="s">
        <v>1024</v>
      </c>
      <c r="D291" s="20"/>
      <c r="E291" s="20"/>
      <c r="F291" s="20"/>
      <c r="G291" s="20"/>
      <c r="H291" s="20" t="s">
        <v>1023</v>
      </c>
      <c r="I291" s="20"/>
      <c r="J291" s="20"/>
      <c r="K291" s="18"/>
      <c r="L291" s="98"/>
      <c r="M291" s="98"/>
      <c r="N291" s="98"/>
      <c r="O291" s="80"/>
      <c r="P291" s="98"/>
      <c r="Q291" s="98"/>
      <c r="R291" s="61" t="e">
        <f>IF(#REF!="В качестве слушателя","не требуется","")</f>
        <v>#REF!</v>
      </c>
      <c r="S291" s="98"/>
      <c r="T291" s="243"/>
      <c r="U291" s="243"/>
      <c r="V291" s="187" t="e">
        <f>IF(#REF!="в качестве слушателя","не требуется","")</f>
        <v>#REF!</v>
      </c>
      <c r="W291" s="187"/>
      <c r="X291" s="187"/>
      <c r="Y291" s="187"/>
      <c r="Z291" s="187"/>
      <c r="AA291" s="187"/>
      <c r="AB291" s="187"/>
      <c r="AC291" s="187"/>
      <c r="AD291" s="172"/>
      <c r="AE291" s="172"/>
      <c r="AF291" s="18"/>
      <c r="AG291" s="172" t="e">
        <f>IF(#REF!="Отпуск","Не требуется","")</f>
        <v>#REF!</v>
      </c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80"/>
      <c r="AT291" s="222"/>
      <c r="AU291" s="80"/>
      <c r="AV291" s="80"/>
      <c r="AW291" s="80"/>
      <c r="AX291" s="80"/>
      <c r="AY291" s="172"/>
      <c r="AZ291" s="80"/>
      <c r="BA291" s="80"/>
      <c r="BB291" s="80"/>
      <c r="BC291" s="80"/>
    </row>
    <row r="292" spans="1:55" s="257" customFormat="1" ht="57" customHeight="1" x14ac:dyDescent="0.25">
      <c r="A292" s="249" t="s">
        <v>909</v>
      </c>
      <c r="B292" s="249" t="s">
        <v>495</v>
      </c>
      <c r="C292" s="250" t="s">
        <v>330</v>
      </c>
      <c r="D292" s="250" t="s">
        <v>1351</v>
      </c>
      <c r="E292" s="250" t="s">
        <v>1322</v>
      </c>
      <c r="F292" s="250"/>
      <c r="G292" s="250"/>
      <c r="H292" s="250" t="s">
        <v>975</v>
      </c>
      <c r="I292" s="250" t="s">
        <v>1271</v>
      </c>
      <c r="J292" s="250" t="s">
        <v>1270</v>
      </c>
      <c r="K292" s="251"/>
      <c r="L292" s="252"/>
      <c r="M292" s="252"/>
      <c r="N292" s="252"/>
      <c r="O292" s="253" t="s">
        <v>1236</v>
      </c>
      <c r="P292" s="252"/>
      <c r="Q292" s="252"/>
      <c r="R292" s="254" t="e">
        <f>IF(#REF!="В качестве слушателя","не требуется","")</f>
        <v>#REF!</v>
      </c>
      <c r="S292" s="252"/>
      <c r="T292" s="253"/>
      <c r="U292" s="253"/>
      <c r="V292" s="255" t="e">
        <f>IF(#REF!="в качестве слушателя","не требуется","")</f>
        <v>#REF!</v>
      </c>
      <c r="W292" s="255"/>
      <c r="X292" s="255"/>
      <c r="Y292" s="255"/>
      <c r="Z292" s="255"/>
      <c r="AA292" s="255"/>
      <c r="AB292" s="255"/>
      <c r="AC292" s="255"/>
      <c r="AD292" s="255"/>
      <c r="AE292" s="255"/>
      <c r="AF292" s="251"/>
      <c r="AG292" s="255" t="e">
        <f>IF(#REF!="Отпуск","Не требуется","")</f>
        <v>#REF!</v>
      </c>
      <c r="AH292" s="255"/>
      <c r="AI292" s="255"/>
      <c r="AJ292" s="255"/>
      <c r="AK292" s="255"/>
      <c r="AL292" s="255"/>
      <c r="AM292" s="255"/>
      <c r="AN292" s="255"/>
      <c r="AO292" s="255"/>
      <c r="AP292" s="255"/>
      <c r="AQ292" s="255"/>
      <c r="AR292" s="255"/>
      <c r="AS292" s="253"/>
      <c r="AT292" s="256"/>
      <c r="AU292" s="253"/>
      <c r="AV292" s="253"/>
      <c r="AW292" s="253"/>
      <c r="AX292" s="253"/>
      <c r="AY292" s="255"/>
      <c r="AZ292" s="253"/>
      <c r="BA292" s="253"/>
      <c r="BB292" s="253"/>
      <c r="BC292" s="253"/>
    </row>
    <row r="293" spans="1:55" s="12" customFormat="1" ht="106.5" customHeight="1" x14ac:dyDescent="0.25">
      <c r="A293" s="100" t="s">
        <v>909</v>
      </c>
      <c r="B293" s="100" t="s">
        <v>493</v>
      </c>
      <c r="C293" s="20" t="s">
        <v>1167</v>
      </c>
      <c r="D293" s="20"/>
      <c r="E293" s="20"/>
      <c r="F293" s="20"/>
      <c r="G293" s="20"/>
      <c r="H293" s="20" t="s">
        <v>184</v>
      </c>
      <c r="I293" s="20"/>
      <c r="J293" s="20"/>
      <c r="K293" s="18" t="s">
        <v>1168</v>
      </c>
      <c r="L293" s="98"/>
      <c r="M293" s="98"/>
      <c r="N293" s="98"/>
      <c r="O293" s="80"/>
      <c r="P293" s="98"/>
      <c r="Q293" s="98"/>
      <c r="R293" s="61" t="e">
        <f>IF(#REF!="В качестве слушателя","не требуется","")</f>
        <v>#REF!</v>
      </c>
      <c r="S293" s="98"/>
      <c r="T293" s="243"/>
      <c r="U293" s="243"/>
      <c r="V293" s="187" t="e">
        <f>IF(#REF!="в качестве слушателя","не требуется","")</f>
        <v>#REF!</v>
      </c>
      <c r="W293" s="187"/>
      <c r="X293" s="187"/>
      <c r="Y293" s="187"/>
      <c r="Z293" s="187"/>
      <c r="AA293" s="187"/>
      <c r="AB293" s="187"/>
      <c r="AC293" s="187"/>
      <c r="AD293" s="172"/>
      <c r="AE293" s="172"/>
      <c r="AF293" s="18"/>
      <c r="AG293" s="172" t="e">
        <f>IF(#REF!="Отпуск","Не требуется","")</f>
        <v>#REF!</v>
      </c>
      <c r="AH293" s="172"/>
      <c r="AI293" s="172"/>
      <c r="AJ293" s="172"/>
      <c r="AK293" s="172"/>
      <c r="AL293" s="172"/>
      <c r="AM293" s="172"/>
      <c r="AN293" s="172"/>
      <c r="AO293" s="172"/>
      <c r="AP293" s="172"/>
      <c r="AQ293" s="172"/>
      <c r="AR293" s="172"/>
      <c r="AS293" s="80"/>
      <c r="AT293" s="222"/>
      <c r="AU293" s="80"/>
      <c r="AV293" s="80"/>
      <c r="AW293" s="80"/>
      <c r="AX293" s="80"/>
      <c r="AY293" s="172"/>
      <c r="AZ293" s="80"/>
      <c r="BA293" s="80"/>
      <c r="BB293" s="80"/>
      <c r="BC293" s="80"/>
    </row>
    <row r="294" spans="1:55" s="12" customFormat="1" ht="63.75" customHeight="1" x14ac:dyDescent="0.25">
      <c r="A294" s="100" t="s">
        <v>909</v>
      </c>
      <c r="B294" s="100" t="s">
        <v>493</v>
      </c>
      <c r="C294" s="20" t="s">
        <v>973</v>
      </c>
      <c r="D294" s="20"/>
      <c r="E294" s="20"/>
      <c r="F294" s="20"/>
      <c r="G294" s="20"/>
      <c r="H294" s="20" t="s">
        <v>739</v>
      </c>
      <c r="I294" s="20"/>
      <c r="J294" s="20"/>
      <c r="K294" s="18"/>
      <c r="L294" s="98"/>
      <c r="M294" s="98"/>
      <c r="N294" s="98"/>
      <c r="O294" s="80"/>
      <c r="P294" s="98"/>
      <c r="Q294" s="98"/>
      <c r="R294" s="61" t="e">
        <f>IF(#REF!="В качестве слушателя","не требуется","")</f>
        <v>#REF!</v>
      </c>
      <c r="S294" s="98"/>
      <c r="T294" s="243"/>
      <c r="U294" s="243"/>
      <c r="V294" s="187" t="e">
        <f>IF(#REF!="в качестве слушателя","не требуется","")</f>
        <v>#REF!</v>
      </c>
      <c r="W294" s="187"/>
      <c r="X294" s="187"/>
      <c r="Y294" s="187"/>
      <c r="Z294" s="187"/>
      <c r="AA294" s="187"/>
      <c r="AB294" s="187"/>
      <c r="AC294" s="187"/>
      <c r="AD294" s="172"/>
      <c r="AE294" s="172"/>
      <c r="AF294" s="18"/>
      <c r="AG294" s="172" t="e">
        <f>IF(#REF!="Отпуск","Не требуется","")</f>
        <v>#REF!</v>
      </c>
      <c r="AH294" s="172"/>
      <c r="AI294" s="172"/>
      <c r="AJ294" s="172"/>
      <c r="AK294" s="172"/>
      <c r="AL294" s="172"/>
      <c r="AM294" s="172"/>
      <c r="AN294" s="172"/>
      <c r="AO294" s="172"/>
      <c r="AP294" s="172"/>
      <c r="AQ294" s="172"/>
      <c r="AR294" s="172"/>
      <c r="AS294" s="80"/>
      <c r="AT294" s="222"/>
      <c r="AU294" s="80"/>
      <c r="AV294" s="80"/>
      <c r="AW294" s="80"/>
      <c r="AX294" s="80"/>
      <c r="AY294" s="172"/>
      <c r="AZ294" s="80"/>
      <c r="BA294" s="80"/>
      <c r="BB294" s="80"/>
      <c r="BC294" s="80"/>
    </row>
    <row r="295" spans="1:55" s="12" customFormat="1" ht="30" customHeight="1" x14ac:dyDescent="0.25">
      <c r="A295" s="100" t="s">
        <v>909</v>
      </c>
      <c r="B295" s="100" t="s">
        <v>493</v>
      </c>
      <c r="C295" s="20" t="s">
        <v>846</v>
      </c>
      <c r="D295" s="20"/>
      <c r="E295" s="20"/>
      <c r="F295" s="20"/>
      <c r="G295" s="20"/>
      <c r="H295" s="20" t="s">
        <v>976</v>
      </c>
      <c r="I295" s="20"/>
      <c r="J295" s="20"/>
      <c r="K295" s="18" t="s">
        <v>72</v>
      </c>
      <c r="L295" s="98"/>
      <c r="M295" s="98"/>
      <c r="N295" s="98"/>
      <c r="O295" s="80"/>
      <c r="P295" s="98"/>
      <c r="Q295" s="98"/>
      <c r="R295" s="61" t="e">
        <f>IF(#REF!="В качестве слушателя","не требуется","")</f>
        <v>#REF!</v>
      </c>
      <c r="S295" s="98"/>
      <c r="T295" s="243"/>
      <c r="U295" s="243"/>
      <c r="V295" s="187" t="e">
        <f>IF(#REF!="в качестве слушателя","не требуется","")</f>
        <v>#REF!</v>
      </c>
      <c r="W295" s="187"/>
      <c r="X295" s="187"/>
      <c r="Y295" s="187"/>
      <c r="Z295" s="187"/>
      <c r="AA295" s="187"/>
      <c r="AB295" s="187"/>
      <c r="AC295" s="187"/>
      <c r="AD295" s="172"/>
      <c r="AE295" s="172"/>
      <c r="AF295" s="18"/>
      <c r="AG295" s="172" t="e">
        <f>IF(#REF!="Отпуск","Не требуется","")</f>
        <v>#REF!</v>
      </c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80"/>
      <c r="AT295" s="222"/>
      <c r="AU295" s="80"/>
      <c r="AV295" s="80"/>
      <c r="AW295" s="80"/>
      <c r="AX295" s="80"/>
      <c r="AY295" s="172"/>
      <c r="AZ295" s="80"/>
      <c r="BA295" s="80"/>
      <c r="BB295" s="80"/>
      <c r="BC295" s="80"/>
    </row>
    <row r="296" spans="1:55" s="189" customFormat="1" ht="42" customHeight="1" x14ac:dyDescent="0.25">
      <c r="A296" s="181" t="s">
        <v>909</v>
      </c>
      <c r="B296" s="181" t="s">
        <v>493</v>
      </c>
      <c r="C296" s="183" t="s">
        <v>1276</v>
      </c>
      <c r="D296" s="183" t="s">
        <v>1336</v>
      </c>
      <c r="E296" s="183" t="s">
        <v>1322</v>
      </c>
      <c r="F296" s="183" t="s">
        <v>1389</v>
      </c>
      <c r="G296" s="183" t="s">
        <v>1439</v>
      </c>
      <c r="H296" s="183" t="s">
        <v>1465</v>
      </c>
      <c r="I296" s="183" t="s">
        <v>1305</v>
      </c>
      <c r="J296" s="183" t="s">
        <v>1456</v>
      </c>
      <c r="K296" s="184"/>
      <c r="L296" s="185" t="s">
        <v>1462</v>
      </c>
      <c r="M296" s="185" t="s">
        <v>1557</v>
      </c>
      <c r="N296" s="185" t="s">
        <v>1232</v>
      </c>
      <c r="O296" s="188" t="s">
        <v>1277</v>
      </c>
      <c r="P296" s="185" t="s">
        <v>1221</v>
      </c>
      <c r="Q296" s="185" t="s">
        <v>1231</v>
      </c>
      <c r="R296" s="186" t="s">
        <v>1231</v>
      </c>
      <c r="S296" s="185" t="s">
        <v>1231</v>
      </c>
      <c r="T296" s="243" t="s">
        <v>1232</v>
      </c>
      <c r="U296" s="243" t="s">
        <v>1232</v>
      </c>
      <c r="V296" s="275" t="s">
        <v>1232</v>
      </c>
      <c r="W296" s="275" t="s">
        <v>1232</v>
      </c>
      <c r="X296" s="187" t="s">
        <v>1232</v>
      </c>
      <c r="Y296" s="187" t="s">
        <v>1232</v>
      </c>
      <c r="Z296" s="187" t="s">
        <v>1232</v>
      </c>
      <c r="AA296" s="187" t="s">
        <v>1232</v>
      </c>
      <c r="AB296" s="187" t="s">
        <v>1232</v>
      </c>
      <c r="AC296" s="187" t="s">
        <v>1437</v>
      </c>
      <c r="AD296" s="187" t="s">
        <v>1213</v>
      </c>
      <c r="AE296" s="187" t="s">
        <v>1466</v>
      </c>
      <c r="AF296" s="184" t="s">
        <v>1457</v>
      </c>
      <c r="AG296" s="275" t="s">
        <v>352</v>
      </c>
      <c r="AH296" s="275" t="s">
        <v>1467</v>
      </c>
      <c r="AI296" s="187" t="s">
        <v>1468</v>
      </c>
      <c r="AJ296" s="187" t="s">
        <v>1468</v>
      </c>
      <c r="AK296" s="187" t="s">
        <v>1458</v>
      </c>
      <c r="AL296" s="187" t="s">
        <v>1232</v>
      </c>
      <c r="AM296" s="187" t="s">
        <v>1469</v>
      </c>
      <c r="AN296" s="187" t="s">
        <v>1470</v>
      </c>
      <c r="AO296" s="187" t="s">
        <v>1471</v>
      </c>
      <c r="AP296" s="187" t="s">
        <v>1232</v>
      </c>
      <c r="AQ296" s="187" t="s">
        <v>1188</v>
      </c>
      <c r="AR296" s="187" t="s">
        <v>495</v>
      </c>
      <c r="AS296" s="188" t="s">
        <v>1473</v>
      </c>
      <c r="AT296" s="223"/>
      <c r="AU296" s="188"/>
      <c r="AV296" s="188"/>
      <c r="AW296" s="188"/>
      <c r="AX296" s="188"/>
      <c r="AY296" s="187"/>
      <c r="AZ296" s="188" t="s">
        <v>1473</v>
      </c>
      <c r="BA296" s="188" t="s">
        <v>1348</v>
      </c>
      <c r="BB296" s="188"/>
      <c r="BC296" s="188" t="s">
        <v>1474</v>
      </c>
    </row>
    <row r="297" spans="1:55" s="12" customFormat="1" ht="65.25" customHeight="1" x14ac:dyDescent="0.25">
      <c r="A297" s="100" t="s">
        <v>909</v>
      </c>
      <c r="B297" s="100" t="s">
        <v>493</v>
      </c>
      <c r="C297" s="20" t="s">
        <v>1064</v>
      </c>
      <c r="D297" s="20"/>
      <c r="E297" s="20"/>
      <c r="F297" s="20"/>
      <c r="G297" s="20"/>
      <c r="H297" s="20" t="s">
        <v>1029</v>
      </c>
      <c r="I297" s="20"/>
      <c r="J297" s="20"/>
      <c r="K297" s="18" t="s">
        <v>58</v>
      </c>
      <c r="L297" s="98"/>
      <c r="M297" s="98"/>
      <c r="N297" s="98"/>
      <c r="O297" s="80"/>
      <c r="P297" s="98"/>
      <c r="Q297" s="98"/>
      <c r="R297" s="61" t="e">
        <f>IF(#REF!="В качестве слушателя","не требуется","")</f>
        <v>#REF!</v>
      </c>
      <c r="S297" s="98"/>
      <c r="T297" s="243"/>
      <c r="U297" s="243"/>
      <c r="V297" s="187" t="e">
        <f>IF(#REF!="в качестве слушателя","не требуется","")</f>
        <v>#REF!</v>
      </c>
      <c r="W297" s="187"/>
      <c r="X297" s="187"/>
      <c r="Y297" s="187"/>
      <c r="Z297" s="187"/>
      <c r="AA297" s="187"/>
      <c r="AB297" s="187"/>
      <c r="AC297" s="187"/>
      <c r="AD297" s="172"/>
      <c r="AE297" s="172"/>
      <c r="AF297" s="18"/>
      <c r="AG297" s="172" t="e">
        <f>IF(#REF!="Отпуск","Не требуется","")</f>
        <v>#REF!</v>
      </c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80"/>
      <c r="AT297" s="222"/>
      <c r="AU297" s="80"/>
      <c r="AV297" s="80"/>
      <c r="AW297" s="80"/>
      <c r="AX297" s="80"/>
      <c r="AY297" s="172"/>
      <c r="AZ297" s="80"/>
      <c r="BA297" s="80"/>
      <c r="BB297" s="80"/>
      <c r="BC297" s="80"/>
    </row>
    <row r="298" spans="1:55" s="12" customFormat="1" ht="45" customHeight="1" x14ac:dyDescent="0.25">
      <c r="A298" s="100" t="s">
        <v>909</v>
      </c>
      <c r="B298" s="100" t="s">
        <v>949</v>
      </c>
      <c r="C298" s="20" t="s">
        <v>1079</v>
      </c>
      <c r="D298" s="20"/>
      <c r="E298" s="20"/>
      <c r="F298" s="20"/>
      <c r="G298" s="20"/>
      <c r="H298" s="20" t="s">
        <v>1029</v>
      </c>
      <c r="I298" s="20"/>
      <c r="J298" s="20"/>
      <c r="K298" s="18"/>
      <c r="L298" s="98"/>
      <c r="M298" s="98"/>
      <c r="N298" s="98"/>
      <c r="O298" s="80"/>
      <c r="P298" s="98"/>
      <c r="Q298" s="98"/>
      <c r="R298" s="61" t="e">
        <f>IF(#REF!="В качестве слушателя","не требуется","")</f>
        <v>#REF!</v>
      </c>
      <c r="S298" s="98"/>
      <c r="T298" s="243"/>
      <c r="U298" s="243"/>
      <c r="V298" s="187" t="e">
        <f>IF(#REF!="в качестве слушателя","не требуется","")</f>
        <v>#REF!</v>
      </c>
      <c r="W298" s="187"/>
      <c r="X298" s="187"/>
      <c r="Y298" s="187"/>
      <c r="Z298" s="187"/>
      <c r="AA298" s="187"/>
      <c r="AB298" s="187"/>
      <c r="AC298" s="187"/>
      <c r="AD298" s="172"/>
      <c r="AE298" s="172"/>
      <c r="AF298" s="18"/>
      <c r="AG298" s="172" t="e">
        <f>IF(#REF!="Отпуск","Не требуется","")</f>
        <v>#REF!</v>
      </c>
      <c r="AH298" s="172"/>
      <c r="AI298" s="172"/>
      <c r="AJ298" s="172"/>
      <c r="AK298" s="172"/>
      <c r="AL298" s="172"/>
      <c r="AM298" s="172"/>
      <c r="AN298" s="172"/>
      <c r="AO298" s="172"/>
      <c r="AP298" s="172"/>
      <c r="AQ298" s="172"/>
      <c r="AR298" s="172"/>
      <c r="AS298" s="80"/>
      <c r="AT298" s="222"/>
      <c r="AU298" s="80"/>
      <c r="AV298" s="80"/>
      <c r="AW298" s="80"/>
      <c r="AX298" s="80"/>
      <c r="AY298" s="172"/>
      <c r="AZ298" s="80"/>
      <c r="BA298" s="80"/>
      <c r="BB298" s="80"/>
      <c r="BC298" s="80"/>
    </row>
    <row r="299" spans="1:55" s="189" customFormat="1" ht="59.25" customHeight="1" x14ac:dyDescent="0.25">
      <c r="A299" s="181" t="s">
        <v>909</v>
      </c>
      <c r="B299" s="181" t="s">
        <v>493</v>
      </c>
      <c r="C299" s="183" t="s">
        <v>1065</v>
      </c>
      <c r="D299" s="183" t="s">
        <v>1338</v>
      </c>
      <c r="E299" s="183" t="s">
        <v>1321</v>
      </c>
      <c r="F299" s="183" t="s">
        <v>1389</v>
      </c>
      <c r="G299" s="183" t="s">
        <v>1475</v>
      </c>
      <c r="H299" s="183" t="s">
        <v>1066</v>
      </c>
      <c r="I299" s="183" t="s">
        <v>897</v>
      </c>
      <c r="J299" s="183" t="s">
        <v>1275</v>
      </c>
      <c r="K299" s="184" t="s">
        <v>1476</v>
      </c>
      <c r="L299" s="281" t="s">
        <v>1477</v>
      </c>
      <c r="M299" s="185" t="s">
        <v>1478</v>
      </c>
      <c r="N299" s="185" t="s">
        <v>1479</v>
      </c>
      <c r="O299" s="188" t="s">
        <v>1480</v>
      </c>
      <c r="P299" s="185" t="s">
        <v>456</v>
      </c>
      <c r="Q299" s="277" t="s">
        <v>421</v>
      </c>
      <c r="R299" s="278" t="s">
        <v>421</v>
      </c>
      <c r="S299" s="185" t="s">
        <v>1363</v>
      </c>
      <c r="T299" s="243" t="s">
        <v>551</v>
      </c>
      <c r="U299" s="243" t="s">
        <v>1481</v>
      </c>
      <c r="V299" s="275" t="s">
        <v>1403</v>
      </c>
      <c r="W299" s="275" t="s">
        <v>923</v>
      </c>
      <c r="X299" s="187" t="s">
        <v>551</v>
      </c>
      <c r="Y299" s="187"/>
      <c r="Z299" s="187"/>
      <c r="AA299" s="187" t="s">
        <v>421</v>
      </c>
      <c r="AB299" s="187" t="s">
        <v>923</v>
      </c>
      <c r="AC299" s="187" t="s">
        <v>1437</v>
      </c>
      <c r="AD299" s="187" t="s">
        <v>1213</v>
      </c>
      <c r="AE299" s="187" t="s">
        <v>1239</v>
      </c>
      <c r="AF299" s="184" t="s">
        <v>1440</v>
      </c>
      <c r="AG299" s="187" t="s">
        <v>1232</v>
      </c>
      <c r="AH299" s="187" t="s">
        <v>1231</v>
      </c>
      <c r="AI299" s="187" t="s">
        <v>1232</v>
      </c>
      <c r="AJ299" s="187" t="s">
        <v>1231</v>
      </c>
      <c r="AK299" s="187" t="s">
        <v>1231</v>
      </c>
      <c r="AL299" s="187" t="s">
        <v>1482</v>
      </c>
      <c r="AM299" s="187" t="s">
        <v>1253</v>
      </c>
      <c r="AN299" s="187" t="s">
        <v>1232</v>
      </c>
      <c r="AO299" s="187" t="s">
        <v>1232</v>
      </c>
      <c r="AP299" s="187" t="s">
        <v>1232</v>
      </c>
      <c r="AQ299" s="187" t="s">
        <v>1232</v>
      </c>
      <c r="AR299" s="187" t="s">
        <v>1337</v>
      </c>
      <c r="AS299" s="188" t="s">
        <v>1232</v>
      </c>
      <c r="AT299" s="223"/>
      <c r="AU299" s="188"/>
      <c r="AV299" s="188"/>
      <c r="AW299" s="188"/>
      <c r="AX299" s="188"/>
      <c r="AY299" s="187"/>
      <c r="AZ299" s="188" t="s">
        <v>1483</v>
      </c>
      <c r="BA299" s="188"/>
      <c r="BB299" s="188"/>
      <c r="BC299" s="188"/>
    </row>
    <row r="300" spans="1:55" s="12" customFormat="1" ht="35.1" customHeight="1" x14ac:dyDescent="0.25">
      <c r="A300" s="100" t="s">
        <v>909</v>
      </c>
      <c r="B300" s="100" t="s">
        <v>949</v>
      </c>
      <c r="C300" s="20" t="s">
        <v>1033</v>
      </c>
      <c r="D300" s="20"/>
      <c r="E300" s="20"/>
      <c r="F300" s="20"/>
      <c r="G300" s="20"/>
      <c r="H300" s="20" t="s">
        <v>1029</v>
      </c>
      <c r="I300" s="20"/>
      <c r="J300" s="20"/>
      <c r="K300" s="18"/>
      <c r="L300" s="98"/>
      <c r="M300" s="98"/>
      <c r="N300" s="98"/>
      <c r="O300" s="80"/>
      <c r="P300" s="98"/>
      <c r="Q300" s="98"/>
      <c r="R300" s="61" t="e">
        <f>IF(#REF!="В качестве слушателя","не требуется","")</f>
        <v>#REF!</v>
      </c>
      <c r="S300" s="98"/>
      <c r="T300" s="243"/>
      <c r="U300" s="243"/>
      <c r="V300" s="187" t="e">
        <f>IF(#REF!="в качестве слушателя","не требуется","")</f>
        <v>#REF!</v>
      </c>
      <c r="W300" s="187"/>
      <c r="X300" s="187"/>
      <c r="Y300" s="187"/>
      <c r="Z300" s="187"/>
      <c r="AA300" s="187"/>
      <c r="AB300" s="187"/>
      <c r="AC300" s="187"/>
      <c r="AD300" s="172"/>
      <c r="AE300" s="172"/>
      <c r="AF300" s="18"/>
      <c r="AG300" s="172" t="e">
        <f>IF(#REF!="Отпуск","Не требуется","")</f>
        <v>#REF!</v>
      </c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80"/>
      <c r="AT300" s="222"/>
      <c r="AU300" s="80"/>
      <c r="AV300" s="80"/>
      <c r="AW300" s="80"/>
      <c r="AX300" s="80"/>
      <c r="AY300" s="172"/>
      <c r="AZ300" s="80"/>
      <c r="BA300" s="80"/>
      <c r="BB300" s="80"/>
      <c r="BC300" s="80"/>
    </row>
    <row r="301" spans="1:55" s="189" customFormat="1" ht="39.75" customHeight="1" x14ac:dyDescent="0.25">
      <c r="A301" s="181" t="s">
        <v>909</v>
      </c>
      <c r="B301" s="181" t="s">
        <v>493</v>
      </c>
      <c r="C301" s="183" t="s">
        <v>1090</v>
      </c>
      <c r="D301" s="183" t="s">
        <v>1429</v>
      </c>
      <c r="E301" s="183" t="s">
        <v>1321</v>
      </c>
      <c r="F301" s="183" t="s">
        <v>1389</v>
      </c>
      <c r="G301" s="183" t="s">
        <v>1424</v>
      </c>
      <c r="H301" s="183" t="s">
        <v>1294</v>
      </c>
      <c r="I301" s="183" t="s">
        <v>1274</v>
      </c>
      <c r="J301" s="183" t="s">
        <v>1237</v>
      </c>
      <c r="K301" s="184" t="s">
        <v>1295</v>
      </c>
      <c r="L301" s="185"/>
      <c r="M301" s="185" t="s">
        <v>1425</v>
      </c>
      <c r="N301" s="185" t="s">
        <v>1463</v>
      </c>
      <c r="O301" s="188" t="s">
        <v>1426</v>
      </c>
      <c r="P301" s="185" t="s">
        <v>1484</v>
      </c>
      <c r="Q301" s="185"/>
      <c r="R301" s="186"/>
      <c r="S301" s="185" t="s">
        <v>1363</v>
      </c>
      <c r="T301" s="243"/>
      <c r="U301" s="243"/>
      <c r="V301" s="187"/>
      <c r="W301" s="187"/>
      <c r="X301" s="187"/>
      <c r="Y301" s="187"/>
      <c r="Z301" s="187"/>
      <c r="AA301" s="187"/>
      <c r="AB301" s="187"/>
      <c r="AC301" s="187"/>
      <c r="AD301" s="187" t="s">
        <v>1213</v>
      </c>
      <c r="AE301" s="187" t="s">
        <v>1427</v>
      </c>
      <c r="AF301" s="184" t="s">
        <v>1232</v>
      </c>
      <c r="AG301" s="187" t="s">
        <v>1232</v>
      </c>
      <c r="AH301" s="187" t="s">
        <v>1231</v>
      </c>
      <c r="AI301" s="187" t="s">
        <v>1231</v>
      </c>
      <c r="AJ301" s="187" t="s">
        <v>1231</v>
      </c>
      <c r="AK301" s="187" t="s">
        <v>1231</v>
      </c>
      <c r="AL301" s="187" t="s">
        <v>1231</v>
      </c>
      <c r="AM301" s="187" t="s">
        <v>495</v>
      </c>
      <c r="AN301" s="187" t="s">
        <v>1188</v>
      </c>
      <c r="AO301" s="187" t="s">
        <v>1232</v>
      </c>
      <c r="AP301" s="187" t="s">
        <v>1232</v>
      </c>
      <c r="AQ301" s="187" t="s">
        <v>1231</v>
      </c>
      <c r="AR301" s="187"/>
      <c r="AS301" s="188" t="s">
        <v>1232</v>
      </c>
      <c r="AT301" s="223"/>
      <c r="AU301" s="188"/>
      <c r="AV301" s="188"/>
      <c r="AW301" s="188"/>
      <c r="AX301" s="188"/>
      <c r="AY301" s="187"/>
      <c r="AZ301" s="188"/>
      <c r="BA301" s="188"/>
      <c r="BB301" s="188"/>
      <c r="BC301" s="188"/>
    </row>
    <row r="302" spans="1:55" s="189" customFormat="1" ht="77.25" customHeight="1" x14ac:dyDescent="0.25">
      <c r="A302" s="181" t="s">
        <v>909</v>
      </c>
      <c r="B302" s="181" t="s">
        <v>493</v>
      </c>
      <c r="C302" s="183" t="s">
        <v>1067</v>
      </c>
      <c r="D302" s="183" t="s">
        <v>1430</v>
      </c>
      <c r="E302" s="183" t="s">
        <v>1321</v>
      </c>
      <c r="F302" s="183" t="s">
        <v>1389</v>
      </c>
      <c r="G302" s="183" t="s">
        <v>1424</v>
      </c>
      <c r="H302" s="183" t="s">
        <v>1279</v>
      </c>
      <c r="I302" s="183" t="s">
        <v>897</v>
      </c>
      <c r="J302" s="183" t="s">
        <v>1280</v>
      </c>
      <c r="K302" s="184"/>
      <c r="L302" s="185"/>
      <c r="M302" s="185" t="s">
        <v>1425</v>
      </c>
      <c r="N302" s="185" t="s">
        <v>1443</v>
      </c>
      <c r="O302" s="188" t="s">
        <v>1428</v>
      </c>
      <c r="P302" s="185" t="s">
        <v>1484</v>
      </c>
      <c r="Q302" s="185"/>
      <c r="R302" s="186"/>
      <c r="S302" s="185"/>
      <c r="T302" s="243"/>
      <c r="U302" s="243"/>
      <c r="V302" s="282">
        <v>42894</v>
      </c>
      <c r="W302" s="275" t="s">
        <v>1495</v>
      </c>
      <c r="X302" s="187" t="s">
        <v>1232</v>
      </c>
      <c r="Y302" s="187" t="s">
        <v>1232</v>
      </c>
      <c r="Z302" s="187" t="s">
        <v>1232</v>
      </c>
      <c r="AA302" s="187" t="s">
        <v>1232</v>
      </c>
      <c r="AB302" s="187" t="s">
        <v>1232</v>
      </c>
      <c r="AC302" s="187" t="s">
        <v>1437</v>
      </c>
      <c r="AD302" s="187" t="s">
        <v>1213</v>
      </c>
      <c r="AE302" s="187" t="s">
        <v>1485</v>
      </c>
      <c r="AF302" s="184" t="s">
        <v>1232</v>
      </c>
      <c r="AG302" s="187" t="s">
        <v>1232</v>
      </c>
      <c r="AH302" s="187" t="s">
        <v>1231</v>
      </c>
      <c r="AI302" s="187" t="s">
        <v>1231</v>
      </c>
      <c r="AJ302" s="187" t="s">
        <v>1231</v>
      </c>
      <c r="AK302" s="187" t="s">
        <v>1231</v>
      </c>
      <c r="AL302" s="187" t="s">
        <v>1231</v>
      </c>
      <c r="AM302" s="187" t="s">
        <v>1460</v>
      </c>
      <c r="AN302" s="187" t="s">
        <v>1337</v>
      </c>
      <c r="AO302" s="187" t="s">
        <v>1232</v>
      </c>
      <c r="AP302" s="187"/>
      <c r="AQ302" s="187" t="s">
        <v>1231</v>
      </c>
      <c r="AR302" s="187" t="s">
        <v>495</v>
      </c>
      <c r="AS302" s="188" t="s">
        <v>1232</v>
      </c>
      <c r="AT302" s="223"/>
      <c r="AU302" s="188"/>
      <c r="AV302" s="188"/>
      <c r="AW302" s="188"/>
      <c r="AX302" s="188"/>
      <c r="AY302" s="187"/>
      <c r="AZ302" s="188"/>
      <c r="BA302" s="188"/>
      <c r="BB302" s="188"/>
      <c r="BC302" s="188"/>
    </row>
    <row r="303" spans="1:55" s="257" customFormat="1" ht="48.75" customHeight="1" x14ac:dyDescent="0.25">
      <c r="A303" s="249" t="s">
        <v>909</v>
      </c>
      <c r="B303" s="249" t="s">
        <v>1366</v>
      </c>
      <c r="C303" s="250" t="s">
        <v>1223</v>
      </c>
      <c r="D303" s="250"/>
      <c r="E303" s="250"/>
      <c r="F303" s="250"/>
      <c r="G303" s="250"/>
      <c r="H303" s="250" t="s">
        <v>1296</v>
      </c>
      <c r="I303" s="250"/>
      <c r="J303" s="250"/>
      <c r="K303" s="251"/>
      <c r="L303" s="252"/>
      <c r="M303" s="252"/>
      <c r="N303" s="252"/>
      <c r="O303" s="253" t="s">
        <v>1297</v>
      </c>
      <c r="P303" s="252"/>
      <c r="Q303" s="252"/>
      <c r="R303" s="254"/>
      <c r="S303" s="252"/>
      <c r="T303" s="253"/>
      <c r="U303" s="253"/>
      <c r="V303" s="255"/>
      <c r="W303" s="255"/>
      <c r="X303" s="255"/>
      <c r="Y303" s="255"/>
      <c r="Z303" s="255"/>
      <c r="AA303" s="255"/>
      <c r="AB303" s="255"/>
      <c r="AC303" s="255"/>
      <c r="AD303" s="255"/>
      <c r="AE303" s="255"/>
      <c r="AF303" s="251"/>
      <c r="AG303" s="255"/>
      <c r="AH303" s="255"/>
      <c r="AI303" s="255"/>
      <c r="AJ303" s="255"/>
      <c r="AK303" s="255"/>
      <c r="AL303" s="255"/>
      <c r="AM303" s="255"/>
      <c r="AN303" s="255"/>
      <c r="AO303" s="255"/>
      <c r="AP303" s="255"/>
      <c r="AQ303" s="255"/>
      <c r="AR303" s="255"/>
      <c r="AS303" s="253"/>
      <c r="AT303" s="256"/>
      <c r="AU303" s="253"/>
      <c r="AV303" s="253"/>
      <c r="AW303" s="253"/>
      <c r="AX303" s="253"/>
      <c r="AY303" s="255"/>
      <c r="AZ303" s="253"/>
      <c r="BA303" s="253"/>
      <c r="BB303" s="253"/>
      <c r="BC303" s="253"/>
    </row>
    <row r="304" spans="1:55" s="12" customFormat="1" ht="97.5" customHeight="1" x14ac:dyDescent="0.25">
      <c r="A304" s="100" t="s">
        <v>909</v>
      </c>
      <c r="B304" s="100" t="s">
        <v>493</v>
      </c>
      <c r="C304" s="20" t="s">
        <v>1171</v>
      </c>
      <c r="D304" s="20"/>
      <c r="E304" s="20"/>
      <c r="F304" s="20"/>
      <c r="G304" s="20"/>
      <c r="H304" s="20" t="s">
        <v>1170</v>
      </c>
      <c r="I304" s="20"/>
      <c r="J304" s="20"/>
      <c r="K304" s="18" t="s">
        <v>1172</v>
      </c>
      <c r="L304" s="98"/>
      <c r="M304" s="98"/>
      <c r="N304" s="98"/>
      <c r="O304" s="80"/>
      <c r="P304" s="98"/>
      <c r="Q304" s="98"/>
      <c r="R304" s="61" t="e">
        <f>IF(#REF!="В качестве слушателя","не требуется","")</f>
        <v>#REF!</v>
      </c>
      <c r="S304" s="98"/>
      <c r="T304" s="243"/>
      <c r="U304" s="243"/>
      <c r="V304" s="187" t="e">
        <f>IF(#REF!="в качестве слушателя","не требуется","")</f>
        <v>#REF!</v>
      </c>
      <c r="W304" s="187"/>
      <c r="X304" s="187"/>
      <c r="Y304" s="187"/>
      <c r="Z304" s="187"/>
      <c r="AA304" s="187"/>
      <c r="AB304" s="187"/>
      <c r="AC304" s="187"/>
      <c r="AD304" s="172"/>
      <c r="AE304" s="172"/>
      <c r="AF304" s="18"/>
      <c r="AG304" s="172" t="e">
        <f>IF(#REF!="Отпуск","Не требуется","")</f>
        <v>#REF!</v>
      </c>
      <c r="AH304" s="172"/>
      <c r="AI304" s="172"/>
      <c r="AJ304" s="172"/>
      <c r="AK304" s="172"/>
      <c r="AL304" s="172"/>
      <c r="AM304" s="172"/>
      <c r="AN304" s="172"/>
      <c r="AO304" s="172"/>
      <c r="AP304" s="172"/>
      <c r="AQ304" s="172"/>
      <c r="AR304" s="172"/>
      <c r="AS304" s="80"/>
      <c r="AT304" s="222"/>
      <c r="AU304" s="80"/>
      <c r="AV304" s="80"/>
      <c r="AW304" s="80"/>
      <c r="AX304" s="80"/>
      <c r="AY304" s="172"/>
      <c r="AZ304" s="80"/>
      <c r="BA304" s="80"/>
      <c r="BB304" s="80"/>
      <c r="BC304" s="80"/>
    </row>
    <row r="305" spans="1:55" s="12" customFormat="1" ht="35.1" customHeight="1" x14ac:dyDescent="0.25">
      <c r="A305" s="100" t="s">
        <v>909</v>
      </c>
      <c r="B305" s="100" t="s">
        <v>949</v>
      </c>
      <c r="C305" s="20" t="s">
        <v>333</v>
      </c>
      <c r="D305" s="20"/>
      <c r="E305" s="20"/>
      <c r="F305" s="20"/>
      <c r="G305" s="20"/>
      <c r="H305" s="20" t="s">
        <v>1032</v>
      </c>
      <c r="I305" s="20"/>
      <c r="J305" s="20"/>
      <c r="K305" s="18"/>
      <c r="L305" s="98"/>
      <c r="M305" s="98"/>
      <c r="N305" s="98"/>
      <c r="O305" s="80"/>
      <c r="P305" s="98"/>
      <c r="Q305" s="98"/>
      <c r="R305" s="61" t="e">
        <f>IF(#REF!="В качестве слушателя","не требуется","")</f>
        <v>#REF!</v>
      </c>
      <c r="S305" s="98"/>
      <c r="T305" s="243"/>
      <c r="U305" s="243"/>
      <c r="V305" s="187" t="e">
        <f>IF(#REF!="в качестве слушателя","не требуется","")</f>
        <v>#REF!</v>
      </c>
      <c r="W305" s="187"/>
      <c r="X305" s="187"/>
      <c r="Y305" s="187"/>
      <c r="Z305" s="187"/>
      <c r="AA305" s="187"/>
      <c r="AB305" s="187"/>
      <c r="AC305" s="187"/>
      <c r="AD305" s="172"/>
      <c r="AE305" s="172"/>
      <c r="AF305" s="18"/>
      <c r="AG305" s="172" t="e">
        <f>IF(#REF!="Отпуск","Не требуется","")</f>
        <v>#REF!</v>
      </c>
      <c r="AH305" s="172"/>
      <c r="AI305" s="172"/>
      <c r="AJ305" s="172"/>
      <c r="AK305" s="172"/>
      <c r="AL305" s="172"/>
      <c r="AM305" s="172"/>
      <c r="AN305" s="172"/>
      <c r="AO305" s="172"/>
      <c r="AP305" s="172"/>
      <c r="AQ305" s="172"/>
      <c r="AR305" s="172"/>
      <c r="AS305" s="80"/>
      <c r="AT305" s="222"/>
      <c r="AU305" s="80"/>
      <c r="AV305" s="80"/>
      <c r="AW305" s="80"/>
      <c r="AX305" s="80"/>
      <c r="AY305" s="172"/>
      <c r="AZ305" s="80"/>
      <c r="BA305" s="80"/>
      <c r="BB305" s="80"/>
      <c r="BC305" s="80"/>
    </row>
    <row r="306" spans="1:55" s="12" customFormat="1" ht="35.1" customHeight="1" x14ac:dyDescent="0.25">
      <c r="A306" s="100" t="s">
        <v>909</v>
      </c>
      <c r="B306" s="100" t="s">
        <v>949</v>
      </c>
      <c r="C306" s="20" t="s">
        <v>1034</v>
      </c>
      <c r="D306" s="20"/>
      <c r="E306" s="20"/>
      <c r="F306" s="20"/>
      <c r="G306" s="20"/>
      <c r="H306" s="20" t="s">
        <v>1032</v>
      </c>
      <c r="I306" s="20"/>
      <c r="J306" s="20"/>
      <c r="K306" s="18"/>
      <c r="L306" s="98"/>
      <c r="M306" s="98"/>
      <c r="N306" s="98"/>
      <c r="O306" s="80"/>
      <c r="P306" s="98"/>
      <c r="Q306" s="98"/>
      <c r="R306" s="61" t="e">
        <f>IF(#REF!="В качестве слушателя","не требуется","")</f>
        <v>#REF!</v>
      </c>
      <c r="S306" s="98"/>
      <c r="T306" s="243"/>
      <c r="U306" s="243"/>
      <c r="V306" s="187" t="e">
        <f>IF(#REF!="в качестве слушателя","не требуется","")</f>
        <v>#REF!</v>
      </c>
      <c r="W306" s="187"/>
      <c r="X306" s="187"/>
      <c r="Y306" s="187"/>
      <c r="Z306" s="187"/>
      <c r="AA306" s="187"/>
      <c r="AB306" s="187"/>
      <c r="AC306" s="187"/>
      <c r="AD306" s="172"/>
      <c r="AE306" s="172"/>
      <c r="AF306" s="18"/>
      <c r="AG306" s="172" t="e">
        <f>IF(#REF!="Отпуск","Не требуется","")</f>
        <v>#REF!</v>
      </c>
      <c r="AH306" s="172"/>
      <c r="AI306" s="172"/>
      <c r="AJ306" s="172"/>
      <c r="AK306" s="172"/>
      <c r="AL306" s="172"/>
      <c r="AM306" s="172"/>
      <c r="AN306" s="172"/>
      <c r="AO306" s="172"/>
      <c r="AP306" s="172"/>
      <c r="AQ306" s="172"/>
      <c r="AR306" s="172"/>
      <c r="AS306" s="80"/>
      <c r="AT306" s="222"/>
      <c r="AU306" s="80"/>
      <c r="AV306" s="80"/>
      <c r="AW306" s="80"/>
      <c r="AX306" s="80"/>
      <c r="AY306" s="172"/>
      <c r="AZ306" s="80"/>
      <c r="BA306" s="80"/>
      <c r="BB306" s="80"/>
      <c r="BC306" s="80"/>
    </row>
    <row r="307" spans="1:55" s="189" customFormat="1" ht="54" customHeight="1" x14ac:dyDescent="0.25">
      <c r="A307" s="181" t="s">
        <v>909</v>
      </c>
      <c r="B307" s="181" t="s">
        <v>493</v>
      </c>
      <c r="C307" s="183" t="s">
        <v>789</v>
      </c>
      <c r="D307" s="183" t="s">
        <v>1338</v>
      </c>
      <c r="E307" s="183" t="s">
        <v>1322</v>
      </c>
      <c r="F307" s="183" t="s">
        <v>1431</v>
      </c>
      <c r="G307" s="183"/>
      <c r="H307" s="183" t="s">
        <v>1004</v>
      </c>
      <c r="I307" s="183" t="s">
        <v>1299</v>
      </c>
      <c r="J307" s="183" t="s">
        <v>1300</v>
      </c>
      <c r="K307" s="184"/>
      <c r="L307" s="185"/>
      <c r="M307" s="185" t="s">
        <v>1566</v>
      </c>
      <c r="N307" s="185" t="s">
        <v>1486</v>
      </c>
      <c r="O307" s="188" t="s">
        <v>1558</v>
      </c>
      <c r="P307" s="188" t="s">
        <v>1487</v>
      </c>
      <c r="Q307" s="188"/>
      <c r="R307" s="186"/>
      <c r="S307" s="188"/>
      <c r="T307" s="243" t="s">
        <v>1441</v>
      </c>
      <c r="U307" s="243" t="s">
        <v>122</v>
      </c>
      <c r="V307" s="275" t="s">
        <v>1496</v>
      </c>
      <c r="W307" s="275" t="s">
        <v>1498</v>
      </c>
      <c r="X307" s="187" t="s">
        <v>1232</v>
      </c>
      <c r="Y307" s="187" t="s">
        <v>1232</v>
      </c>
      <c r="Z307" s="187" t="s">
        <v>1232</v>
      </c>
      <c r="AA307" s="187" t="s">
        <v>1497</v>
      </c>
      <c r="AB307" s="187" t="s">
        <v>1499</v>
      </c>
      <c r="AC307" s="187" t="s">
        <v>1431</v>
      </c>
      <c r="AD307" s="187" t="s">
        <v>1206</v>
      </c>
      <c r="AE307" s="187" t="s">
        <v>1488</v>
      </c>
      <c r="AF307" s="184" t="s">
        <v>495</v>
      </c>
      <c r="AG307" s="275" t="s">
        <v>1232</v>
      </c>
      <c r="AH307" s="275" t="s">
        <v>1232</v>
      </c>
      <c r="AI307" s="275" t="s">
        <v>1232</v>
      </c>
      <c r="AJ307" s="275" t="s">
        <v>1232</v>
      </c>
      <c r="AK307" s="275" t="s">
        <v>1232</v>
      </c>
      <c r="AL307" s="187" t="s">
        <v>1489</v>
      </c>
      <c r="AM307" s="187" t="s">
        <v>1469</v>
      </c>
      <c r="AN307" s="187" t="s">
        <v>1490</v>
      </c>
      <c r="AO307" s="187"/>
      <c r="AP307" s="187"/>
      <c r="AQ307" s="187" t="s">
        <v>1232</v>
      </c>
      <c r="AR307" s="187" t="s">
        <v>495</v>
      </c>
      <c r="AS307" s="188"/>
      <c r="AT307" s="223"/>
      <c r="AU307" s="188"/>
      <c r="AV307" s="188"/>
      <c r="AW307" s="188"/>
      <c r="AX307" s="188"/>
      <c r="AY307" s="187"/>
      <c r="AZ307" s="188" t="s">
        <v>1232</v>
      </c>
      <c r="BA307" s="188"/>
      <c r="BB307" s="188"/>
      <c r="BC307" s="188"/>
    </row>
    <row r="308" spans="1:55" s="189" customFormat="1" ht="46.5" customHeight="1" x14ac:dyDescent="0.25">
      <c r="A308" s="181" t="s">
        <v>909</v>
      </c>
      <c r="B308" s="181" t="s">
        <v>493</v>
      </c>
      <c r="C308" s="183" t="s">
        <v>974</v>
      </c>
      <c r="D308" s="183" t="s">
        <v>1338</v>
      </c>
      <c r="E308" s="183" t="s">
        <v>1322</v>
      </c>
      <c r="F308" s="183" t="s">
        <v>1389</v>
      </c>
      <c r="G308" s="183"/>
      <c r="H308" s="183" t="s">
        <v>977</v>
      </c>
      <c r="I308" s="183" t="s">
        <v>1271</v>
      </c>
      <c r="J308" s="183" t="s">
        <v>1301</v>
      </c>
      <c r="K308" s="184"/>
      <c r="L308" s="185"/>
      <c r="M308" s="185" t="s">
        <v>1569</v>
      </c>
      <c r="N308" s="185"/>
      <c r="O308" s="188" t="s">
        <v>1559</v>
      </c>
      <c r="P308" s="185"/>
      <c r="Q308" s="185"/>
      <c r="R308" s="186" t="e">
        <f>IF(#REF!="В качестве слушателя","не требуется","")</f>
        <v>#REF!</v>
      </c>
      <c r="S308" s="185"/>
      <c r="T308" s="243" t="s">
        <v>1442</v>
      </c>
      <c r="U308" s="243"/>
      <c r="V308" s="279" t="s">
        <v>1401</v>
      </c>
      <c r="W308" s="280" t="s">
        <v>1400</v>
      </c>
      <c r="X308" s="187" t="s">
        <v>1232</v>
      </c>
      <c r="Y308" s="187" t="s">
        <v>1232</v>
      </c>
      <c r="Z308" s="187" t="s">
        <v>1232</v>
      </c>
      <c r="AA308" s="187" t="s">
        <v>1457</v>
      </c>
      <c r="AB308" s="187" t="s">
        <v>1457</v>
      </c>
      <c r="AC308" s="187" t="s">
        <v>1437</v>
      </c>
      <c r="AD308" s="187"/>
      <c r="AE308" s="187"/>
      <c r="AF308" s="184"/>
      <c r="AG308" s="275" t="s">
        <v>923</v>
      </c>
      <c r="AH308" s="275" t="s">
        <v>1408</v>
      </c>
      <c r="AI308" s="275" t="s">
        <v>1409</v>
      </c>
      <c r="AJ308" s="275" t="s">
        <v>1409</v>
      </c>
      <c r="AK308" s="275" t="s">
        <v>1409</v>
      </c>
      <c r="AL308" s="187"/>
      <c r="AM308" s="187"/>
      <c r="AN308" s="187"/>
      <c r="AO308" s="187"/>
      <c r="AP308" s="187"/>
      <c r="AQ308" s="187"/>
      <c r="AR308" s="187"/>
      <c r="AS308" s="188"/>
      <c r="AT308" s="223"/>
      <c r="AU308" s="188"/>
      <c r="AV308" s="188"/>
      <c r="AW308" s="188"/>
      <c r="AX308" s="188"/>
      <c r="AY308" s="187"/>
      <c r="AZ308" s="188"/>
      <c r="BA308" s="188"/>
      <c r="BB308" s="188"/>
      <c r="BC308" s="188"/>
    </row>
    <row r="309" spans="1:55" s="12" customFormat="1" ht="84" customHeight="1" x14ac:dyDescent="0.25">
      <c r="A309" s="100" t="s">
        <v>909</v>
      </c>
      <c r="B309" s="100" t="s">
        <v>949</v>
      </c>
      <c r="C309" s="17" t="s">
        <v>1080</v>
      </c>
      <c r="D309" s="17"/>
      <c r="E309" s="17"/>
      <c r="F309" s="17"/>
      <c r="G309" s="17"/>
      <c r="H309" s="20" t="s">
        <v>1071</v>
      </c>
      <c r="I309" s="20"/>
      <c r="J309" s="20"/>
      <c r="K309" s="18" t="s">
        <v>58</v>
      </c>
      <c r="L309" s="154" t="s">
        <v>726</v>
      </c>
      <c r="M309" s="98"/>
      <c r="N309" s="98"/>
      <c r="O309" s="80">
        <v>2</v>
      </c>
      <c r="P309" s="18"/>
      <c r="Q309" s="18"/>
      <c r="R309" s="61" t="e">
        <f>IF(#REF!="В качестве слушателя","не требуется","")</f>
        <v>#REF!</v>
      </c>
      <c r="S309" s="18"/>
      <c r="T309" s="243"/>
      <c r="U309" s="243"/>
      <c r="V309" s="187" t="e">
        <f>IF(#REF!="в качестве слушателя","не требуется","")</f>
        <v>#REF!</v>
      </c>
      <c r="W309" s="187"/>
      <c r="X309" s="187"/>
      <c r="Y309" s="187"/>
      <c r="Z309" s="187"/>
      <c r="AA309" s="187"/>
      <c r="AB309" s="187"/>
      <c r="AC309" s="187"/>
      <c r="AD309" s="172"/>
      <c r="AE309" s="172"/>
      <c r="AF309" s="18"/>
      <c r="AG309" s="172" t="e">
        <f>IF(#REF!="Отпуск","Не требуется","")</f>
        <v>#REF!</v>
      </c>
      <c r="AH309" s="172"/>
      <c r="AI309" s="172"/>
      <c r="AJ309" s="172"/>
      <c r="AK309" s="172"/>
      <c r="AL309" s="172"/>
      <c r="AM309" s="172"/>
      <c r="AN309" s="172"/>
      <c r="AO309" s="172"/>
      <c r="AP309" s="172"/>
      <c r="AQ309" s="172"/>
      <c r="AR309" s="172"/>
      <c r="AS309" s="80"/>
      <c r="AT309" s="222" t="s">
        <v>373</v>
      </c>
      <c r="AU309" s="80" t="s">
        <v>373</v>
      </c>
      <c r="AV309" s="80" t="s">
        <v>373</v>
      </c>
      <c r="AW309" s="80" t="s">
        <v>373</v>
      </c>
      <c r="AX309" s="80"/>
      <c r="AY309" s="172"/>
      <c r="AZ309" s="80"/>
      <c r="BA309" s="80"/>
      <c r="BB309" s="80"/>
      <c r="BC309" s="80"/>
    </row>
    <row r="310" spans="1:55" s="12" customFormat="1" ht="84" customHeight="1" x14ac:dyDescent="0.25">
      <c r="A310" s="181" t="s">
        <v>909</v>
      </c>
      <c r="B310" s="181" t="s">
        <v>493</v>
      </c>
      <c r="C310" s="182" t="s">
        <v>1447</v>
      </c>
      <c r="D310" s="182" t="s">
        <v>1448</v>
      </c>
      <c r="E310" s="182" t="s">
        <v>1321</v>
      </c>
      <c r="F310" s="182" t="s">
        <v>1389</v>
      </c>
      <c r="G310" s="182" t="s">
        <v>1449</v>
      </c>
      <c r="H310" s="183" t="s">
        <v>1450</v>
      </c>
      <c r="I310" s="183" t="s">
        <v>897</v>
      </c>
      <c r="J310" s="183" t="s">
        <v>1451</v>
      </c>
      <c r="K310" s="184" t="s">
        <v>1452</v>
      </c>
      <c r="L310" s="281" t="s">
        <v>1453</v>
      </c>
      <c r="M310" s="185" t="s">
        <v>1563</v>
      </c>
      <c r="N310" s="185"/>
      <c r="O310" s="188" t="s">
        <v>1454</v>
      </c>
      <c r="P310" s="184"/>
      <c r="Q310" s="184"/>
      <c r="R310" s="186"/>
      <c r="S310" s="184"/>
      <c r="T310" s="243"/>
      <c r="U310" s="243"/>
      <c r="V310" s="187"/>
      <c r="W310" s="187"/>
      <c r="X310" s="187"/>
      <c r="Y310" s="187"/>
      <c r="Z310" s="187"/>
      <c r="AA310" s="187"/>
      <c r="AB310" s="187"/>
      <c r="AC310" s="187"/>
      <c r="AD310" s="187"/>
      <c r="AE310" s="187"/>
      <c r="AF310" s="184"/>
      <c r="AG310" s="187"/>
      <c r="AH310" s="187"/>
      <c r="AI310" s="187"/>
      <c r="AJ310" s="187"/>
      <c r="AK310" s="187"/>
      <c r="AL310" s="187"/>
      <c r="AM310" s="187"/>
      <c r="AN310" s="187"/>
      <c r="AO310" s="187"/>
      <c r="AP310" s="187"/>
      <c r="AQ310" s="187"/>
      <c r="AR310" s="187"/>
      <c r="AS310" s="188"/>
      <c r="AT310" s="223"/>
      <c r="AU310" s="188"/>
      <c r="AV310" s="188"/>
      <c r="AW310" s="188"/>
      <c r="AX310" s="188"/>
      <c r="AY310" s="187"/>
      <c r="AZ310" s="188"/>
      <c r="BA310" s="188"/>
      <c r="BB310" s="188"/>
      <c r="BC310" s="188"/>
    </row>
    <row r="311" spans="1:55" s="189" customFormat="1" ht="38.25" customHeight="1" x14ac:dyDescent="0.25">
      <c r="A311" s="181" t="s">
        <v>909</v>
      </c>
      <c r="B311" s="181" t="s">
        <v>493</v>
      </c>
      <c r="C311" s="183" t="s">
        <v>979</v>
      </c>
      <c r="D311" s="183" t="s">
        <v>1338</v>
      </c>
      <c r="E311" s="183" t="s">
        <v>1322</v>
      </c>
      <c r="F311" s="183" t="s">
        <v>1389</v>
      </c>
      <c r="G311" s="183"/>
      <c r="H311" s="183" t="s">
        <v>1173</v>
      </c>
      <c r="I311" s="183" t="s">
        <v>1271</v>
      </c>
      <c r="J311" s="183" t="s">
        <v>1302</v>
      </c>
      <c r="K311" s="184"/>
      <c r="L311" s="185"/>
      <c r="M311" s="185" t="s">
        <v>1570</v>
      </c>
      <c r="N311" s="185"/>
      <c r="O311" s="188" t="s">
        <v>1454</v>
      </c>
      <c r="P311" s="185" t="s">
        <v>1487</v>
      </c>
      <c r="Q311" s="185" t="s">
        <v>421</v>
      </c>
      <c r="R311" s="186" t="s">
        <v>421</v>
      </c>
      <c r="S311" s="185" t="s">
        <v>1483</v>
      </c>
      <c r="T311" s="243" t="s">
        <v>1402</v>
      </c>
      <c r="U311" s="243"/>
      <c r="V311" s="275" t="s">
        <v>1459</v>
      </c>
      <c r="W311" s="275" t="s">
        <v>1501</v>
      </c>
      <c r="X311" s="187" t="s">
        <v>373</v>
      </c>
      <c r="Y311" s="187" t="s">
        <v>373</v>
      </c>
      <c r="Z311" s="187" t="s">
        <v>373</v>
      </c>
      <c r="AA311" s="193" t="s">
        <v>1502</v>
      </c>
      <c r="AB311" s="187" t="s">
        <v>1503</v>
      </c>
      <c r="AC311" s="187" t="s">
        <v>1437</v>
      </c>
      <c r="AD311" s="187" t="s">
        <v>1359</v>
      </c>
      <c r="AE311" s="187"/>
      <c r="AF311" s="184" t="s">
        <v>495</v>
      </c>
      <c r="AG311" s="275" t="s">
        <v>1410</v>
      </c>
      <c r="AH311" s="275" t="s">
        <v>1411</v>
      </c>
      <c r="AI311" s="275" t="s">
        <v>1412</v>
      </c>
      <c r="AJ311" s="275" t="s">
        <v>1412</v>
      </c>
      <c r="AK311" s="275" t="s">
        <v>1412</v>
      </c>
      <c r="AL311" s="187" t="s">
        <v>1491</v>
      </c>
      <c r="AM311" s="187" t="s">
        <v>495</v>
      </c>
      <c r="AN311" s="187" t="s">
        <v>1492</v>
      </c>
      <c r="AO311" s="187"/>
      <c r="AP311" s="187"/>
      <c r="AQ311" s="187" t="s">
        <v>1493</v>
      </c>
      <c r="AR311" s="187" t="s">
        <v>495</v>
      </c>
      <c r="AS311" s="188"/>
      <c r="AT311" s="223"/>
      <c r="AU311" s="188"/>
      <c r="AV311" s="188"/>
      <c r="AW311" s="188"/>
      <c r="AX311" s="188"/>
      <c r="AY311" s="187"/>
      <c r="AZ311" s="188"/>
      <c r="BA311" s="188"/>
      <c r="BB311" s="188"/>
      <c r="BC311" s="188"/>
    </row>
    <row r="312" spans="1:55" ht="75.75" customHeight="1" x14ac:dyDescent="0.25">
      <c r="A312" s="100" t="s">
        <v>909</v>
      </c>
      <c r="B312" s="100" t="s">
        <v>949</v>
      </c>
      <c r="C312" s="20" t="s">
        <v>1178</v>
      </c>
      <c r="D312" s="20"/>
      <c r="E312" s="20"/>
      <c r="F312" s="20"/>
      <c r="G312" s="20"/>
      <c r="H312" s="20" t="s">
        <v>1177</v>
      </c>
      <c r="I312" s="20"/>
      <c r="J312" s="20"/>
      <c r="K312" s="18" t="s">
        <v>1179</v>
      </c>
      <c r="L312" s="154" t="s">
        <v>1180</v>
      </c>
      <c r="M312" s="154"/>
      <c r="N312" s="154"/>
      <c r="O312" s="80"/>
      <c r="P312" s="98"/>
      <c r="Q312" s="98"/>
      <c r="R312" s="61" t="e">
        <f>IF(#REF!="В качестве слушателя","не требуется","")</f>
        <v>#REF!</v>
      </c>
      <c r="S312" s="98"/>
      <c r="T312" s="243"/>
      <c r="U312" s="243"/>
      <c r="V312" s="187" t="e">
        <f>IF(#REF!="в качестве слушателя","не требуется","")</f>
        <v>#REF!</v>
      </c>
      <c r="W312" s="187"/>
      <c r="X312" s="187"/>
      <c r="Y312" s="187"/>
      <c r="Z312" s="187"/>
      <c r="AA312" s="187"/>
      <c r="AB312" s="187"/>
      <c r="AC312" s="187"/>
      <c r="AD312" s="172"/>
      <c r="AE312" s="172"/>
      <c r="AF312" s="18"/>
      <c r="AG312" s="172" t="e">
        <f>IF(#REF!="Отпуск","Не требуется","")</f>
        <v>#REF!</v>
      </c>
      <c r="AH312" s="172"/>
      <c r="AI312" s="172"/>
      <c r="AJ312" s="172"/>
      <c r="AK312" s="172"/>
      <c r="AL312" s="172"/>
      <c r="AM312" s="172"/>
      <c r="AN312" s="172"/>
      <c r="AO312" s="172"/>
      <c r="AP312" s="172"/>
      <c r="AQ312" s="172"/>
      <c r="AR312" s="172"/>
      <c r="AS312" s="80"/>
      <c r="AT312" s="222"/>
      <c r="AU312" s="80"/>
      <c r="AV312" s="80"/>
      <c r="AW312" s="80"/>
      <c r="AX312" s="80"/>
      <c r="AY312" s="172"/>
      <c r="AZ312" s="80"/>
      <c r="BA312" s="80"/>
      <c r="BB312" s="80"/>
      <c r="BC312" s="80"/>
    </row>
    <row r="313" spans="1:55" s="257" customFormat="1" ht="43.5" customHeight="1" x14ac:dyDescent="0.25">
      <c r="A313" s="249" t="s">
        <v>909</v>
      </c>
      <c r="B313" s="249" t="s">
        <v>493</v>
      </c>
      <c r="C313" s="250" t="s">
        <v>824</v>
      </c>
      <c r="D313" s="250"/>
      <c r="E313" s="250"/>
      <c r="F313" s="250" t="s">
        <v>1431</v>
      </c>
      <c r="G313" s="250"/>
      <c r="H313" s="250" t="s">
        <v>1009</v>
      </c>
      <c r="I313" s="250" t="s">
        <v>1303</v>
      </c>
      <c r="J313" s="250" t="s">
        <v>1304</v>
      </c>
      <c r="K313" s="251"/>
      <c r="L313" s="389" t="s">
        <v>823</v>
      </c>
      <c r="M313" s="252"/>
      <c r="N313" s="252"/>
      <c r="O313" s="253" t="s">
        <v>1285</v>
      </c>
      <c r="P313" s="253"/>
      <c r="Q313" s="253"/>
      <c r="R313" s="254" t="e">
        <f>IF(#REF!="В качестве слушателя","не требуется","")</f>
        <v>#REF!</v>
      </c>
      <c r="S313" s="253"/>
      <c r="T313" s="253" t="s">
        <v>1403</v>
      </c>
      <c r="U313" s="253"/>
      <c r="V313" s="276" t="s">
        <v>1404</v>
      </c>
      <c r="W313" s="276" t="s">
        <v>377</v>
      </c>
      <c r="X313" s="255"/>
      <c r="Y313" s="255"/>
      <c r="Z313" s="255"/>
      <c r="AA313" s="255"/>
      <c r="AB313" s="255"/>
      <c r="AC313" s="255"/>
      <c r="AD313" s="255"/>
      <c r="AE313" s="255"/>
      <c r="AF313" s="251"/>
      <c r="AG313" s="276" t="s">
        <v>1413</v>
      </c>
      <c r="AH313" s="276" t="s">
        <v>555</v>
      </c>
      <c r="AI313" s="276" t="s">
        <v>1414</v>
      </c>
      <c r="AJ313" s="276" t="s">
        <v>1414</v>
      </c>
      <c r="AK313" s="276" t="s">
        <v>1414</v>
      </c>
      <c r="AL313" s="255"/>
      <c r="AM313" s="255"/>
      <c r="AN313" s="255"/>
      <c r="AO313" s="255"/>
      <c r="AP313" s="255"/>
      <c r="AQ313" s="255"/>
      <c r="AR313" s="255"/>
      <c r="AS313" s="253"/>
      <c r="AT313" s="256"/>
      <c r="AU313" s="253"/>
      <c r="AV313" s="253"/>
      <c r="AW313" s="253"/>
      <c r="AX313" s="253"/>
      <c r="AY313" s="255"/>
      <c r="AZ313" s="253"/>
      <c r="BA313" s="253"/>
      <c r="BB313" s="253"/>
      <c r="BC313" s="253"/>
    </row>
    <row r="314" spans="1:55" ht="30" customHeight="1" x14ac:dyDescent="0.25">
      <c r="A314" s="100" t="s">
        <v>909</v>
      </c>
      <c r="B314" s="100" t="s">
        <v>493</v>
      </c>
      <c r="C314" s="20" t="s">
        <v>1154</v>
      </c>
      <c r="D314" s="20"/>
      <c r="E314" s="20"/>
      <c r="F314" s="20"/>
      <c r="G314" s="20"/>
      <c r="H314" s="20" t="s">
        <v>1153</v>
      </c>
      <c r="I314" s="20"/>
      <c r="J314" s="20"/>
      <c r="K314" s="18" t="s">
        <v>1155</v>
      </c>
      <c r="L314" s="98" t="s">
        <v>1156</v>
      </c>
      <c r="M314" s="98"/>
      <c r="N314" s="98"/>
      <c r="O314" s="80"/>
      <c r="P314" s="80"/>
      <c r="Q314" s="80"/>
      <c r="R314" s="61" t="e">
        <f>IF(#REF!="В качестве слушателя","не требуется","")</f>
        <v>#REF!</v>
      </c>
      <c r="S314" s="80"/>
      <c r="T314" s="243"/>
      <c r="U314" s="243"/>
      <c r="V314" s="187" t="e">
        <f>IF(#REF!="в качестве слушателя","не требуется","")</f>
        <v>#REF!</v>
      </c>
      <c r="W314" s="187"/>
      <c r="X314" s="187"/>
      <c r="Y314" s="187"/>
      <c r="Z314" s="187"/>
      <c r="AA314" s="187"/>
      <c r="AB314" s="187"/>
      <c r="AC314" s="187"/>
      <c r="AD314" s="172"/>
      <c r="AE314" s="172"/>
      <c r="AF314" s="18"/>
      <c r="AG314" s="172" t="e">
        <f>IF(#REF!="Отпуск","Не требуется","")</f>
        <v>#REF!</v>
      </c>
      <c r="AH314" s="172"/>
      <c r="AI314" s="172"/>
      <c r="AJ314" s="172"/>
      <c r="AK314" s="172"/>
      <c r="AL314" s="172"/>
      <c r="AM314" s="172"/>
      <c r="AN314" s="172"/>
      <c r="AO314" s="172"/>
      <c r="AP314" s="172"/>
      <c r="AQ314" s="172"/>
      <c r="AR314" s="172"/>
      <c r="AS314" s="80"/>
      <c r="AT314" s="222"/>
      <c r="AU314" s="80"/>
      <c r="AV314" s="80"/>
      <c r="AW314" s="80"/>
      <c r="AX314" s="80"/>
      <c r="AY314" s="172"/>
      <c r="AZ314" s="80"/>
      <c r="BA314" s="80"/>
      <c r="BB314" s="80"/>
      <c r="BC314" s="80"/>
    </row>
    <row r="315" spans="1:55" ht="30" customHeight="1" x14ac:dyDescent="0.25">
      <c r="A315" s="100" t="s">
        <v>909</v>
      </c>
      <c r="B315" s="100" t="s">
        <v>493</v>
      </c>
      <c r="C315" s="20" t="s">
        <v>987</v>
      </c>
      <c r="D315" s="20"/>
      <c r="E315" s="20"/>
      <c r="F315" s="20"/>
      <c r="G315" s="20"/>
      <c r="H315" s="20" t="s">
        <v>997</v>
      </c>
      <c r="I315" s="20"/>
      <c r="J315" s="20"/>
      <c r="K315" s="18" t="s">
        <v>992</v>
      </c>
      <c r="L315" s="98"/>
      <c r="M315" s="98"/>
      <c r="N315" s="98"/>
      <c r="O315" s="80"/>
      <c r="P315" s="98"/>
      <c r="Q315" s="98"/>
      <c r="R315" s="61" t="e">
        <f>IF(#REF!="В качестве слушателя","не требуется","")</f>
        <v>#REF!</v>
      </c>
      <c r="S315" s="98"/>
      <c r="T315" s="243"/>
      <c r="U315" s="243"/>
      <c r="V315" s="187" t="e">
        <f>IF(#REF!="в качестве слушателя","не требуется","")</f>
        <v>#REF!</v>
      </c>
      <c r="W315" s="187"/>
      <c r="X315" s="187"/>
      <c r="Y315" s="187"/>
      <c r="Z315" s="187"/>
      <c r="AA315" s="187"/>
      <c r="AB315" s="187"/>
      <c r="AC315" s="187"/>
      <c r="AD315" s="172"/>
      <c r="AE315" s="172"/>
      <c r="AF315" s="18"/>
      <c r="AG315" s="172" t="e">
        <f>IF(#REF!="Отпуск","Не требуется","")</f>
        <v>#REF!</v>
      </c>
      <c r="AH315" s="172"/>
      <c r="AI315" s="172"/>
      <c r="AJ315" s="172"/>
      <c r="AK315" s="172"/>
      <c r="AL315" s="172"/>
      <c r="AM315" s="172"/>
      <c r="AN315" s="172"/>
      <c r="AO315" s="172"/>
      <c r="AP315" s="172"/>
      <c r="AQ315" s="172"/>
      <c r="AR315" s="172"/>
      <c r="AS315" s="80"/>
      <c r="AT315" s="222"/>
      <c r="AU315" s="80"/>
      <c r="AV315" s="80"/>
      <c r="AW315" s="80"/>
      <c r="AX315" s="80"/>
      <c r="AY315" s="172"/>
      <c r="AZ315" s="80"/>
      <c r="BA315" s="80"/>
      <c r="BB315" s="80"/>
      <c r="BC315" s="80"/>
    </row>
    <row r="316" spans="1:55" s="257" customFormat="1" ht="60.75" customHeight="1" x14ac:dyDescent="0.25">
      <c r="A316" s="249" t="s">
        <v>909</v>
      </c>
      <c r="B316" s="249" t="s">
        <v>493</v>
      </c>
      <c r="C316" s="250" t="s">
        <v>1174</v>
      </c>
      <c r="D316" s="250"/>
      <c r="E316" s="250"/>
      <c r="F316" s="250" t="s">
        <v>1431</v>
      </c>
      <c r="G316" s="250"/>
      <c r="H316" s="250" t="s">
        <v>1041</v>
      </c>
      <c r="I316" s="250" t="s">
        <v>1305</v>
      </c>
      <c r="J316" s="250" t="s">
        <v>1306</v>
      </c>
      <c r="K316" s="251"/>
      <c r="L316" s="252"/>
      <c r="M316" s="252"/>
      <c r="N316" s="252"/>
      <c r="O316" s="253" t="s">
        <v>1286</v>
      </c>
      <c r="P316" s="252"/>
      <c r="Q316" s="252"/>
      <c r="R316" s="254" t="e">
        <f>IF(#REF!="В качестве слушателя","не требуется","")</f>
        <v>#REF!</v>
      </c>
      <c r="S316" s="252"/>
      <c r="T316" s="253"/>
      <c r="U316" s="253"/>
      <c r="V316" s="255" t="e">
        <f>IF(#REF!="в качестве слушателя","не требуется","")</f>
        <v>#REF!</v>
      </c>
      <c r="W316" s="255"/>
      <c r="X316" s="255"/>
      <c r="Y316" s="255"/>
      <c r="Z316" s="255"/>
      <c r="AA316" s="255"/>
      <c r="AB316" s="255"/>
      <c r="AC316" s="255"/>
      <c r="AD316" s="255"/>
      <c r="AE316" s="255"/>
      <c r="AF316" s="251"/>
      <c r="AG316" s="255" t="e">
        <f>IF(#REF!="Отпуск","Не требуется","")</f>
        <v>#REF!</v>
      </c>
      <c r="AH316" s="255"/>
      <c r="AI316" s="255"/>
      <c r="AJ316" s="255"/>
      <c r="AK316" s="255"/>
      <c r="AL316" s="255"/>
      <c r="AM316" s="255"/>
      <c r="AN316" s="255"/>
      <c r="AO316" s="255"/>
      <c r="AP316" s="255"/>
      <c r="AQ316" s="255"/>
      <c r="AR316" s="255"/>
      <c r="AS316" s="253"/>
      <c r="AT316" s="256"/>
      <c r="AU316" s="253"/>
      <c r="AV316" s="253"/>
      <c r="AW316" s="253"/>
      <c r="AX316" s="253"/>
      <c r="AY316" s="255"/>
      <c r="AZ316" s="253"/>
      <c r="BA316" s="253"/>
      <c r="BB316" s="253"/>
      <c r="BC316" s="253"/>
    </row>
    <row r="317" spans="1:55" ht="35.1" customHeight="1" x14ac:dyDescent="0.25">
      <c r="A317" s="100" t="s">
        <v>909</v>
      </c>
      <c r="B317" s="100" t="s">
        <v>949</v>
      </c>
      <c r="C317" s="20" t="s">
        <v>1042</v>
      </c>
      <c r="D317" s="20"/>
      <c r="E317" s="20"/>
      <c r="F317" s="20"/>
      <c r="G317" s="20"/>
      <c r="H317" s="20" t="s">
        <v>1041</v>
      </c>
      <c r="I317" s="20"/>
      <c r="J317" s="20"/>
      <c r="K317" s="18" t="s">
        <v>1043</v>
      </c>
      <c r="L317" s="98" t="s">
        <v>1044</v>
      </c>
      <c r="M317" s="98"/>
      <c r="N317" s="98"/>
      <c r="O317" s="80"/>
      <c r="P317" s="98"/>
      <c r="Q317" s="98"/>
      <c r="R317" s="61" t="e">
        <f>IF(#REF!="В качестве слушателя","не требуется","")</f>
        <v>#REF!</v>
      </c>
      <c r="S317" s="98"/>
      <c r="T317" s="243"/>
      <c r="U317" s="243"/>
      <c r="V317" s="187" t="e">
        <f>IF(#REF!="в качестве слушателя","не требуется","")</f>
        <v>#REF!</v>
      </c>
      <c r="W317" s="187"/>
      <c r="X317" s="187"/>
      <c r="Y317" s="187"/>
      <c r="Z317" s="187"/>
      <c r="AA317" s="187"/>
      <c r="AB317" s="187"/>
      <c r="AC317" s="187"/>
      <c r="AD317" s="172"/>
      <c r="AE317" s="172"/>
      <c r="AF317" s="18"/>
      <c r="AG317" s="172" t="e">
        <f>IF(#REF!="Отпуск","Не требуется","")</f>
        <v>#REF!</v>
      </c>
      <c r="AH317" s="172"/>
      <c r="AI317" s="172"/>
      <c r="AJ317" s="172"/>
      <c r="AK317" s="172"/>
      <c r="AL317" s="172"/>
      <c r="AM317" s="172"/>
      <c r="AN317" s="172"/>
      <c r="AO317" s="172"/>
      <c r="AP317" s="172"/>
      <c r="AQ317" s="172"/>
      <c r="AR317" s="172"/>
      <c r="AS317" s="80"/>
      <c r="AT317" s="222"/>
      <c r="AU317" s="80"/>
      <c r="AV317" s="80"/>
      <c r="AW317" s="80"/>
      <c r="AX317" s="80"/>
      <c r="AY317" s="172"/>
      <c r="AZ317" s="80"/>
      <c r="BA317" s="80"/>
      <c r="BB317" s="80"/>
      <c r="BC317" s="80"/>
    </row>
    <row r="318" spans="1:55" s="12" customFormat="1" ht="72" customHeight="1" x14ac:dyDescent="0.25">
      <c r="A318" s="100" t="s">
        <v>909</v>
      </c>
      <c r="B318" s="100" t="s">
        <v>949</v>
      </c>
      <c r="C318" s="17" t="s">
        <v>1083</v>
      </c>
      <c r="D318" s="17"/>
      <c r="E318" s="17"/>
      <c r="F318" s="17"/>
      <c r="G318" s="17"/>
      <c r="H318" s="20" t="s">
        <v>1039</v>
      </c>
      <c r="I318" s="20"/>
      <c r="J318" s="20"/>
      <c r="K318" s="18" t="s">
        <v>361</v>
      </c>
      <c r="L318" s="98" t="s">
        <v>344</v>
      </c>
      <c r="M318" s="98"/>
      <c r="N318" s="98"/>
      <c r="O318" s="50">
        <v>1</v>
      </c>
      <c r="P318" s="18"/>
      <c r="Q318" s="18"/>
      <c r="R318" s="61" t="e">
        <f>IF(#REF!="В качестве слушателя","не требуется","")</f>
        <v>#REF!</v>
      </c>
      <c r="S318" s="18"/>
      <c r="T318" s="242"/>
      <c r="U318" s="242"/>
      <c r="V318" s="187" t="e">
        <f>IF(#REF!="в качестве слушателя","не требуется","")</f>
        <v>#REF!</v>
      </c>
      <c r="W318" s="187"/>
      <c r="X318" s="187"/>
      <c r="Y318" s="187"/>
      <c r="Z318" s="187"/>
      <c r="AA318" s="187"/>
      <c r="AB318" s="187"/>
      <c r="AC318" s="187"/>
      <c r="AD318" s="172"/>
      <c r="AE318" s="172"/>
      <c r="AF318" s="18"/>
      <c r="AG318" s="172" t="e">
        <f>IF(#REF!="Отпуск","Не требуется","")</f>
        <v>#REF!</v>
      </c>
      <c r="AH318" s="172"/>
      <c r="AI318" s="172"/>
      <c r="AJ318" s="172"/>
      <c r="AK318" s="172"/>
      <c r="AL318" s="172"/>
      <c r="AM318" s="172"/>
      <c r="AN318" s="172"/>
      <c r="AO318" s="172"/>
      <c r="AP318" s="172"/>
      <c r="AQ318" s="172"/>
      <c r="AR318" s="172"/>
      <c r="AS318" s="80"/>
      <c r="AT318" s="222" t="s">
        <v>373</v>
      </c>
      <c r="AU318" s="80" t="s">
        <v>373</v>
      </c>
      <c r="AV318" s="80" t="s">
        <v>373</v>
      </c>
      <c r="AW318" s="80" t="s">
        <v>373</v>
      </c>
      <c r="AX318" s="80"/>
      <c r="AY318" s="172"/>
      <c r="AZ318" s="80"/>
      <c r="BA318" s="80"/>
      <c r="BB318" s="80"/>
      <c r="BC318" s="80"/>
    </row>
    <row r="319" spans="1:55" s="189" customFormat="1" ht="108.6" customHeight="1" x14ac:dyDescent="0.25">
      <c r="A319" s="181" t="s">
        <v>909</v>
      </c>
      <c r="B319" s="181" t="s">
        <v>493</v>
      </c>
      <c r="C319" s="182" t="s">
        <v>1560</v>
      </c>
      <c r="D319" s="182" t="s">
        <v>1338</v>
      </c>
      <c r="E319" s="182" t="s">
        <v>1321</v>
      </c>
      <c r="F319" s="182" t="s">
        <v>1389</v>
      </c>
      <c r="G319" s="182"/>
      <c r="H319" s="183" t="s">
        <v>1618</v>
      </c>
      <c r="I319" s="183" t="s">
        <v>897</v>
      </c>
      <c r="J319" s="183" t="s">
        <v>1307</v>
      </c>
      <c r="K319" s="184"/>
      <c r="L319" s="185" t="s">
        <v>708</v>
      </c>
      <c r="M319" s="185" t="s">
        <v>1562</v>
      </c>
      <c r="N319" s="185"/>
      <c r="O319" s="188" t="s">
        <v>1561</v>
      </c>
      <c r="P319" s="184"/>
      <c r="Q319" s="184"/>
      <c r="R319" s="186" t="e">
        <f>IF(#REF!="В качестве слушателя","не требуется","")</f>
        <v>#REF!</v>
      </c>
      <c r="S319" s="184"/>
      <c r="T319" s="243"/>
      <c r="U319" s="243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4"/>
      <c r="AG319" s="187" t="e">
        <f>IF(#REF!="Отпуск","Не требуется","")</f>
        <v>#REF!</v>
      </c>
      <c r="AH319" s="187"/>
      <c r="AI319" s="187"/>
      <c r="AJ319" s="187"/>
      <c r="AK319" s="187"/>
      <c r="AL319" s="187"/>
      <c r="AM319" s="187"/>
      <c r="AN319" s="187"/>
      <c r="AO319" s="187"/>
      <c r="AP319" s="187"/>
      <c r="AQ319" s="187"/>
      <c r="AR319" s="187"/>
      <c r="AS319" s="188"/>
      <c r="AT319" s="223" t="s">
        <v>373</v>
      </c>
      <c r="AU319" s="188" t="s">
        <v>373</v>
      </c>
      <c r="AV319" s="188" t="s">
        <v>373</v>
      </c>
      <c r="AW319" s="188" t="s">
        <v>373</v>
      </c>
      <c r="AX319" s="188"/>
      <c r="AY319" s="187"/>
      <c r="AZ319" s="188"/>
      <c r="BA319" s="188"/>
      <c r="BB319" s="188"/>
      <c r="BC319" s="188"/>
    </row>
    <row r="320" spans="1:55" s="12" customFormat="1" ht="48.75" customHeight="1" x14ac:dyDescent="0.25">
      <c r="A320" s="100" t="s">
        <v>909</v>
      </c>
      <c r="B320" s="100" t="s">
        <v>949</v>
      </c>
      <c r="C320" s="17" t="s">
        <v>336</v>
      </c>
      <c r="D320" s="17"/>
      <c r="E320" s="17"/>
      <c r="F320" s="17"/>
      <c r="G320" s="17"/>
      <c r="H320" s="20" t="s">
        <v>1039</v>
      </c>
      <c r="I320" s="20"/>
      <c r="J320" s="20"/>
      <c r="K320" s="18" t="s">
        <v>21</v>
      </c>
      <c r="L320" s="98" t="s">
        <v>320</v>
      </c>
      <c r="M320" s="98"/>
      <c r="N320" s="98"/>
      <c r="O320" s="50">
        <v>1</v>
      </c>
      <c r="P320" s="18" t="s">
        <v>56</v>
      </c>
      <c r="Q320" s="18"/>
      <c r="R320" s="61" t="e">
        <f>IF(#REF!="В качестве слушателя","не требуется","")</f>
        <v>#REF!</v>
      </c>
      <c r="S320" s="18"/>
      <c r="T320" s="242"/>
      <c r="U320" s="242"/>
      <c r="V320" s="187" t="e">
        <f>IF(#REF!="в качестве слушателя","не требуется","")</f>
        <v>#REF!</v>
      </c>
      <c r="W320" s="187"/>
      <c r="X320" s="187"/>
      <c r="Y320" s="187"/>
      <c r="Z320" s="187"/>
      <c r="AA320" s="187"/>
      <c r="AB320" s="187"/>
      <c r="AC320" s="187"/>
      <c r="AD320" s="172"/>
      <c r="AE320" s="172"/>
      <c r="AF320" s="18"/>
      <c r="AG320" s="172" t="e">
        <f>IF(#REF!="Отпуск","Не требуется","")</f>
        <v>#REF!</v>
      </c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80"/>
      <c r="AT320" s="222" t="s">
        <v>373</v>
      </c>
      <c r="AU320" s="80" t="s">
        <v>373</v>
      </c>
      <c r="AV320" s="80" t="s">
        <v>373</v>
      </c>
      <c r="AW320" s="80" t="s">
        <v>373</v>
      </c>
      <c r="AX320" s="80"/>
      <c r="AY320" s="172"/>
      <c r="AZ320" s="80"/>
      <c r="BA320" s="80"/>
      <c r="BB320" s="80"/>
      <c r="BC320" s="80"/>
    </row>
    <row r="321" spans="1:55" s="12" customFormat="1" ht="48.75" customHeight="1" x14ac:dyDescent="0.25">
      <c r="A321" s="100" t="s">
        <v>909</v>
      </c>
      <c r="B321" s="100" t="s">
        <v>949</v>
      </c>
      <c r="C321" s="17" t="s">
        <v>335</v>
      </c>
      <c r="D321" s="17"/>
      <c r="E321" s="17"/>
      <c r="F321" s="17"/>
      <c r="G321" s="17"/>
      <c r="H321" s="20" t="s">
        <v>1039</v>
      </c>
      <c r="I321" s="20"/>
      <c r="J321" s="20"/>
      <c r="K321" s="51" t="s">
        <v>888</v>
      </c>
      <c r="L321" s="98" t="s">
        <v>203</v>
      </c>
      <c r="M321" s="98"/>
      <c r="N321" s="98"/>
      <c r="O321" s="80">
        <v>1</v>
      </c>
      <c r="P321" s="153"/>
      <c r="Q321" s="153"/>
      <c r="R321" s="61" t="e">
        <f>IF(#REF!="В качестве слушателя","не требуется","")</f>
        <v>#REF!</v>
      </c>
      <c r="S321" s="153"/>
      <c r="T321" s="243"/>
      <c r="U321" s="243"/>
      <c r="V321" s="187" t="e">
        <f>IF(#REF!="в качестве слушателя","не требуется","")</f>
        <v>#REF!</v>
      </c>
      <c r="W321" s="187"/>
      <c r="X321" s="187"/>
      <c r="Y321" s="187"/>
      <c r="Z321" s="187"/>
      <c r="AA321" s="187"/>
      <c r="AB321" s="187"/>
      <c r="AC321" s="187"/>
      <c r="AD321" s="172"/>
      <c r="AE321" s="172"/>
      <c r="AF321" s="51"/>
      <c r="AG321" s="172" t="e">
        <f>IF(#REF!="Отпуск","Не требуется","")</f>
        <v>#REF!</v>
      </c>
      <c r="AH321" s="172"/>
      <c r="AI321" s="172"/>
      <c r="AJ321" s="172"/>
      <c r="AK321" s="172"/>
      <c r="AL321" s="172"/>
      <c r="AM321" s="172"/>
      <c r="AN321" s="172"/>
      <c r="AO321" s="172"/>
      <c r="AP321" s="172"/>
      <c r="AQ321" s="172"/>
      <c r="AR321" s="172"/>
      <c r="AS321" s="80"/>
      <c r="AT321" s="222" t="s">
        <v>373</v>
      </c>
      <c r="AU321" s="80" t="s">
        <v>373</v>
      </c>
      <c r="AV321" s="80" t="s">
        <v>373</v>
      </c>
      <c r="AW321" s="80" t="s">
        <v>373</v>
      </c>
      <c r="AX321" s="80"/>
      <c r="AY321" s="172"/>
      <c r="AZ321" s="80"/>
      <c r="BA321" s="80"/>
      <c r="BB321" s="80"/>
      <c r="BC321" s="80"/>
    </row>
    <row r="322" spans="1:55" s="189" customFormat="1" ht="56.25" customHeight="1" x14ac:dyDescent="0.25">
      <c r="A322" s="181" t="s">
        <v>909</v>
      </c>
      <c r="B322" s="181" t="s">
        <v>493</v>
      </c>
      <c r="C322" s="183" t="s">
        <v>338</v>
      </c>
      <c r="D322" s="183" t="s">
        <v>1338</v>
      </c>
      <c r="E322" s="183" t="s">
        <v>1321</v>
      </c>
      <c r="F322" s="183" t="s">
        <v>1389</v>
      </c>
      <c r="G322" s="183"/>
      <c r="H322" s="183" t="s">
        <v>1421</v>
      </c>
      <c r="I322" s="183" t="s">
        <v>897</v>
      </c>
      <c r="J322" s="183" t="s">
        <v>1308</v>
      </c>
      <c r="K322" s="184"/>
      <c r="L322" s="185"/>
      <c r="M322" s="185" t="s">
        <v>1572</v>
      </c>
      <c r="N322" s="185"/>
      <c r="O322" s="188" t="s">
        <v>1571</v>
      </c>
      <c r="P322" s="185"/>
      <c r="Q322" s="185"/>
      <c r="R322" s="186" t="e">
        <f>IF(#REF!="В качестве слушателя","не требуется","")</f>
        <v>#REF!</v>
      </c>
      <c r="S322" s="185"/>
      <c r="T322" s="243" t="s">
        <v>298</v>
      </c>
      <c r="U322" s="243" t="s">
        <v>298</v>
      </c>
      <c r="V322" s="280" t="s">
        <v>126</v>
      </c>
      <c r="W322" s="280" t="s">
        <v>1405</v>
      </c>
      <c r="X322" s="187"/>
      <c r="Y322" s="187"/>
      <c r="Z322" s="187"/>
      <c r="AA322" s="187"/>
      <c r="AB322" s="187"/>
      <c r="AC322" s="187"/>
      <c r="AD322" s="187" t="s">
        <v>1213</v>
      </c>
      <c r="AE322" s="187" t="s">
        <v>1239</v>
      </c>
      <c r="AF322" s="184"/>
      <c r="AG322" s="187" t="s">
        <v>1232</v>
      </c>
      <c r="AH322" s="187" t="s">
        <v>1232</v>
      </c>
      <c r="AI322" s="187" t="s">
        <v>1232</v>
      </c>
      <c r="AJ322" s="187" t="s">
        <v>1232</v>
      </c>
      <c r="AK322" s="187" t="s">
        <v>1232</v>
      </c>
      <c r="AL322" s="187" t="s">
        <v>341</v>
      </c>
      <c r="AM322" s="187" t="s">
        <v>495</v>
      </c>
      <c r="AN322" s="187" t="s">
        <v>495</v>
      </c>
      <c r="AO322" s="187" t="s">
        <v>1232</v>
      </c>
      <c r="AP322" s="187"/>
      <c r="AQ322" s="187" t="s">
        <v>1232</v>
      </c>
      <c r="AR322" s="187" t="s">
        <v>495</v>
      </c>
      <c r="AS322" s="188" t="s">
        <v>1232</v>
      </c>
      <c r="AT322" s="223"/>
      <c r="AU322" s="188"/>
      <c r="AV322" s="188"/>
      <c r="AW322" s="188"/>
      <c r="AX322" s="188"/>
      <c r="AY322" s="187"/>
      <c r="AZ322" s="188"/>
      <c r="BA322" s="188"/>
      <c r="BB322" s="188"/>
      <c r="BC322" s="188"/>
    </row>
    <row r="323" spans="1:55" ht="49.5" customHeight="1" x14ac:dyDescent="0.25">
      <c r="A323" s="100" t="s">
        <v>909</v>
      </c>
      <c r="B323" s="100" t="s">
        <v>949</v>
      </c>
      <c r="C323" s="20" t="s">
        <v>1040</v>
      </c>
      <c r="D323" s="20"/>
      <c r="E323" s="20"/>
      <c r="F323" s="20"/>
      <c r="G323" s="20"/>
      <c r="H323" s="20" t="s">
        <v>1039</v>
      </c>
      <c r="I323" s="20"/>
      <c r="J323" s="20"/>
      <c r="K323" s="18"/>
      <c r="L323" s="98"/>
      <c r="M323" s="98"/>
      <c r="N323" s="98"/>
      <c r="O323" s="80"/>
      <c r="P323" s="98"/>
      <c r="Q323" s="98"/>
      <c r="R323" s="61" t="e">
        <f>IF(#REF!="В качестве слушателя","не требуется","")</f>
        <v>#REF!</v>
      </c>
      <c r="S323" s="98"/>
      <c r="T323" s="243"/>
      <c r="U323" s="243"/>
      <c r="V323" s="187" t="e">
        <f>IF(#REF!="в качестве слушателя","не требуется","")</f>
        <v>#REF!</v>
      </c>
      <c r="W323" s="187"/>
      <c r="X323" s="187"/>
      <c r="Y323" s="187"/>
      <c r="Z323" s="187"/>
      <c r="AA323" s="187"/>
      <c r="AB323" s="187"/>
      <c r="AC323" s="187"/>
      <c r="AD323" s="172"/>
      <c r="AE323" s="172"/>
      <c r="AF323" s="18"/>
      <c r="AG323" s="172" t="e">
        <f>IF(#REF!="Отпуск","Не требуется","")</f>
        <v>#REF!</v>
      </c>
      <c r="AH323" s="172"/>
      <c r="AI323" s="172"/>
      <c r="AJ323" s="172"/>
      <c r="AK323" s="172"/>
      <c r="AL323" s="172"/>
      <c r="AM323" s="172"/>
      <c r="AN323" s="172"/>
      <c r="AO323" s="172"/>
      <c r="AP323" s="172"/>
      <c r="AQ323" s="172"/>
      <c r="AR323" s="172"/>
      <c r="AS323" s="80"/>
      <c r="AT323" s="222"/>
      <c r="AU323" s="80"/>
      <c r="AV323" s="80"/>
      <c r="AW323" s="80"/>
      <c r="AX323" s="80"/>
      <c r="AY323" s="172"/>
      <c r="AZ323" s="80"/>
      <c r="BA323" s="80"/>
      <c r="BB323" s="80"/>
      <c r="BC323" s="80"/>
    </row>
    <row r="324" spans="1:55" s="189" customFormat="1" ht="60" customHeight="1" x14ac:dyDescent="0.25">
      <c r="A324" s="181" t="s">
        <v>909</v>
      </c>
      <c r="B324" s="181" t="s">
        <v>493</v>
      </c>
      <c r="C324" s="183" t="s">
        <v>1073</v>
      </c>
      <c r="D324" s="183" t="s">
        <v>1338</v>
      </c>
      <c r="E324" s="183" t="s">
        <v>1321</v>
      </c>
      <c r="F324" s="183" t="s">
        <v>1389</v>
      </c>
      <c r="G324" s="183"/>
      <c r="H324" s="183" t="s">
        <v>997</v>
      </c>
      <c r="I324" s="183" t="s">
        <v>897</v>
      </c>
      <c r="J324" s="183" t="s">
        <v>1598</v>
      </c>
      <c r="K324" s="184"/>
      <c r="L324" s="185"/>
      <c r="M324" s="185" t="s">
        <v>1573</v>
      </c>
      <c r="N324" s="185"/>
      <c r="O324" s="188" t="s">
        <v>1432</v>
      </c>
      <c r="P324" s="185"/>
      <c r="Q324" s="185"/>
      <c r="R324" s="186" t="e">
        <f>IF(#REF!="В качестве слушателя","не требуется","")</f>
        <v>#REF!</v>
      </c>
      <c r="S324" s="185"/>
      <c r="T324" s="243"/>
      <c r="U324" s="243"/>
      <c r="V324" s="187" t="e">
        <f>IF(#REF!="в качестве слушателя","не требуется","")</f>
        <v>#REF!</v>
      </c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4"/>
      <c r="AG324" s="187" t="e">
        <f>IF(#REF!="Отпуск","Не требуется","")</f>
        <v>#REF!</v>
      </c>
      <c r="AH324" s="187"/>
      <c r="AI324" s="187"/>
      <c r="AJ324" s="187"/>
      <c r="AK324" s="187"/>
      <c r="AL324" s="187"/>
      <c r="AM324" s="187"/>
      <c r="AN324" s="187"/>
      <c r="AO324" s="187"/>
      <c r="AP324" s="187"/>
      <c r="AQ324" s="187"/>
      <c r="AR324" s="187"/>
      <c r="AS324" s="188"/>
      <c r="AT324" s="223"/>
      <c r="AU324" s="188"/>
      <c r="AV324" s="188"/>
      <c r="AW324" s="188"/>
      <c r="AX324" s="188"/>
      <c r="AY324" s="187"/>
      <c r="AZ324" s="188"/>
      <c r="BA324" s="188"/>
      <c r="BB324" s="188"/>
      <c r="BC324" s="188"/>
    </row>
    <row r="325" spans="1:55" ht="84" customHeight="1" x14ac:dyDescent="0.25">
      <c r="A325" s="100" t="s">
        <v>909</v>
      </c>
      <c r="B325" s="100" t="s">
        <v>949</v>
      </c>
      <c r="C325" s="20" t="s">
        <v>1085</v>
      </c>
      <c r="D325" s="20"/>
      <c r="E325" s="20"/>
      <c r="F325" s="20"/>
      <c r="G325" s="20"/>
      <c r="H325" s="20" t="s">
        <v>1030</v>
      </c>
      <c r="I325" s="20"/>
      <c r="J325" s="20"/>
      <c r="K325" s="18" t="s">
        <v>21</v>
      </c>
      <c r="L325" s="98"/>
      <c r="M325" s="98"/>
      <c r="N325" s="98"/>
      <c r="O325" s="80"/>
      <c r="P325" s="98"/>
      <c r="Q325" s="98"/>
      <c r="R325" s="61" t="e">
        <f>IF(#REF!="В качестве слушателя","не требуется","")</f>
        <v>#REF!</v>
      </c>
      <c r="S325" s="98"/>
      <c r="T325" s="243"/>
      <c r="U325" s="243"/>
      <c r="V325" s="187" t="e">
        <f>IF(#REF!="в качестве слушателя","не требуется","")</f>
        <v>#REF!</v>
      </c>
      <c r="W325" s="187"/>
      <c r="X325" s="187"/>
      <c r="Y325" s="187"/>
      <c r="Z325" s="187"/>
      <c r="AA325" s="187"/>
      <c r="AB325" s="187"/>
      <c r="AC325" s="187"/>
      <c r="AD325" s="172"/>
      <c r="AE325" s="172"/>
      <c r="AF325" s="18"/>
      <c r="AG325" s="172" t="e">
        <f>IF(#REF!="Отпуск","Не требуется","")</f>
        <v>#REF!</v>
      </c>
      <c r="AH325" s="172"/>
      <c r="AI325" s="172"/>
      <c r="AJ325" s="172"/>
      <c r="AK325" s="172"/>
      <c r="AL325" s="172"/>
      <c r="AM325" s="172"/>
      <c r="AN325" s="172"/>
      <c r="AO325" s="172"/>
      <c r="AP325" s="172"/>
      <c r="AQ325" s="172"/>
      <c r="AR325" s="172"/>
      <c r="AS325" s="80"/>
      <c r="AT325" s="222"/>
      <c r="AU325" s="80"/>
      <c r="AV325" s="80"/>
      <c r="AW325" s="80"/>
      <c r="AX325" s="80"/>
      <c r="AY325" s="172"/>
      <c r="AZ325" s="80"/>
      <c r="BA325" s="80"/>
      <c r="BB325" s="80"/>
      <c r="BC325" s="80"/>
    </row>
    <row r="326" spans="1:55" s="189" customFormat="1" ht="96.75" customHeight="1" x14ac:dyDescent="0.25">
      <c r="A326" s="181" t="s">
        <v>909</v>
      </c>
      <c r="B326" s="181" t="s">
        <v>493</v>
      </c>
      <c r="C326" s="183" t="s">
        <v>978</v>
      </c>
      <c r="D326" s="183" t="s">
        <v>1338</v>
      </c>
      <c r="E326" s="183" t="s">
        <v>1322</v>
      </c>
      <c r="F326" s="183" t="s">
        <v>1389</v>
      </c>
      <c r="G326" s="183" t="s">
        <v>1433</v>
      </c>
      <c r="H326" s="183" t="s">
        <v>1175</v>
      </c>
      <c r="I326" s="183" t="s">
        <v>1273</v>
      </c>
      <c r="J326" s="183" t="s">
        <v>1272</v>
      </c>
      <c r="K326" s="184" t="s">
        <v>1434</v>
      </c>
      <c r="L326" s="185"/>
      <c r="M326" s="185" t="s">
        <v>1574</v>
      </c>
      <c r="N326" s="185" t="s">
        <v>1443</v>
      </c>
      <c r="O326" s="188" t="s">
        <v>1575</v>
      </c>
      <c r="P326" s="185" t="s">
        <v>1444</v>
      </c>
      <c r="Q326" s="185"/>
      <c r="R326" s="186"/>
      <c r="S326" s="185" t="s">
        <v>1445</v>
      </c>
      <c r="T326" s="243" t="s">
        <v>1406</v>
      </c>
      <c r="U326" s="243"/>
      <c r="V326" s="275" t="s">
        <v>1446</v>
      </c>
      <c r="W326" s="275" t="s">
        <v>1504</v>
      </c>
      <c r="X326" s="187" t="s">
        <v>1457</v>
      </c>
      <c r="Y326" s="187" t="s">
        <v>1457</v>
      </c>
      <c r="Z326" s="187" t="s">
        <v>1457</v>
      </c>
      <c r="AA326" s="187" t="s">
        <v>1457</v>
      </c>
      <c r="AB326" s="187" t="s">
        <v>1457</v>
      </c>
      <c r="AC326" s="187" t="s">
        <v>1437</v>
      </c>
      <c r="AD326" s="187"/>
      <c r="AE326" s="187"/>
      <c r="AF326" s="184"/>
      <c r="AG326" s="280" t="s">
        <v>1415</v>
      </c>
      <c r="AH326" s="280" t="s">
        <v>1416</v>
      </c>
      <c r="AI326" s="280" t="s">
        <v>1417</v>
      </c>
      <c r="AJ326" s="280" t="s">
        <v>1417</v>
      </c>
      <c r="AK326" s="280" t="s">
        <v>1417</v>
      </c>
      <c r="AL326" s="187"/>
      <c r="AM326" s="187"/>
      <c r="AN326" s="187"/>
      <c r="AO326" s="187"/>
      <c r="AP326" s="187"/>
      <c r="AQ326" s="187"/>
      <c r="AR326" s="187"/>
      <c r="AS326" s="188"/>
      <c r="AT326" s="223"/>
      <c r="AU326" s="188"/>
      <c r="AV326" s="188"/>
      <c r="AW326" s="188"/>
      <c r="AX326" s="188"/>
      <c r="AY326" s="187"/>
      <c r="AZ326" s="188"/>
      <c r="BA326" s="188"/>
      <c r="BB326" s="188"/>
      <c r="BC326" s="188"/>
    </row>
    <row r="327" spans="1:55" s="189" customFormat="1" ht="96.75" customHeight="1" x14ac:dyDescent="0.25">
      <c r="A327" s="181" t="s">
        <v>909</v>
      </c>
      <c r="B327" s="181" t="s">
        <v>493</v>
      </c>
      <c r="C327" s="183" t="s">
        <v>1650</v>
      </c>
      <c r="D327" s="183" t="s">
        <v>1252</v>
      </c>
      <c r="E327" s="183" t="s">
        <v>1321</v>
      </c>
      <c r="F327" s="183" t="s">
        <v>1389</v>
      </c>
      <c r="G327" s="183"/>
      <c r="H327" s="183" t="s">
        <v>1048</v>
      </c>
      <c r="I327" s="183" t="s">
        <v>897</v>
      </c>
      <c r="J327" s="183" t="s">
        <v>497</v>
      </c>
      <c r="K327" s="184" t="s">
        <v>1651</v>
      </c>
      <c r="L327" s="185"/>
      <c r="M327" s="185"/>
      <c r="N327" s="185"/>
      <c r="O327" s="188"/>
      <c r="P327" s="185"/>
      <c r="Q327" s="185"/>
      <c r="R327" s="186"/>
      <c r="S327" s="185"/>
      <c r="T327" s="243"/>
      <c r="U327" s="243"/>
      <c r="V327" s="275"/>
      <c r="W327" s="275"/>
      <c r="X327" s="187"/>
      <c r="Y327" s="187"/>
      <c r="Z327" s="187"/>
      <c r="AA327" s="187"/>
      <c r="AB327" s="187"/>
      <c r="AC327" s="187"/>
      <c r="AD327" s="187"/>
      <c r="AE327" s="187"/>
      <c r="AF327" s="184"/>
      <c r="AG327" s="280"/>
      <c r="AH327" s="280"/>
      <c r="AI327" s="280"/>
      <c r="AJ327" s="280"/>
      <c r="AK327" s="280"/>
      <c r="AL327" s="187"/>
      <c r="AM327" s="187"/>
      <c r="AN327" s="187"/>
      <c r="AO327" s="187"/>
      <c r="AP327" s="187"/>
      <c r="AQ327" s="187"/>
      <c r="AR327" s="187"/>
      <c r="AS327" s="188"/>
      <c r="AT327" s="223"/>
      <c r="AU327" s="188"/>
      <c r="AV327" s="188"/>
      <c r="AW327" s="188"/>
      <c r="AX327" s="188"/>
      <c r="AY327" s="187"/>
      <c r="AZ327" s="188"/>
      <c r="BA327" s="188"/>
      <c r="BB327" s="188"/>
      <c r="BC327" s="188"/>
    </row>
    <row r="328" spans="1:55" s="257" customFormat="1" ht="45" customHeight="1" x14ac:dyDescent="0.25">
      <c r="A328" s="249" t="s">
        <v>909</v>
      </c>
      <c r="B328" s="249" t="s">
        <v>493</v>
      </c>
      <c r="C328" s="250" t="s">
        <v>1074</v>
      </c>
      <c r="D328" s="250"/>
      <c r="E328" s="250"/>
      <c r="F328" s="250"/>
      <c r="G328" s="250"/>
      <c r="H328" s="250" t="s">
        <v>1298</v>
      </c>
      <c r="I328" s="250" t="s">
        <v>897</v>
      </c>
      <c r="J328" s="250" t="s">
        <v>1237</v>
      </c>
      <c r="K328" s="251"/>
      <c r="L328" s="252"/>
      <c r="M328" s="252"/>
      <c r="N328" s="252"/>
      <c r="O328" s="253" t="s">
        <v>1286</v>
      </c>
      <c r="P328" s="252"/>
      <c r="Q328" s="252"/>
      <c r="R328" s="254"/>
      <c r="S328" s="252"/>
      <c r="T328" s="253"/>
      <c r="U328" s="253"/>
      <c r="V328" s="255"/>
      <c r="W328" s="255"/>
      <c r="X328" s="255"/>
      <c r="Y328" s="255"/>
      <c r="Z328" s="255"/>
      <c r="AA328" s="255"/>
      <c r="AB328" s="255"/>
      <c r="AC328" s="255"/>
      <c r="AD328" s="255"/>
      <c r="AE328" s="255"/>
      <c r="AF328" s="251"/>
      <c r="AG328" s="255"/>
      <c r="AH328" s="255"/>
      <c r="AI328" s="255"/>
      <c r="AJ328" s="255"/>
      <c r="AK328" s="255"/>
      <c r="AL328" s="255"/>
      <c r="AM328" s="255"/>
      <c r="AN328" s="255"/>
      <c r="AO328" s="255"/>
      <c r="AP328" s="255"/>
      <c r="AQ328" s="255"/>
      <c r="AR328" s="255"/>
      <c r="AS328" s="253"/>
      <c r="AT328" s="256"/>
      <c r="AU328" s="253"/>
      <c r="AV328" s="253"/>
      <c r="AW328" s="253"/>
      <c r="AX328" s="253"/>
      <c r="AY328" s="255"/>
      <c r="AZ328" s="253"/>
      <c r="BA328" s="253"/>
      <c r="BB328" s="253"/>
      <c r="BC328" s="253"/>
    </row>
    <row r="329" spans="1:55" ht="30" customHeight="1" x14ac:dyDescent="0.25">
      <c r="A329" s="100" t="s">
        <v>909</v>
      </c>
      <c r="B329" s="100" t="s">
        <v>493</v>
      </c>
      <c r="C329" s="20" t="s">
        <v>982</v>
      </c>
      <c r="D329" s="20"/>
      <c r="E329" s="20"/>
      <c r="F329" s="20"/>
      <c r="G329" s="20"/>
      <c r="H329" s="20" t="s">
        <v>981</v>
      </c>
      <c r="I329" s="20"/>
      <c r="J329" s="20"/>
      <c r="K329" s="18" t="s">
        <v>816</v>
      </c>
      <c r="L329" s="98" t="s">
        <v>898</v>
      </c>
      <c r="M329" s="98"/>
      <c r="N329" s="98"/>
      <c r="O329" s="80"/>
      <c r="P329" s="80"/>
      <c r="Q329" s="80"/>
      <c r="R329" s="61" t="e">
        <f>IF(#REF!="В качестве слушателя","не требуется","")</f>
        <v>#REF!</v>
      </c>
      <c r="S329" s="80"/>
      <c r="T329" s="243"/>
      <c r="U329" s="243"/>
      <c r="V329" s="187" t="e">
        <f>IF(#REF!="в качестве слушателя","не требуется","")</f>
        <v>#REF!</v>
      </c>
      <c r="W329" s="187"/>
      <c r="X329" s="187"/>
      <c r="Y329" s="187"/>
      <c r="Z329" s="187"/>
      <c r="AA329" s="187"/>
      <c r="AB329" s="187"/>
      <c r="AC329" s="187"/>
      <c r="AD329" s="172"/>
      <c r="AE329" s="172"/>
      <c r="AF329" s="18"/>
      <c r="AG329" s="172" t="e">
        <f>IF(#REF!="Отпуск","Не требуется","")</f>
        <v>#REF!</v>
      </c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80"/>
      <c r="AT329" s="222"/>
      <c r="AU329" s="80"/>
      <c r="AV329" s="80"/>
      <c r="AW329" s="80"/>
      <c r="AX329" s="80"/>
      <c r="AY329" s="172"/>
      <c r="AZ329" s="80"/>
      <c r="BA329" s="80"/>
      <c r="BB329" s="80"/>
      <c r="BC329" s="80"/>
    </row>
    <row r="330" spans="1:55" ht="30" customHeight="1" x14ac:dyDescent="0.25">
      <c r="A330" s="100" t="s">
        <v>909</v>
      </c>
      <c r="B330" s="100" t="s">
        <v>493</v>
      </c>
      <c r="C330" s="20" t="s">
        <v>988</v>
      </c>
      <c r="D330" s="20"/>
      <c r="E330" s="20"/>
      <c r="F330" s="20"/>
      <c r="G330" s="20"/>
      <c r="H330" s="20" t="s">
        <v>998</v>
      </c>
      <c r="I330" s="20"/>
      <c r="J330" s="20"/>
      <c r="K330" s="18" t="s">
        <v>993</v>
      </c>
      <c r="L330" s="98"/>
      <c r="M330" s="98"/>
      <c r="N330" s="98"/>
      <c r="O330" s="80"/>
      <c r="P330" s="98"/>
      <c r="Q330" s="98"/>
      <c r="R330" s="61" t="e">
        <f>IF(#REF!="В качестве слушателя","не требуется","")</f>
        <v>#REF!</v>
      </c>
      <c r="S330" s="98"/>
      <c r="T330" s="243"/>
      <c r="U330" s="243"/>
      <c r="V330" s="187" t="e">
        <f>IF(#REF!="в качестве слушателя","не требуется","")</f>
        <v>#REF!</v>
      </c>
      <c r="W330" s="187"/>
      <c r="X330" s="187"/>
      <c r="Y330" s="187"/>
      <c r="Z330" s="187"/>
      <c r="AA330" s="187"/>
      <c r="AB330" s="187"/>
      <c r="AC330" s="187"/>
      <c r="AD330" s="172"/>
      <c r="AE330" s="172"/>
      <c r="AF330" s="18"/>
      <c r="AG330" s="172" t="e">
        <f>IF(#REF!="Отпуск","Не требуется","")</f>
        <v>#REF!</v>
      </c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80"/>
      <c r="AT330" s="222"/>
      <c r="AU330" s="80"/>
      <c r="AV330" s="80"/>
      <c r="AW330" s="80"/>
      <c r="AX330" s="80"/>
      <c r="AY330" s="172"/>
      <c r="AZ330" s="80"/>
      <c r="BA330" s="80"/>
      <c r="BB330" s="80"/>
      <c r="BC330" s="80"/>
    </row>
    <row r="331" spans="1:55" ht="35.1" customHeight="1" x14ac:dyDescent="0.25">
      <c r="A331" s="100" t="s">
        <v>909</v>
      </c>
      <c r="B331" s="100" t="s">
        <v>949</v>
      </c>
      <c r="C331" s="20" t="s">
        <v>1049</v>
      </c>
      <c r="D331" s="20"/>
      <c r="E331" s="20"/>
      <c r="F331" s="20"/>
      <c r="G331" s="20"/>
      <c r="H331" s="20" t="s">
        <v>1048</v>
      </c>
      <c r="I331" s="20"/>
      <c r="J331" s="20"/>
      <c r="K331" s="18"/>
      <c r="L331" s="98"/>
      <c r="M331" s="98"/>
      <c r="N331" s="98"/>
      <c r="O331" s="80"/>
      <c r="P331" s="98"/>
      <c r="Q331" s="98"/>
      <c r="R331" s="61" t="e">
        <f>IF(#REF!="В качестве слушателя","не требуется","")</f>
        <v>#REF!</v>
      </c>
      <c r="S331" s="98"/>
      <c r="T331" s="243"/>
      <c r="U331" s="243"/>
      <c r="V331" s="187" t="e">
        <f>IF(#REF!="в качестве слушателя","не требуется","")</f>
        <v>#REF!</v>
      </c>
      <c r="W331" s="187"/>
      <c r="X331" s="187"/>
      <c r="Y331" s="187"/>
      <c r="Z331" s="187"/>
      <c r="AA331" s="187"/>
      <c r="AB331" s="187"/>
      <c r="AC331" s="187"/>
      <c r="AD331" s="172"/>
      <c r="AE331" s="172"/>
      <c r="AF331" s="18"/>
      <c r="AG331" s="172" t="e">
        <f>IF(#REF!="Отпуск","Не требуется","")</f>
        <v>#REF!</v>
      </c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80"/>
      <c r="AT331" s="222"/>
      <c r="AU331" s="80"/>
      <c r="AV331" s="80"/>
      <c r="AW331" s="80"/>
      <c r="AX331" s="80"/>
      <c r="AY331" s="172"/>
      <c r="AZ331" s="80"/>
      <c r="BA331" s="80"/>
      <c r="BB331" s="80"/>
      <c r="BC331" s="80"/>
    </row>
    <row r="332" spans="1:55" ht="35.1" customHeight="1" x14ac:dyDescent="0.25">
      <c r="A332" s="100" t="s">
        <v>909</v>
      </c>
      <c r="B332" s="100" t="s">
        <v>949</v>
      </c>
      <c r="C332" s="17" t="s">
        <v>780</v>
      </c>
      <c r="D332" s="17"/>
      <c r="E332" s="17"/>
      <c r="F332" s="17"/>
      <c r="G332" s="17"/>
      <c r="H332" s="20" t="s">
        <v>1046</v>
      </c>
      <c r="I332" s="20"/>
      <c r="J332" s="20"/>
      <c r="K332" s="18" t="s">
        <v>782</v>
      </c>
      <c r="L332" s="98"/>
      <c r="M332" s="98"/>
      <c r="N332" s="98"/>
      <c r="O332" s="80"/>
      <c r="P332" s="98"/>
      <c r="Q332" s="98"/>
      <c r="R332" s="61" t="e">
        <f>IF(#REF!="В качестве слушателя","не требуется","")</f>
        <v>#REF!</v>
      </c>
      <c r="S332" s="98"/>
      <c r="T332" s="243"/>
      <c r="U332" s="243"/>
      <c r="V332" s="187" t="e">
        <f>IF(#REF!="в качестве слушателя","не требуется","")</f>
        <v>#REF!</v>
      </c>
      <c r="W332" s="187"/>
      <c r="X332" s="187"/>
      <c r="Y332" s="187"/>
      <c r="Z332" s="187"/>
      <c r="AA332" s="187"/>
      <c r="AB332" s="187"/>
      <c r="AC332" s="187"/>
      <c r="AD332" s="172"/>
      <c r="AE332" s="172"/>
      <c r="AF332" s="18"/>
      <c r="AG332" s="172" t="e">
        <f>IF(#REF!="Отпуск","Не требуется","")</f>
        <v>#REF!</v>
      </c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80"/>
      <c r="AT332" s="222"/>
      <c r="AU332" s="80"/>
      <c r="AV332" s="80"/>
      <c r="AW332" s="80"/>
      <c r="AX332" s="80"/>
      <c r="AY332" s="172"/>
      <c r="AZ332" s="80"/>
      <c r="BA332" s="80"/>
      <c r="BB332" s="80"/>
      <c r="BC332" s="80"/>
    </row>
    <row r="333" spans="1:55" ht="35.1" customHeight="1" x14ac:dyDescent="0.25">
      <c r="A333" s="100" t="s">
        <v>909</v>
      </c>
      <c r="B333" s="100" t="s">
        <v>949</v>
      </c>
      <c r="C333" s="20" t="s">
        <v>554</v>
      </c>
      <c r="D333" s="20"/>
      <c r="E333" s="20"/>
      <c r="F333" s="20"/>
      <c r="G333" s="20"/>
      <c r="H333" s="20" t="s">
        <v>1046</v>
      </c>
      <c r="I333" s="20"/>
      <c r="J333" s="20"/>
      <c r="K333" s="18"/>
      <c r="L333" s="98"/>
      <c r="M333" s="98"/>
      <c r="N333" s="98"/>
      <c r="O333" s="80"/>
      <c r="P333" s="98"/>
      <c r="Q333" s="98"/>
      <c r="R333" s="61" t="e">
        <f>IF(#REF!="В качестве слушателя","не требуется","")</f>
        <v>#REF!</v>
      </c>
      <c r="S333" s="98"/>
      <c r="T333" s="243"/>
      <c r="U333" s="243"/>
      <c r="V333" s="187" t="e">
        <f>IF(#REF!="в качестве слушателя","не требуется","")</f>
        <v>#REF!</v>
      </c>
      <c r="W333" s="187"/>
      <c r="X333" s="187"/>
      <c r="Y333" s="187"/>
      <c r="Z333" s="187"/>
      <c r="AA333" s="187"/>
      <c r="AB333" s="187"/>
      <c r="AC333" s="187"/>
      <c r="AD333" s="172"/>
      <c r="AE333" s="172"/>
      <c r="AF333" s="18"/>
      <c r="AG333" s="172" t="e">
        <f>IF(#REF!="Отпуск","Не требуется","")</f>
        <v>#REF!</v>
      </c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80"/>
      <c r="AT333" s="222"/>
      <c r="AU333" s="80"/>
      <c r="AV333" s="80"/>
      <c r="AW333" s="80"/>
      <c r="AX333" s="80"/>
      <c r="AY333" s="172"/>
      <c r="AZ333" s="80"/>
      <c r="BA333" s="80"/>
      <c r="BB333" s="80"/>
      <c r="BC333" s="80"/>
    </row>
    <row r="334" spans="1:55" s="189" customFormat="1" ht="54" customHeight="1" x14ac:dyDescent="0.25">
      <c r="A334" s="181" t="s">
        <v>909</v>
      </c>
      <c r="B334" s="181" t="s">
        <v>493</v>
      </c>
      <c r="C334" s="183" t="s">
        <v>980</v>
      </c>
      <c r="D334" s="183" t="s">
        <v>1338</v>
      </c>
      <c r="E334" s="183" t="s">
        <v>1322</v>
      </c>
      <c r="F334" s="183" t="s">
        <v>1389</v>
      </c>
      <c r="G334" s="183"/>
      <c r="H334" s="183" t="s">
        <v>1176</v>
      </c>
      <c r="I334" s="183" t="s">
        <v>367</v>
      </c>
      <c r="J334" s="183" t="s">
        <v>1309</v>
      </c>
      <c r="K334" s="184" t="s">
        <v>367</v>
      </c>
      <c r="L334" s="185"/>
      <c r="M334" s="185" t="s">
        <v>1580</v>
      </c>
      <c r="N334" s="185"/>
      <c r="O334" s="188" t="s">
        <v>1291</v>
      </c>
      <c r="P334" s="185"/>
      <c r="Q334" s="185"/>
      <c r="R334" s="186"/>
      <c r="S334" s="185"/>
      <c r="T334" s="243" t="s">
        <v>179</v>
      </c>
      <c r="U334" s="243" t="s">
        <v>1423</v>
      </c>
      <c r="V334" s="275" t="s">
        <v>349</v>
      </c>
      <c r="W334" s="275" t="s">
        <v>1403</v>
      </c>
      <c r="X334" s="187"/>
      <c r="Y334" s="187"/>
      <c r="Z334" s="187"/>
      <c r="AA334" s="187"/>
      <c r="AB334" s="187"/>
      <c r="AC334" s="187"/>
      <c r="AD334" s="187"/>
      <c r="AE334" s="187"/>
      <c r="AF334" s="184"/>
      <c r="AG334" s="275" t="s">
        <v>1418</v>
      </c>
      <c r="AH334" s="275" t="s">
        <v>1419</v>
      </c>
      <c r="AI334" s="275" t="s">
        <v>1420</v>
      </c>
      <c r="AJ334" s="275" t="s">
        <v>1420</v>
      </c>
      <c r="AK334" s="275" t="s">
        <v>1420</v>
      </c>
      <c r="AL334" s="187" t="s">
        <v>1422</v>
      </c>
      <c r="AM334" s="187"/>
      <c r="AN334" s="187"/>
      <c r="AO334" s="187"/>
      <c r="AP334" s="187"/>
      <c r="AQ334" s="187"/>
      <c r="AR334" s="187"/>
      <c r="AS334" s="188"/>
      <c r="AT334" s="223"/>
      <c r="AU334" s="188"/>
      <c r="AV334" s="188"/>
      <c r="AW334" s="188"/>
      <c r="AX334" s="188"/>
      <c r="AY334" s="187"/>
      <c r="AZ334" s="188"/>
      <c r="BA334" s="188"/>
      <c r="BB334" s="188"/>
      <c r="BC334" s="188"/>
    </row>
    <row r="335" spans="1:55" ht="35.1" customHeight="1" x14ac:dyDescent="0.25">
      <c r="A335" s="100" t="s">
        <v>909</v>
      </c>
      <c r="B335" s="100" t="s">
        <v>949</v>
      </c>
      <c r="C335" s="20" t="s">
        <v>1045</v>
      </c>
      <c r="D335" s="20"/>
      <c r="E335" s="20"/>
      <c r="F335" s="20"/>
      <c r="G335" s="20"/>
      <c r="H335" s="20" t="s">
        <v>1046</v>
      </c>
      <c r="I335" s="20"/>
      <c r="J335" s="20"/>
      <c r="K335" s="18"/>
      <c r="L335" s="98"/>
      <c r="M335" s="98"/>
      <c r="N335" s="98"/>
      <c r="O335" s="80"/>
      <c r="P335" s="98"/>
      <c r="Q335" s="98"/>
      <c r="R335" s="61" t="e">
        <f>IF(#REF!="В качестве слушателя","не требуется","")</f>
        <v>#REF!</v>
      </c>
      <c r="S335" s="98"/>
      <c r="T335" s="243"/>
      <c r="U335" s="243"/>
      <c r="V335" s="187" t="e">
        <f>IF(#REF!="в качестве слушателя","не требуется","")</f>
        <v>#REF!</v>
      </c>
      <c r="W335" s="187"/>
      <c r="X335" s="187"/>
      <c r="Y335" s="187"/>
      <c r="Z335" s="187"/>
      <c r="AA335" s="187"/>
      <c r="AB335" s="187"/>
      <c r="AC335" s="187"/>
      <c r="AD335" s="172"/>
      <c r="AE335" s="172"/>
      <c r="AF335" s="18"/>
      <c r="AG335" s="172" t="e">
        <f>IF(#REF!="Отпуск","Не требуется","")</f>
        <v>#REF!</v>
      </c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80"/>
      <c r="AT335" s="222"/>
      <c r="AU335" s="80"/>
      <c r="AV335" s="80"/>
      <c r="AW335" s="80"/>
      <c r="AX335" s="80"/>
      <c r="AY335" s="172"/>
      <c r="AZ335" s="80"/>
      <c r="BA335" s="80"/>
      <c r="BB335" s="80"/>
      <c r="BC335" s="80"/>
    </row>
    <row r="336" spans="1:55" s="189" customFormat="1" ht="49.5" customHeight="1" x14ac:dyDescent="0.25">
      <c r="A336" s="181" t="s">
        <v>909</v>
      </c>
      <c r="B336" s="181" t="s">
        <v>949</v>
      </c>
      <c r="C336" s="183" t="s">
        <v>1075</v>
      </c>
      <c r="D336" s="183" t="s">
        <v>1338</v>
      </c>
      <c r="E336" s="183" t="s">
        <v>1321</v>
      </c>
      <c r="F336" s="183" t="s">
        <v>1389</v>
      </c>
      <c r="G336" s="183"/>
      <c r="H336" s="183" t="s">
        <v>1407</v>
      </c>
      <c r="I336" s="183" t="s">
        <v>897</v>
      </c>
      <c r="J336" s="183" t="s">
        <v>497</v>
      </c>
      <c r="K336" s="184"/>
      <c r="L336" s="185"/>
      <c r="M336" s="185" t="s">
        <v>1577</v>
      </c>
      <c r="N336" s="185"/>
      <c r="O336" s="188" t="s">
        <v>1576</v>
      </c>
      <c r="P336" s="185"/>
      <c r="Q336" s="185"/>
      <c r="R336" s="186"/>
      <c r="S336" s="185"/>
      <c r="T336" s="243"/>
      <c r="U336" s="243"/>
      <c r="V336" s="187"/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4"/>
      <c r="AG336" s="187" t="e">
        <f>IF(#REF!="Отпуск","Не требуется","")</f>
        <v>#REF!</v>
      </c>
      <c r="AH336" s="187"/>
      <c r="AI336" s="187"/>
      <c r="AJ336" s="187"/>
      <c r="AK336" s="187"/>
      <c r="AL336" s="187"/>
      <c r="AM336" s="187"/>
      <c r="AN336" s="187"/>
      <c r="AO336" s="187"/>
      <c r="AP336" s="187"/>
      <c r="AQ336" s="187"/>
      <c r="AR336" s="187"/>
      <c r="AS336" s="188"/>
      <c r="AT336" s="223"/>
      <c r="AU336" s="188"/>
      <c r="AV336" s="188"/>
      <c r="AW336" s="188"/>
      <c r="AX336" s="188"/>
      <c r="AY336" s="187"/>
      <c r="AZ336" s="188"/>
      <c r="BA336" s="188"/>
      <c r="BB336" s="188"/>
      <c r="BC336" s="188"/>
    </row>
    <row r="337" spans="1:55" ht="35.1" customHeight="1" x14ac:dyDescent="0.25">
      <c r="A337" s="100" t="s">
        <v>909</v>
      </c>
      <c r="B337" s="100" t="s">
        <v>949</v>
      </c>
      <c r="C337" s="20" t="s">
        <v>1047</v>
      </c>
      <c r="D337" s="20"/>
      <c r="E337" s="20"/>
      <c r="F337" s="20"/>
      <c r="G337" s="20"/>
      <c r="H337" s="20" t="s">
        <v>1046</v>
      </c>
      <c r="I337" s="20"/>
      <c r="J337" s="20"/>
      <c r="K337" s="18"/>
      <c r="L337" s="98"/>
      <c r="M337" s="98"/>
      <c r="N337" s="98"/>
      <c r="O337" s="80"/>
      <c r="P337" s="98"/>
      <c r="Q337" s="98"/>
      <c r="R337" s="61" t="e">
        <f>IF(#REF!="В качестве слушателя","не требуется","")</f>
        <v>#REF!</v>
      </c>
      <c r="S337" s="98"/>
      <c r="T337" s="243"/>
      <c r="U337" s="243"/>
      <c r="V337" s="187" t="e">
        <f>IF(#REF!="в качестве слушателя","не требуется","")</f>
        <v>#REF!</v>
      </c>
      <c r="W337" s="187"/>
      <c r="X337" s="187"/>
      <c r="Y337" s="187"/>
      <c r="Z337" s="187"/>
      <c r="AA337" s="187"/>
      <c r="AB337" s="187"/>
      <c r="AC337" s="187"/>
      <c r="AD337" s="172"/>
      <c r="AE337" s="172"/>
      <c r="AF337" s="18"/>
      <c r="AG337" s="172" t="e">
        <f>IF(#REF!="Отпуск","Не требуется","")</f>
        <v>#REF!</v>
      </c>
      <c r="AH337" s="172"/>
      <c r="AI337" s="172"/>
      <c r="AJ337" s="172"/>
      <c r="AK337" s="172"/>
      <c r="AL337" s="172"/>
      <c r="AM337" s="172"/>
      <c r="AN337" s="172"/>
      <c r="AO337" s="172"/>
      <c r="AP337" s="172"/>
      <c r="AQ337" s="172"/>
      <c r="AR337" s="172"/>
      <c r="AS337" s="80"/>
      <c r="AT337" s="222"/>
      <c r="AU337" s="80"/>
      <c r="AV337" s="80"/>
      <c r="AW337" s="80"/>
      <c r="AX337" s="80"/>
      <c r="AY337" s="172"/>
      <c r="AZ337" s="80"/>
      <c r="BA337" s="80"/>
      <c r="BB337" s="80"/>
      <c r="BC337" s="80"/>
    </row>
    <row r="338" spans="1:55" ht="59.25" customHeight="1" x14ac:dyDescent="0.25">
      <c r="A338" s="100" t="s">
        <v>909</v>
      </c>
      <c r="B338" s="100" t="s">
        <v>949</v>
      </c>
      <c r="C338" s="20" t="s">
        <v>1051</v>
      </c>
      <c r="D338" s="20"/>
      <c r="E338" s="20"/>
      <c r="F338" s="20"/>
      <c r="G338" s="20"/>
      <c r="H338" s="20" t="s">
        <v>1046</v>
      </c>
      <c r="I338" s="20"/>
      <c r="J338" s="20"/>
      <c r="K338" s="18"/>
      <c r="L338" s="98"/>
      <c r="M338" s="98"/>
      <c r="N338" s="98"/>
      <c r="O338" s="80"/>
      <c r="P338" s="98"/>
      <c r="Q338" s="98"/>
      <c r="R338" s="61" t="e">
        <f>IF(#REF!="В качестве слушателя","не требуется","")</f>
        <v>#REF!</v>
      </c>
      <c r="S338" s="98"/>
      <c r="T338" s="243"/>
      <c r="U338" s="243"/>
      <c r="V338" s="187" t="e">
        <f>IF(#REF!="в качестве слушателя","не требуется","")</f>
        <v>#REF!</v>
      </c>
      <c r="W338" s="187"/>
      <c r="X338" s="187"/>
      <c r="Y338" s="187"/>
      <c r="Z338" s="187"/>
      <c r="AA338" s="187"/>
      <c r="AB338" s="187"/>
      <c r="AC338" s="187"/>
      <c r="AD338" s="172"/>
      <c r="AE338" s="172"/>
      <c r="AF338" s="18"/>
      <c r="AG338" s="172" t="e">
        <f>IF(#REF!="Отпуск","Не требуется","")</f>
        <v>#REF!</v>
      </c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80"/>
      <c r="AT338" s="222"/>
      <c r="AU338" s="80"/>
      <c r="AV338" s="80"/>
      <c r="AW338" s="80"/>
      <c r="AX338" s="80"/>
      <c r="AY338" s="172"/>
      <c r="AZ338" s="80"/>
      <c r="BA338" s="80"/>
      <c r="BB338" s="80"/>
      <c r="BC338" s="80"/>
    </row>
    <row r="339" spans="1:55" s="189" customFormat="1" ht="63.75" customHeight="1" x14ac:dyDescent="0.25">
      <c r="A339" s="181" t="s">
        <v>909</v>
      </c>
      <c r="B339" s="181" t="s">
        <v>1142</v>
      </c>
      <c r="C339" s="183" t="s">
        <v>1050</v>
      </c>
      <c r="D339" s="183" t="s">
        <v>1430</v>
      </c>
      <c r="E339" s="183" t="s">
        <v>1322</v>
      </c>
      <c r="F339" s="183" t="s">
        <v>1389</v>
      </c>
      <c r="G339" s="183"/>
      <c r="H339" s="183" t="s">
        <v>1548</v>
      </c>
      <c r="I339" s="183" t="s">
        <v>1549</v>
      </c>
      <c r="J339" s="183" t="s">
        <v>1550</v>
      </c>
      <c r="K339" s="321"/>
      <c r="L339" s="281" t="s">
        <v>1551</v>
      </c>
      <c r="M339" s="185" t="s">
        <v>1579</v>
      </c>
      <c r="N339" s="185"/>
      <c r="O339" s="188" t="s">
        <v>1578</v>
      </c>
      <c r="P339" s="185"/>
      <c r="Q339" s="185"/>
      <c r="R339" s="186"/>
      <c r="S339" s="185"/>
      <c r="T339" s="243" t="s">
        <v>1552</v>
      </c>
      <c r="U339" s="243" t="s">
        <v>1553</v>
      </c>
      <c r="V339" s="187" t="s">
        <v>1554</v>
      </c>
      <c r="W339" s="187"/>
      <c r="X339" s="187"/>
      <c r="Y339" s="187"/>
      <c r="Z339" s="187"/>
      <c r="AA339" s="187" t="s">
        <v>1552</v>
      </c>
      <c r="AB339" s="187"/>
      <c r="AC339" s="187"/>
      <c r="AD339" s="187"/>
      <c r="AE339" s="187"/>
      <c r="AF339" s="184"/>
      <c r="AG339" s="187" t="e">
        <f>IF(#REF!="Отпуск","Не требуется","")</f>
        <v>#REF!</v>
      </c>
      <c r="AH339" s="187"/>
      <c r="AI339" s="187"/>
      <c r="AJ339" s="187"/>
      <c r="AK339" s="187"/>
      <c r="AL339" s="187"/>
      <c r="AM339" s="187"/>
      <c r="AN339" s="187"/>
      <c r="AO339" s="187"/>
      <c r="AP339" s="187"/>
      <c r="AQ339" s="187"/>
      <c r="AR339" s="187"/>
      <c r="AS339" s="188"/>
      <c r="AT339" s="223"/>
      <c r="AU339" s="188"/>
      <c r="AV339" s="188"/>
      <c r="AW339" s="188"/>
      <c r="AX339" s="188"/>
      <c r="AY339" s="187"/>
      <c r="AZ339" s="188"/>
      <c r="BA339" s="188"/>
      <c r="BB339" s="188"/>
      <c r="BC339" s="188"/>
    </row>
    <row r="340" spans="1:55" ht="56.25" customHeight="1" x14ac:dyDescent="0.25">
      <c r="A340" s="100" t="s">
        <v>909</v>
      </c>
      <c r="B340" s="100" t="s">
        <v>493</v>
      </c>
      <c r="C340" s="20" t="s">
        <v>989</v>
      </c>
      <c r="D340" s="20"/>
      <c r="E340" s="20"/>
      <c r="F340" s="20"/>
      <c r="G340" s="20"/>
      <c r="H340" s="20" t="s">
        <v>999</v>
      </c>
      <c r="I340" s="20"/>
      <c r="J340" s="20"/>
      <c r="K340" s="18" t="s">
        <v>994</v>
      </c>
      <c r="L340" s="98"/>
      <c r="M340" s="98"/>
      <c r="N340" s="98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172"/>
      <c r="AE340" s="172"/>
      <c r="AF340" s="18"/>
      <c r="AG340" s="263"/>
      <c r="AH340" s="263"/>
      <c r="AI340" s="263"/>
      <c r="AJ340" s="263"/>
      <c r="AK340" s="263"/>
      <c r="AL340" s="263"/>
      <c r="AM340" s="263"/>
      <c r="AN340" s="263"/>
      <c r="AO340" s="263"/>
      <c r="AP340" s="263"/>
      <c r="AQ340" s="172"/>
      <c r="AR340" s="172"/>
      <c r="AS340" s="80"/>
      <c r="AT340" s="222"/>
      <c r="AU340" s="80"/>
      <c r="AV340" s="80"/>
      <c r="AW340" s="80"/>
      <c r="AX340" s="80"/>
      <c r="AY340" s="172"/>
      <c r="AZ340" s="80"/>
      <c r="BA340" s="80"/>
      <c r="BB340" s="80"/>
    </row>
    <row r="341" spans="1:55" ht="30" customHeight="1" x14ac:dyDescent="0.25">
      <c r="A341" s="100" t="s">
        <v>909</v>
      </c>
      <c r="B341" s="100" t="s">
        <v>493</v>
      </c>
      <c r="C341" s="20" t="s">
        <v>990</v>
      </c>
      <c r="D341" s="20"/>
      <c r="E341" s="20"/>
      <c r="F341" s="20"/>
      <c r="G341" s="20"/>
      <c r="H341" s="20" t="s">
        <v>1000</v>
      </c>
      <c r="I341" s="20"/>
      <c r="J341" s="20"/>
      <c r="K341" s="18" t="s">
        <v>611</v>
      </c>
      <c r="L341" s="98"/>
      <c r="M341" s="98"/>
      <c r="N341" s="98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172"/>
      <c r="AE341" s="172"/>
      <c r="AF341" s="18"/>
      <c r="AG341" s="263"/>
      <c r="AH341" s="263"/>
      <c r="AI341" s="263"/>
      <c r="AJ341" s="263"/>
      <c r="AK341" s="263"/>
      <c r="AL341" s="263"/>
      <c r="AM341" s="263"/>
      <c r="AN341" s="263"/>
      <c r="AO341" s="263"/>
      <c r="AP341" s="263"/>
      <c r="AQ341" s="172"/>
      <c r="AR341" s="172"/>
      <c r="AS341" s="80"/>
      <c r="AT341" s="222"/>
      <c r="AU341" s="80"/>
      <c r="AV341" s="80"/>
      <c r="AW341" s="80"/>
      <c r="AX341" s="80"/>
      <c r="AY341" s="172"/>
      <c r="AZ341" s="80"/>
      <c r="BA341" s="80"/>
      <c r="BB341" s="80"/>
    </row>
    <row r="342" spans="1:55" ht="48.75" customHeight="1" x14ac:dyDescent="0.25">
      <c r="A342" s="100" t="s">
        <v>909</v>
      </c>
      <c r="B342" s="100" t="s">
        <v>949</v>
      </c>
      <c r="C342" s="20" t="s">
        <v>1087</v>
      </c>
      <c r="D342" s="20"/>
      <c r="E342" s="20"/>
      <c r="F342" s="20"/>
      <c r="G342" s="20"/>
      <c r="H342" s="20" t="s">
        <v>1089</v>
      </c>
      <c r="I342" s="20"/>
      <c r="J342" s="20"/>
      <c r="K342" s="18" t="s">
        <v>58</v>
      </c>
      <c r="L342" s="98"/>
      <c r="M342" s="98"/>
      <c r="N342" s="98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172"/>
      <c r="AE342" s="172"/>
      <c r="AF342" s="18"/>
      <c r="AG342" s="263"/>
      <c r="AH342" s="263"/>
      <c r="AI342" s="263"/>
      <c r="AJ342" s="263"/>
      <c r="AK342" s="263"/>
      <c r="AL342" s="263"/>
      <c r="AM342" s="263"/>
      <c r="AN342" s="263"/>
      <c r="AO342" s="263"/>
      <c r="AP342" s="263"/>
      <c r="AQ342" s="172"/>
      <c r="AR342" s="172"/>
      <c r="AS342" s="80"/>
      <c r="AT342" s="222"/>
      <c r="AU342" s="80"/>
      <c r="AV342" s="80"/>
      <c r="AW342" s="80"/>
      <c r="AX342" s="80"/>
      <c r="AY342" s="172"/>
      <c r="AZ342" s="80"/>
      <c r="BA342" s="80"/>
      <c r="BB342" s="80"/>
    </row>
    <row r="343" spans="1:55" ht="54.75" customHeight="1" x14ac:dyDescent="0.25">
      <c r="A343" s="100" t="s">
        <v>909</v>
      </c>
      <c r="B343" s="100" t="s">
        <v>949</v>
      </c>
      <c r="C343" s="20" t="s">
        <v>1088</v>
      </c>
      <c r="D343" s="20"/>
      <c r="E343" s="20"/>
      <c r="F343" s="20"/>
      <c r="G343" s="20"/>
      <c r="H343" s="20" t="s">
        <v>1089</v>
      </c>
      <c r="I343" s="20"/>
      <c r="J343" s="20"/>
      <c r="K343" s="18" t="s">
        <v>58</v>
      </c>
      <c r="L343" s="98"/>
      <c r="M343" s="98"/>
      <c r="N343" s="98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172"/>
      <c r="AE343" s="172"/>
      <c r="AF343" s="18"/>
      <c r="AG343" s="263"/>
      <c r="AH343" s="263"/>
      <c r="AI343" s="263"/>
      <c r="AJ343" s="263"/>
      <c r="AK343" s="263"/>
      <c r="AL343" s="263"/>
      <c r="AM343" s="263"/>
      <c r="AN343" s="263"/>
      <c r="AO343" s="263"/>
      <c r="AP343" s="263"/>
      <c r="AQ343" s="172"/>
      <c r="AR343" s="172"/>
      <c r="AS343" s="80"/>
      <c r="AT343" s="222"/>
      <c r="AU343" s="80"/>
      <c r="AV343" s="80"/>
      <c r="AW343" s="80"/>
      <c r="AX343" s="80"/>
      <c r="AY343" s="172"/>
      <c r="AZ343" s="80"/>
      <c r="BA343" s="80"/>
      <c r="BB343" s="80"/>
    </row>
    <row r="344" spans="1:55" ht="24" customHeight="1" x14ac:dyDescent="0.25">
      <c r="A344" s="120"/>
      <c r="B344" s="121"/>
      <c r="C344" s="123" t="s">
        <v>962</v>
      </c>
      <c r="D344" s="123"/>
      <c r="E344" s="123"/>
      <c r="F344" s="123"/>
      <c r="G344" s="123"/>
      <c r="H344" s="122"/>
      <c r="I344" s="122"/>
      <c r="J344" s="122"/>
      <c r="K344" s="180"/>
      <c r="L344" s="124"/>
      <c r="M344" s="124"/>
      <c r="N344" s="124"/>
      <c r="O344" s="125"/>
      <c r="P344" s="125"/>
      <c r="Q344" s="125"/>
      <c r="R344" s="125"/>
      <c r="S344" s="125"/>
      <c r="T344" s="266"/>
      <c r="U344" s="266"/>
      <c r="V344" s="266"/>
      <c r="W344" s="266"/>
      <c r="X344" s="266"/>
      <c r="Y344" s="266"/>
      <c r="Z344" s="266"/>
      <c r="AA344" s="266"/>
      <c r="AB344" s="266"/>
      <c r="AC344" s="266"/>
      <c r="AD344" s="171"/>
      <c r="AE344" s="171"/>
      <c r="AF344" s="180"/>
      <c r="AG344" s="264"/>
      <c r="AH344" s="264"/>
      <c r="AI344" s="264"/>
      <c r="AJ344" s="264"/>
      <c r="AK344" s="264"/>
      <c r="AL344" s="264"/>
      <c r="AM344" s="264"/>
      <c r="AN344" s="264"/>
      <c r="AO344" s="264"/>
      <c r="AP344" s="264"/>
      <c r="AQ344" s="171"/>
      <c r="AR344" s="171"/>
      <c r="AS344" s="122"/>
      <c r="AT344" s="221"/>
      <c r="AU344" s="122"/>
      <c r="AV344" s="122"/>
      <c r="AW344" s="122"/>
      <c r="AX344" s="122"/>
      <c r="AY344" s="171"/>
      <c r="AZ344" s="122"/>
      <c r="BA344" s="122"/>
      <c r="BB344" s="122"/>
    </row>
    <row r="345" spans="1:55" s="292" customFormat="1" ht="90" customHeight="1" x14ac:dyDescent="0.25">
      <c r="A345" s="284" t="s">
        <v>1148</v>
      </c>
      <c r="B345" s="284" t="s">
        <v>493</v>
      </c>
      <c r="C345" s="295" t="s">
        <v>1505</v>
      </c>
      <c r="D345" s="295" t="s">
        <v>1319</v>
      </c>
      <c r="E345" s="295" t="s">
        <v>1321</v>
      </c>
      <c r="F345" s="295"/>
      <c r="G345" s="295"/>
      <c r="H345" s="285" t="s">
        <v>1506</v>
      </c>
      <c r="I345" s="285" t="s">
        <v>897</v>
      </c>
      <c r="J345" s="285" t="s">
        <v>1225</v>
      </c>
      <c r="K345" s="286" t="s">
        <v>1226</v>
      </c>
      <c r="L345" s="287"/>
      <c r="M345" s="287"/>
      <c r="N345" s="287"/>
      <c r="O345" s="288"/>
      <c r="P345" s="286"/>
      <c r="Q345" s="286"/>
      <c r="R345" s="289"/>
      <c r="S345" s="286"/>
      <c r="T345" s="307"/>
      <c r="U345" s="307"/>
      <c r="V345" s="296"/>
      <c r="W345" s="296"/>
      <c r="X345" s="296"/>
      <c r="Y345" s="296"/>
      <c r="Z345" s="296"/>
      <c r="AA345" s="296"/>
      <c r="AB345" s="296"/>
      <c r="AC345" s="296"/>
      <c r="AD345" s="290"/>
      <c r="AE345" s="290"/>
      <c r="AF345" s="286"/>
      <c r="AG345" s="290" t="s">
        <v>1231</v>
      </c>
      <c r="AH345" s="296"/>
      <c r="AI345" s="296"/>
      <c r="AJ345" s="296"/>
      <c r="AK345" s="296" t="s">
        <v>1231</v>
      </c>
      <c r="AL345" s="290"/>
      <c r="AM345" s="290"/>
      <c r="AN345" s="290" t="s">
        <v>1507</v>
      </c>
      <c r="AO345" s="290" t="s">
        <v>1232</v>
      </c>
      <c r="AP345" s="290"/>
      <c r="AQ345" s="290" t="s">
        <v>1231</v>
      </c>
      <c r="AR345" s="290"/>
      <c r="AS345" s="288" t="s">
        <v>1232</v>
      </c>
      <c r="AT345" s="291"/>
      <c r="AU345" s="288"/>
      <c r="AV345" s="288"/>
      <c r="AW345" s="288"/>
      <c r="AX345" s="288"/>
      <c r="AY345" s="290"/>
      <c r="AZ345" s="288" t="s">
        <v>1231</v>
      </c>
      <c r="BA345" s="288"/>
      <c r="BB345" s="288" t="s">
        <v>1349</v>
      </c>
      <c r="BC345" s="307"/>
    </row>
    <row r="346" spans="1:55" s="292" customFormat="1" ht="63" customHeight="1" x14ac:dyDescent="0.25">
      <c r="A346" s="284" t="s">
        <v>1148</v>
      </c>
      <c r="B346" s="284" t="s">
        <v>493</v>
      </c>
      <c r="C346" s="285" t="s">
        <v>972</v>
      </c>
      <c r="D346" s="285" t="s">
        <v>1336</v>
      </c>
      <c r="E346" s="285" t="s">
        <v>1322</v>
      </c>
      <c r="F346" s="285"/>
      <c r="G346" s="285"/>
      <c r="H346" s="285" t="s">
        <v>1506</v>
      </c>
      <c r="I346" s="285"/>
      <c r="J346" s="285"/>
      <c r="K346" s="310"/>
      <c r="L346" s="319" t="s">
        <v>1184</v>
      </c>
      <c r="M346" s="311"/>
      <c r="N346" s="311"/>
      <c r="O346" s="285"/>
      <c r="P346" s="285"/>
      <c r="Q346" s="313"/>
      <c r="R346" s="316"/>
      <c r="S346" s="285"/>
      <c r="T346" s="317"/>
      <c r="U346" s="317"/>
      <c r="V346" s="296"/>
      <c r="W346" s="318"/>
      <c r="X346" s="318"/>
      <c r="Y346" s="318"/>
      <c r="Z346" s="318"/>
      <c r="AA346" s="318"/>
      <c r="AB346" s="318"/>
      <c r="AC346" s="318"/>
      <c r="AD346" s="290"/>
      <c r="AE346" s="290"/>
      <c r="AF346" s="315"/>
      <c r="AG346" s="290"/>
      <c r="AH346" s="290"/>
      <c r="AI346" s="290"/>
      <c r="AJ346" s="290"/>
      <c r="AK346" s="290"/>
      <c r="AL346" s="290"/>
      <c r="AM346" s="290"/>
      <c r="AN346" s="296"/>
      <c r="AO346" s="290"/>
      <c r="AP346" s="290"/>
      <c r="AQ346" s="290"/>
      <c r="AR346" s="290"/>
      <c r="AS346" s="307"/>
      <c r="AT346" s="291"/>
      <c r="AU346" s="288"/>
      <c r="AV346" s="288"/>
      <c r="AW346" s="288"/>
      <c r="AX346" s="288"/>
      <c r="AY346" s="290"/>
      <c r="AZ346" s="288"/>
      <c r="BA346" s="288" t="s">
        <v>1584</v>
      </c>
      <c r="BB346" s="288"/>
      <c r="BC346" s="307"/>
    </row>
    <row r="347" spans="1:55" s="292" customFormat="1" ht="63" customHeight="1" x14ac:dyDescent="0.25">
      <c r="A347" s="284" t="s">
        <v>1148</v>
      </c>
      <c r="B347" s="284" t="s">
        <v>493</v>
      </c>
      <c r="C347" s="285" t="s">
        <v>1625</v>
      </c>
      <c r="D347" s="285" t="s">
        <v>1338</v>
      </c>
      <c r="E347" s="285" t="s">
        <v>1321</v>
      </c>
      <c r="F347" s="285"/>
      <c r="G347" s="285"/>
      <c r="H347" s="285" t="s">
        <v>1606</v>
      </c>
      <c r="I347" s="285" t="s">
        <v>897</v>
      </c>
      <c r="J347" s="285" t="s">
        <v>1626</v>
      </c>
      <c r="K347" s="310"/>
      <c r="L347" s="319"/>
      <c r="M347" s="311"/>
      <c r="N347" s="311"/>
      <c r="O347" s="285"/>
      <c r="P347" s="285"/>
      <c r="Q347" s="313"/>
      <c r="R347" s="316"/>
      <c r="S347" s="285"/>
      <c r="T347" s="317"/>
      <c r="U347" s="317"/>
      <c r="V347" s="296"/>
      <c r="W347" s="318"/>
      <c r="X347" s="318"/>
      <c r="Y347" s="318"/>
      <c r="Z347" s="318"/>
      <c r="AA347" s="318"/>
      <c r="AB347" s="318"/>
      <c r="AC347" s="318"/>
      <c r="AD347" s="290"/>
      <c r="AE347" s="290"/>
      <c r="AF347" s="315"/>
      <c r="AG347" s="290"/>
      <c r="AH347" s="290"/>
      <c r="AI347" s="290"/>
      <c r="AJ347" s="290"/>
      <c r="AK347" s="290"/>
      <c r="AL347" s="290"/>
      <c r="AM347" s="290"/>
      <c r="AN347" s="296"/>
      <c r="AO347" s="290"/>
      <c r="AP347" s="290"/>
      <c r="AQ347" s="290"/>
      <c r="AR347" s="290"/>
      <c r="AS347" s="307"/>
      <c r="AT347" s="291"/>
      <c r="AU347" s="288"/>
      <c r="AV347" s="288"/>
      <c r="AW347" s="288"/>
      <c r="AX347" s="288"/>
      <c r="AY347" s="290"/>
      <c r="AZ347" s="288"/>
      <c r="BA347" s="288"/>
      <c r="BB347" s="288"/>
      <c r="BC347" s="307"/>
    </row>
    <row r="348" spans="1:55" s="292" customFormat="1" ht="68.25" customHeight="1" x14ac:dyDescent="0.25">
      <c r="A348" s="284" t="s">
        <v>1148</v>
      </c>
      <c r="B348" s="284" t="s">
        <v>493</v>
      </c>
      <c r="C348" s="285" t="s">
        <v>1629</v>
      </c>
      <c r="D348" s="285" t="s">
        <v>1319</v>
      </c>
      <c r="E348" s="285" t="s">
        <v>1322</v>
      </c>
      <c r="F348" s="285"/>
      <c r="G348" s="285"/>
      <c r="H348" s="285" t="s">
        <v>1606</v>
      </c>
      <c r="I348" s="285"/>
      <c r="J348" s="285"/>
      <c r="K348" s="310"/>
      <c r="L348" s="311" t="s">
        <v>1581</v>
      </c>
      <c r="M348" s="312"/>
      <c r="N348" s="311" t="s">
        <v>1232</v>
      </c>
      <c r="O348" s="285" t="s">
        <v>1582</v>
      </c>
      <c r="P348" s="285" t="s">
        <v>1221</v>
      </c>
      <c r="Q348" s="313"/>
      <c r="R348" s="289"/>
      <c r="S348" s="285" t="s">
        <v>1232</v>
      </c>
      <c r="T348" s="313"/>
      <c r="U348" s="313"/>
      <c r="V348" s="290"/>
      <c r="W348" s="314"/>
      <c r="X348" s="314"/>
      <c r="Y348" s="314"/>
      <c r="Z348" s="314"/>
      <c r="AA348" s="314"/>
      <c r="AB348" s="314"/>
      <c r="AC348" s="314"/>
      <c r="AD348" s="290"/>
      <c r="AE348" s="290"/>
      <c r="AF348" s="315"/>
      <c r="AG348" s="296"/>
      <c r="AH348" s="296"/>
      <c r="AI348" s="296"/>
      <c r="AJ348" s="296"/>
      <c r="AK348" s="296"/>
      <c r="AL348" s="290"/>
      <c r="AM348" s="290"/>
      <c r="AN348" s="296"/>
      <c r="AO348" s="290"/>
      <c r="AP348" s="290"/>
      <c r="AQ348" s="290"/>
      <c r="AR348" s="290"/>
      <c r="AS348" s="307"/>
      <c r="AT348" s="291"/>
      <c r="AU348" s="288"/>
      <c r="AV348" s="288"/>
      <c r="AW348" s="288"/>
      <c r="AX348" s="288"/>
      <c r="AY348" s="290"/>
      <c r="AZ348" s="288"/>
      <c r="BA348" s="288" t="s">
        <v>1584</v>
      </c>
      <c r="BB348" s="288"/>
      <c r="BC348" s="307"/>
    </row>
    <row r="349" spans="1:55" s="292" customFormat="1" ht="123.75" customHeight="1" x14ac:dyDescent="0.25">
      <c r="A349" s="284" t="s">
        <v>1148</v>
      </c>
      <c r="B349" s="284" t="s">
        <v>493</v>
      </c>
      <c r="C349" s="295" t="s">
        <v>1063</v>
      </c>
      <c r="D349" s="295" t="s">
        <v>1338</v>
      </c>
      <c r="E349" s="295" t="s">
        <v>1321</v>
      </c>
      <c r="F349" s="295"/>
      <c r="G349" s="295" t="s">
        <v>1390</v>
      </c>
      <c r="H349" s="285" t="s">
        <v>1606</v>
      </c>
      <c r="I349" s="285" t="s">
        <v>897</v>
      </c>
      <c r="J349" s="285"/>
      <c r="K349" s="286"/>
      <c r="L349" s="320" t="s">
        <v>1341</v>
      </c>
      <c r="M349" s="308"/>
      <c r="N349" s="309"/>
      <c r="O349" s="288" t="s">
        <v>1583</v>
      </c>
      <c r="P349" s="286"/>
      <c r="Q349" s="286"/>
      <c r="R349" s="289"/>
      <c r="S349" s="286"/>
      <c r="T349" s="307"/>
      <c r="U349" s="307"/>
      <c r="V349" s="296"/>
      <c r="W349" s="296"/>
      <c r="X349" s="296"/>
      <c r="Y349" s="296"/>
      <c r="Z349" s="296"/>
      <c r="AA349" s="296"/>
      <c r="AB349" s="296"/>
      <c r="AC349" s="296"/>
      <c r="AD349" s="290"/>
      <c r="AE349" s="290"/>
      <c r="AF349" s="286"/>
      <c r="AG349" s="290" t="s">
        <v>1232</v>
      </c>
      <c r="AH349" s="290" t="s">
        <v>1232</v>
      </c>
      <c r="AI349" s="290"/>
      <c r="AJ349" s="290"/>
      <c r="AK349" s="290" t="s">
        <v>1232</v>
      </c>
      <c r="AL349" s="290"/>
      <c r="AM349" s="290"/>
      <c r="AN349" s="290"/>
      <c r="AO349" s="290" t="s">
        <v>1232</v>
      </c>
      <c r="AP349" s="290" t="s">
        <v>1232</v>
      </c>
      <c r="AQ349" s="290" t="s">
        <v>1232</v>
      </c>
      <c r="AR349" s="290"/>
      <c r="AS349" s="288" t="s">
        <v>1232</v>
      </c>
      <c r="AT349" s="291"/>
      <c r="AU349" s="288"/>
      <c r="AV349" s="288"/>
      <c r="AW349" s="288"/>
      <c r="AX349" s="288"/>
      <c r="AY349" s="290"/>
      <c r="AZ349" s="288"/>
      <c r="BA349" s="288"/>
      <c r="BB349" s="288"/>
      <c r="BC349" s="307"/>
    </row>
    <row r="350" spans="1:55" s="292" customFormat="1" ht="90" customHeight="1" x14ac:dyDescent="0.25">
      <c r="A350" s="284" t="s">
        <v>1148</v>
      </c>
      <c r="B350" s="284" t="s">
        <v>1464</v>
      </c>
      <c r="C350" s="295" t="s">
        <v>1623</v>
      </c>
      <c r="D350" s="295" t="s">
        <v>1338</v>
      </c>
      <c r="E350" s="295" t="s">
        <v>1321</v>
      </c>
      <c r="F350" s="295"/>
      <c r="G350" s="295" t="s">
        <v>1624</v>
      </c>
      <c r="H350" s="285" t="s">
        <v>1606</v>
      </c>
      <c r="I350" s="285" t="s">
        <v>897</v>
      </c>
      <c r="J350" s="285" t="s">
        <v>497</v>
      </c>
      <c r="K350" s="286" t="s">
        <v>1624</v>
      </c>
      <c r="L350" s="287"/>
      <c r="M350" s="287"/>
      <c r="N350" s="287"/>
      <c r="O350" s="288"/>
      <c r="P350" s="286"/>
      <c r="Q350" s="286"/>
      <c r="R350" s="289"/>
      <c r="S350" s="286"/>
      <c r="T350" s="307"/>
      <c r="U350" s="307"/>
      <c r="V350" s="296"/>
      <c r="W350" s="296"/>
      <c r="X350" s="296"/>
      <c r="Y350" s="296"/>
      <c r="Z350" s="296"/>
      <c r="AA350" s="296"/>
      <c r="AB350" s="296"/>
      <c r="AC350" s="296"/>
      <c r="AD350" s="290"/>
      <c r="AE350" s="290"/>
      <c r="AF350" s="286"/>
      <c r="AG350" s="290"/>
      <c r="AH350" s="296"/>
      <c r="AI350" s="296"/>
      <c r="AJ350" s="296"/>
      <c r="AK350" s="296"/>
      <c r="AL350" s="290"/>
      <c r="AM350" s="290"/>
      <c r="AN350" s="290"/>
      <c r="AO350" s="290"/>
      <c r="AP350" s="290"/>
      <c r="AQ350" s="290"/>
      <c r="AR350" s="290"/>
      <c r="AS350" s="288"/>
      <c r="AT350" s="291"/>
      <c r="AU350" s="288"/>
      <c r="AV350" s="288"/>
      <c r="AW350" s="288"/>
      <c r="AX350" s="288"/>
      <c r="AY350" s="290"/>
      <c r="AZ350" s="288"/>
      <c r="BA350" s="288"/>
      <c r="BB350" s="288"/>
      <c r="BC350" s="307"/>
    </row>
    <row r="351" spans="1:55" s="292" customFormat="1" ht="75" customHeight="1" x14ac:dyDescent="0.25">
      <c r="A351" s="284" t="s">
        <v>1148</v>
      </c>
      <c r="B351" s="284" t="s">
        <v>493</v>
      </c>
      <c r="C351" s="295" t="s">
        <v>1630</v>
      </c>
      <c r="D351" s="295" t="s">
        <v>1319</v>
      </c>
      <c r="E351" s="295" t="s">
        <v>1322</v>
      </c>
      <c r="F351" s="295"/>
      <c r="G351" s="295"/>
      <c r="H351" s="285" t="s">
        <v>1607</v>
      </c>
      <c r="I351" s="285"/>
      <c r="J351" s="285"/>
      <c r="K351" s="286"/>
      <c r="L351" s="287" t="s">
        <v>1585</v>
      </c>
      <c r="M351" s="287"/>
      <c r="N351" s="287"/>
      <c r="O351" s="288" t="s">
        <v>1586</v>
      </c>
      <c r="P351" s="286"/>
      <c r="Q351" s="286"/>
      <c r="R351" s="289"/>
      <c r="S351" s="286"/>
      <c r="T351" s="288"/>
      <c r="U351" s="288"/>
      <c r="V351" s="306"/>
      <c r="W351" s="306"/>
      <c r="X351" s="306"/>
      <c r="Y351" s="306"/>
      <c r="Z351" s="306"/>
      <c r="AA351" s="306"/>
      <c r="AB351" s="306"/>
      <c r="AC351" s="306"/>
      <c r="AD351" s="290"/>
      <c r="AE351" s="290"/>
      <c r="AF351" s="286"/>
      <c r="AG351" s="296"/>
      <c r="AH351" s="296"/>
      <c r="AI351" s="296"/>
      <c r="AJ351" s="296"/>
      <c r="AK351" s="296"/>
      <c r="AL351" s="290"/>
      <c r="AM351" s="290"/>
      <c r="AN351" s="290"/>
      <c r="AO351" s="290"/>
      <c r="AP351" s="290"/>
      <c r="AQ351" s="290"/>
      <c r="AR351" s="290"/>
      <c r="AS351" s="288"/>
      <c r="AT351" s="291"/>
      <c r="AU351" s="288"/>
      <c r="AV351" s="288"/>
      <c r="AW351" s="288"/>
      <c r="AX351" s="288"/>
      <c r="AY351" s="290"/>
      <c r="AZ351" s="288"/>
      <c r="BA351" s="288" t="s">
        <v>1348</v>
      </c>
      <c r="BB351" s="288"/>
      <c r="BC351" s="307"/>
    </row>
    <row r="352" spans="1:55" s="292" customFormat="1" ht="75" customHeight="1" x14ac:dyDescent="0.25">
      <c r="A352" s="284" t="s">
        <v>1148</v>
      </c>
      <c r="B352" s="284" t="s">
        <v>493</v>
      </c>
      <c r="C352" s="295" t="s">
        <v>1627</v>
      </c>
      <c r="D352" s="295" t="s">
        <v>1338</v>
      </c>
      <c r="E352" s="295" t="s">
        <v>1321</v>
      </c>
      <c r="F352" s="295"/>
      <c r="G352" s="295" t="s">
        <v>1628</v>
      </c>
      <c r="H352" s="285" t="s">
        <v>1606</v>
      </c>
      <c r="I352" s="285" t="s">
        <v>1274</v>
      </c>
      <c r="J352" s="285" t="s">
        <v>497</v>
      </c>
      <c r="K352" s="286" t="s">
        <v>1628</v>
      </c>
      <c r="L352" s="287"/>
      <c r="M352" s="287"/>
      <c r="N352" s="287"/>
      <c r="O352" s="288"/>
      <c r="P352" s="286"/>
      <c r="Q352" s="286"/>
      <c r="R352" s="289"/>
      <c r="S352" s="286"/>
      <c r="T352" s="288"/>
      <c r="U352" s="288"/>
      <c r="V352" s="306"/>
      <c r="W352" s="306"/>
      <c r="X352" s="306"/>
      <c r="Y352" s="306"/>
      <c r="Z352" s="306"/>
      <c r="AA352" s="306"/>
      <c r="AB352" s="306"/>
      <c r="AC352" s="306"/>
      <c r="AD352" s="290"/>
      <c r="AE352" s="290"/>
      <c r="AF352" s="286"/>
      <c r="AG352" s="296"/>
      <c r="AH352" s="296"/>
      <c r="AI352" s="296"/>
      <c r="AJ352" s="296"/>
      <c r="AK352" s="296"/>
      <c r="AL352" s="290"/>
      <c r="AM352" s="290"/>
      <c r="AN352" s="290"/>
      <c r="AO352" s="290"/>
      <c r="AP352" s="290"/>
      <c r="AQ352" s="290"/>
      <c r="AR352" s="290"/>
      <c r="AS352" s="288"/>
      <c r="AT352" s="291"/>
      <c r="AU352" s="288"/>
      <c r="AV352" s="288"/>
      <c r="AW352" s="288"/>
      <c r="AX352" s="288"/>
      <c r="AY352" s="290"/>
      <c r="AZ352" s="288"/>
      <c r="BA352" s="288"/>
      <c r="BB352" s="288"/>
      <c r="BC352" s="307"/>
    </row>
    <row r="353" spans="1:55" s="292" customFormat="1" ht="124.5" customHeight="1" x14ac:dyDescent="0.25">
      <c r="A353" s="284" t="s">
        <v>1148</v>
      </c>
      <c r="B353" s="284" t="s">
        <v>493</v>
      </c>
      <c r="C353" s="285" t="s">
        <v>1352</v>
      </c>
      <c r="D353" s="285" t="s">
        <v>1319</v>
      </c>
      <c r="E353" s="285" t="s">
        <v>1321</v>
      </c>
      <c r="F353" s="285"/>
      <c r="G353" s="285"/>
      <c r="H353" s="285" t="s">
        <v>1606</v>
      </c>
      <c r="I353" s="285" t="s">
        <v>897</v>
      </c>
      <c r="J353" s="285" t="s">
        <v>1509</v>
      </c>
      <c r="K353" s="286" t="s">
        <v>1510</v>
      </c>
      <c r="L353" s="287"/>
      <c r="M353" s="287"/>
      <c r="N353" s="287"/>
      <c r="O353" s="288" t="s">
        <v>1511</v>
      </c>
      <c r="P353" s="287" t="s">
        <v>1358</v>
      </c>
      <c r="Q353" s="287"/>
      <c r="R353" s="289" t="s">
        <v>1232</v>
      </c>
      <c r="S353" s="287" t="s">
        <v>1232</v>
      </c>
      <c r="T353" s="288"/>
      <c r="U353" s="288"/>
      <c r="V353" s="290" t="s">
        <v>1232</v>
      </c>
      <c r="W353" s="290"/>
      <c r="X353" s="290"/>
      <c r="Y353" s="290"/>
      <c r="Z353" s="290"/>
      <c r="AA353" s="290"/>
      <c r="AB353" s="290"/>
      <c r="AC353" s="290"/>
      <c r="AD353" s="290" t="s">
        <v>1359</v>
      </c>
      <c r="AE353" s="290"/>
      <c r="AF353" s="286"/>
      <c r="AG353" s="290"/>
      <c r="AH353" s="290"/>
      <c r="AI353" s="290"/>
      <c r="AJ353" s="290"/>
      <c r="AK353" s="290" t="s">
        <v>1231</v>
      </c>
      <c r="AL353" s="290"/>
      <c r="AM353" s="290" t="s">
        <v>1253</v>
      </c>
      <c r="AN353" s="290" t="s">
        <v>1232</v>
      </c>
      <c r="AO353" s="290" t="s">
        <v>1232</v>
      </c>
      <c r="AP353" s="290" t="s">
        <v>1232</v>
      </c>
      <c r="AQ353" s="290" t="s">
        <v>1231</v>
      </c>
      <c r="AR353" s="290"/>
      <c r="AS353" s="288" t="s">
        <v>1232</v>
      </c>
      <c r="AT353" s="291"/>
      <c r="AU353" s="288"/>
      <c r="AV353" s="288"/>
      <c r="AW353" s="288"/>
      <c r="AX353" s="288"/>
      <c r="AY353" s="290"/>
      <c r="AZ353" s="288" t="s">
        <v>1232</v>
      </c>
      <c r="BA353" s="288"/>
      <c r="BB353" s="288"/>
      <c r="BC353" s="288" t="s">
        <v>1231</v>
      </c>
    </row>
    <row r="354" spans="1:55" s="292" customFormat="1" ht="115.5" customHeight="1" x14ac:dyDescent="0.25">
      <c r="A354" s="284" t="s">
        <v>1148</v>
      </c>
      <c r="B354" s="284" t="s">
        <v>493</v>
      </c>
      <c r="C354" s="285" t="s">
        <v>1166</v>
      </c>
      <c r="D354" s="285" t="s">
        <v>1319</v>
      </c>
      <c r="E354" s="285" t="s">
        <v>1322</v>
      </c>
      <c r="F354" s="285"/>
      <c r="G354" s="285" t="s">
        <v>1512</v>
      </c>
      <c r="H354" s="285" t="s">
        <v>1608</v>
      </c>
      <c r="I354" s="285" t="s">
        <v>1513</v>
      </c>
      <c r="J354" s="285" t="s">
        <v>1514</v>
      </c>
      <c r="K354" s="286" t="s">
        <v>1515</v>
      </c>
      <c r="L354" s="320" t="s">
        <v>1345</v>
      </c>
      <c r="M354" s="302"/>
      <c r="N354" s="302"/>
      <c r="O354" s="288" t="s">
        <v>1508</v>
      </c>
      <c r="P354" s="287"/>
      <c r="Q354" s="287"/>
      <c r="R354" s="289"/>
      <c r="S354" s="287"/>
      <c r="T354" s="288"/>
      <c r="U354" s="304"/>
      <c r="V354" s="293"/>
      <c r="W354" s="293"/>
      <c r="X354" s="290"/>
      <c r="Y354" s="290"/>
      <c r="Z354" s="290"/>
      <c r="AA354" s="293"/>
      <c r="AB354" s="293"/>
      <c r="AC354" s="293"/>
      <c r="AD354" s="290"/>
      <c r="AE354" s="290"/>
      <c r="AF354" s="286"/>
      <c r="AG354" s="293"/>
      <c r="AH354" s="293"/>
      <c r="AI354" s="293"/>
      <c r="AJ354" s="293"/>
      <c r="AK354" s="293"/>
      <c r="AL354" s="290"/>
      <c r="AM354" s="290"/>
      <c r="AN354" s="290"/>
      <c r="AO354" s="290"/>
      <c r="AP354" s="290"/>
      <c r="AQ354" s="305"/>
      <c r="AR354" s="290"/>
      <c r="AS354" s="288"/>
      <c r="AT354" s="291"/>
      <c r="AU354" s="288"/>
      <c r="AV354" s="288"/>
      <c r="AW354" s="288"/>
      <c r="AX354" s="288"/>
      <c r="AY354" s="290"/>
      <c r="AZ354" s="288"/>
      <c r="BA354" s="288" t="s">
        <v>1348</v>
      </c>
      <c r="BB354" s="288"/>
      <c r="BC354" s="288"/>
    </row>
    <row r="355" spans="1:55" s="292" customFormat="1" ht="63" customHeight="1" x14ac:dyDescent="0.25">
      <c r="A355" s="284" t="s">
        <v>1148</v>
      </c>
      <c r="B355" s="284" t="s">
        <v>493</v>
      </c>
      <c r="C355" s="285" t="s">
        <v>1631</v>
      </c>
      <c r="D355" s="285" t="s">
        <v>1252</v>
      </c>
      <c r="E355" s="285" t="s">
        <v>1321</v>
      </c>
      <c r="F355" s="285"/>
      <c r="G355" s="285"/>
      <c r="H355" s="285" t="s">
        <v>1608</v>
      </c>
      <c r="I355" s="285" t="s">
        <v>897</v>
      </c>
      <c r="J355" s="285" t="s">
        <v>1587</v>
      </c>
      <c r="K355" s="286" t="s">
        <v>1516</v>
      </c>
      <c r="L355" s="320" t="s">
        <v>1346</v>
      </c>
      <c r="M355" s="303"/>
      <c r="N355" s="302"/>
      <c r="O355" s="288"/>
      <c r="P355" s="287"/>
      <c r="Q355" s="287"/>
      <c r="R355" s="289"/>
      <c r="S355" s="287"/>
      <c r="T355" s="288"/>
      <c r="U355" s="288"/>
      <c r="V355" s="293"/>
      <c r="W355" s="293"/>
      <c r="X355" s="290"/>
      <c r="Y355" s="290"/>
      <c r="Z355" s="290"/>
      <c r="AA355" s="290"/>
      <c r="AB355" s="290"/>
      <c r="AC355" s="290"/>
      <c r="AD355" s="290" t="s">
        <v>1252</v>
      </c>
      <c r="AE355" s="290"/>
      <c r="AF355" s="286"/>
      <c r="AG355" s="290" t="s">
        <v>1232</v>
      </c>
      <c r="AH355" s="290" t="s">
        <v>1231</v>
      </c>
      <c r="AI355" s="290" t="s">
        <v>1231</v>
      </c>
      <c r="AJ355" s="290" t="s">
        <v>1231</v>
      </c>
      <c r="AK355" s="290" t="s">
        <v>1231</v>
      </c>
      <c r="AL355" s="290"/>
      <c r="AM355" s="290" t="s">
        <v>1253</v>
      </c>
      <c r="AN355" s="290" t="s">
        <v>1232</v>
      </c>
      <c r="AO355" s="290" t="s">
        <v>1232</v>
      </c>
      <c r="AP355" s="290" t="s">
        <v>1232</v>
      </c>
      <c r="AQ355" s="290" t="s">
        <v>1231</v>
      </c>
      <c r="AR355" s="290" t="s">
        <v>495</v>
      </c>
      <c r="AS355" s="288" t="s">
        <v>1232</v>
      </c>
      <c r="AT355" s="291"/>
      <c r="AU355" s="288"/>
      <c r="AV355" s="288"/>
      <c r="AW355" s="288"/>
      <c r="AX355" s="288"/>
      <c r="AY355" s="290"/>
      <c r="AZ355" s="288" t="s">
        <v>1232</v>
      </c>
      <c r="BA355" s="288"/>
      <c r="BB355" s="288"/>
      <c r="BC355" s="288" t="s">
        <v>1231</v>
      </c>
    </row>
    <row r="356" spans="1:55" s="257" customFormat="1" ht="57" customHeight="1" x14ac:dyDescent="0.25">
      <c r="A356" s="249" t="s">
        <v>1148</v>
      </c>
      <c r="B356" s="249" t="s">
        <v>495</v>
      </c>
      <c r="C356" s="250" t="s">
        <v>330</v>
      </c>
      <c r="D356" s="250" t="s">
        <v>1351</v>
      </c>
      <c r="E356" s="250" t="s">
        <v>1322</v>
      </c>
      <c r="F356" s="250"/>
      <c r="G356" s="250"/>
      <c r="H356" s="250" t="s">
        <v>1517</v>
      </c>
      <c r="I356" s="250" t="s">
        <v>1518</v>
      </c>
      <c r="J356" s="250" t="s">
        <v>1519</v>
      </c>
      <c r="K356" s="251"/>
      <c r="L356" s="252"/>
      <c r="M356" s="252"/>
      <c r="N356" s="252"/>
      <c r="O356" s="253" t="s">
        <v>1508</v>
      </c>
      <c r="P356" s="252"/>
      <c r="Q356" s="252"/>
      <c r="R356" s="254"/>
      <c r="S356" s="252"/>
      <c r="T356" s="253"/>
      <c r="U356" s="253"/>
      <c r="V356" s="255"/>
      <c r="W356" s="255"/>
      <c r="X356" s="255"/>
      <c r="Y356" s="255"/>
      <c r="Z356" s="255"/>
      <c r="AA356" s="255"/>
      <c r="AB356" s="255"/>
      <c r="AC356" s="255"/>
      <c r="AD356" s="255"/>
      <c r="AE356" s="255"/>
      <c r="AF356" s="251"/>
      <c r="AG356" s="255"/>
      <c r="AH356" s="255"/>
      <c r="AI356" s="255"/>
      <c r="AJ356" s="255"/>
      <c r="AK356" s="255"/>
      <c r="AL356" s="255"/>
      <c r="AM356" s="255"/>
      <c r="AN356" s="255"/>
      <c r="AO356" s="255"/>
      <c r="AP356" s="255"/>
      <c r="AQ356" s="255"/>
      <c r="AR356" s="255"/>
      <c r="AS356" s="253"/>
      <c r="AT356" s="256"/>
      <c r="AU356" s="253"/>
      <c r="AV356" s="253"/>
      <c r="AW356" s="253"/>
      <c r="AX356" s="253"/>
      <c r="AY356" s="255"/>
      <c r="AZ356" s="253"/>
      <c r="BA356" s="253"/>
      <c r="BB356" s="253"/>
      <c r="BC356" s="253"/>
    </row>
    <row r="357" spans="1:55" s="292" customFormat="1" ht="42" customHeight="1" x14ac:dyDescent="0.25">
      <c r="A357" s="284" t="s">
        <v>1148</v>
      </c>
      <c r="B357" s="284" t="s">
        <v>493</v>
      </c>
      <c r="C357" s="285" t="s">
        <v>1632</v>
      </c>
      <c r="D357" s="285" t="s">
        <v>1336</v>
      </c>
      <c r="E357" s="285" t="s">
        <v>1322</v>
      </c>
      <c r="F357" s="285"/>
      <c r="G357" s="285" t="s">
        <v>1520</v>
      </c>
      <c r="H357" s="285" t="s">
        <v>1609</v>
      </c>
      <c r="I357" s="285"/>
      <c r="J357" s="285"/>
      <c r="K357" s="286"/>
      <c r="L357" s="287"/>
      <c r="M357" s="287"/>
      <c r="N357" s="287"/>
      <c r="O357" s="288" t="s">
        <v>1521</v>
      </c>
      <c r="P357" s="287" t="s">
        <v>1221</v>
      </c>
      <c r="Q357" s="287" t="s">
        <v>1231</v>
      </c>
      <c r="R357" s="289" t="s">
        <v>1231</v>
      </c>
      <c r="S357" s="287" t="s">
        <v>1231</v>
      </c>
      <c r="T357" s="288" t="s">
        <v>1232</v>
      </c>
      <c r="U357" s="288" t="s">
        <v>1232</v>
      </c>
      <c r="V357" s="293" t="s">
        <v>1232</v>
      </c>
      <c r="W357" s="293" t="s">
        <v>1232</v>
      </c>
      <c r="X357" s="290" t="s">
        <v>1232</v>
      </c>
      <c r="Y357" s="290" t="s">
        <v>1232</v>
      </c>
      <c r="Z357" s="290" t="s">
        <v>1232</v>
      </c>
      <c r="AA357" s="290" t="s">
        <v>1232</v>
      </c>
      <c r="AB357" s="290" t="s">
        <v>1232</v>
      </c>
      <c r="AC357" s="290"/>
      <c r="AD357" s="290"/>
      <c r="AE357" s="290"/>
      <c r="AF357" s="286"/>
      <c r="AG357" s="293"/>
      <c r="AH357" s="293"/>
      <c r="AI357" s="290"/>
      <c r="AJ357" s="290"/>
      <c r="AK357" s="290"/>
      <c r="AL357" s="290"/>
      <c r="AM357" s="290"/>
      <c r="AN357" s="290"/>
      <c r="AO357" s="290"/>
      <c r="AP357" s="290"/>
      <c r="AQ357" s="290"/>
      <c r="AR357" s="290"/>
      <c r="AS357" s="288"/>
      <c r="AT357" s="291"/>
      <c r="AU357" s="288"/>
      <c r="AV357" s="288"/>
      <c r="AW357" s="288"/>
      <c r="AX357" s="288"/>
      <c r="AY357" s="290"/>
      <c r="AZ357" s="288"/>
      <c r="BA357" s="288" t="s">
        <v>1348</v>
      </c>
      <c r="BB357" s="288"/>
      <c r="BC357" s="288"/>
    </row>
    <row r="358" spans="1:55" s="292" customFormat="1" ht="59.25" customHeight="1" x14ac:dyDescent="0.25">
      <c r="A358" s="284" t="s">
        <v>1148</v>
      </c>
      <c r="B358" s="284" t="s">
        <v>493</v>
      </c>
      <c r="C358" s="285" t="s">
        <v>1633</v>
      </c>
      <c r="D358" s="285" t="s">
        <v>1338</v>
      </c>
      <c r="E358" s="285" t="s">
        <v>1321</v>
      </c>
      <c r="F358" s="285"/>
      <c r="G358" s="285" t="s">
        <v>1475</v>
      </c>
      <c r="H358" s="285" t="s">
        <v>1610</v>
      </c>
      <c r="I358" s="285" t="s">
        <v>897</v>
      </c>
      <c r="J358" s="285" t="s">
        <v>1588</v>
      </c>
      <c r="K358" s="286" t="s">
        <v>1522</v>
      </c>
      <c r="L358" s="297" t="s">
        <v>1477</v>
      </c>
      <c r="M358" s="287"/>
      <c r="N358" s="287"/>
      <c r="O358" s="288" t="s">
        <v>1523</v>
      </c>
      <c r="P358" s="287"/>
      <c r="Q358" s="300"/>
      <c r="R358" s="301"/>
      <c r="S358" s="287"/>
      <c r="T358" s="288"/>
      <c r="U358" s="288"/>
      <c r="V358" s="293"/>
      <c r="W358" s="293"/>
      <c r="X358" s="290"/>
      <c r="Y358" s="290"/>
      <c r="Z358" s="290"/>
      <c r="AA358" s="290"/>
      <c r="AB358" s="290"/>
      <c r="AC358" s="290"/>
      <c r="AD358" s="290"/>
      <c r="AE358" s="290"/>
      <c r="AF358" s="286"/>
      <c r="AG358" s="290" t="s">
        <v>1232</v>
      </c>
      <c r="AH358" s="290" t="s">
        <v>1231</v>
      </c>
      <c r="AI358" s="290" t="s">
        <v>1232</v>
      </c>
      <c r="AJ358" s="290" t="s">
        <v>1231</v>
      </c>
      <c r="AK358" s="290" t="s">
        <v>1231</v>
      </c>
      <c r="AL358" s="290"/>
      <c r="AM358" s="290" t="s">
        <v>1253</v>
      </c>
      <c r="AN358" s="290" t="s">
        <v>1232</v>
      </c>
      <c r="AO358" s="290" t="s">
        <v>1232</v>
      </c>
      <c r="AP358" s="290" t="s">
        <v>1232</v>
      </c>
      <c r="AQ358" s="290" t="s">
        <v>1232</v>
      </c>
      <c r="AR358" s="290"/>
      <c r="AS358" s="288" t="s">
        <v>1232</v>
      </c>
      <c r="AT358" s="291"/>
      <c r="AU358" s="288"/>
      <c r="AV358" s="288"/>
      <c r="AW358" s="288"/>
      <c r="AX358" s="288"/>
      <c r="AY358" s="290"/>
      <c r="AZ358" s="288"/>
      <c r="BA358" s="288"/>
      <c r="BB358" s="288"/>
      <c r="BC358" s="288"/>
    </row>
    <row r="359" spans="1:55" s="292" customFormat="1" ht="39.75" customHeight="1" x14ac:dyDescent="0.25">
      <c r="A359" s="284" t="s">
        <v>1148</v>
      </c>
      <c r="B359" s="284" t="s">
        <v>493</v>
      </c>
      <c r="C359" s="285" t="s">
        <v>1090</v>
      </c>
      <c r="D359" s="285" t="s">
        <v>1429</v>
      </c>
      <c r="E359" s="285" t="s">
        <v>1634</v>
      </c>
      <c r="F359" s="285"/>
      <c r="G359" s="285" t="s">
        <v>1424</v>
      </c>
      <c r="H359" s="285" t="s">
        <v>1610</v>
      </c>
      <c r="I359" s="285" t="s">
        <v>897</v>
      </c>
      <c r="J359" s="285"/>
      <c r="K359" s="286"/>
      <c r="L359" s="287"/>
      <c r="M359" s="287"/>
      <c r="N359" s="287"/>
      <c r="O359" s="288"/>
      <c r="P359" s="287"/>
      <c r="Q359" s="287"/>
      <c r="R359" s="289"/>
      <c r="S359" s="287"/>
      <c r="T359" s="288"/>
      <c r="U359" s="288"/>
      <c r="V359" s="290"/>
      <c r="W359" s="290"/>
      <c r="X359" s="290"/>
      <c r="Y359" s="290"/>
      <c r="Z359" s="290"/>
      <c r="AA359" s="290"/>
      <c r="AB359" s="290"/>
      <c r="AC359" s="290"/>
      <c r="AD359" s="290"/>
      <c r="AE359" s="290"/>
      <c r="AF359" s="286"/>
      <c r="AG359" s="290"/>
      <c r="AH359" s="290"/>
      <c r="AI359" s="290"/>
      <c r="AJ359" s="290"/>
      <c r="AK359" s="290"/>
      <c r="AL359" s="290"/>
      <c r="AM359" s="290"/>
      <c r="AN359" s="290"/>
      <c r="AO359" s="290"/>
      <c r="AP359" s="290"/>
      <c r="AQ359" s="290"/>
      <c r="AR359" s="290"/>
      <c r="AS359" s="288"/>
      <c r="AT359" s="291"/>
      <c r="AU359" s="288"/>
      <c r="AV359" s="288"/>
      <c r="AW359" s="288"/>
      <c r="AX359" s="288"/>
      <c r="AY359" s="290"/>
      <c r="AZ359" s="288"/>
      <c r="BA359" s="288"/>
      <c r="BB359" s="288"/>
      <c r="BC359" s="288"/>
    </row>
    <row r="360" spans="1:55" s="292" customFormat="1" ht="39.75" customHeight="1" x14ac:dyDescent="0.25">
      <c r="A360" s="284" t="s">
        <v>1148</v>
      </c>
      <c r="B360" s="284" t="s">
        <v>493</v>
      </c>
      <c r="C360" s="285" t="s">
        <v>1619</v>
      </c>
      <c r="D360" s="285" t="s">
        <v>1319</v>
      </c>
      <c r="E360" s="285" t="s">
        <v>1322</v>
      </c>
      <c r="F360" s="285"/>
      <c r="G360" s="285"/>
      <c r="H360" s="285" t="s">
        <v>1620</v>
      </c>
      <c r="I360" s="285" t="s">
        <v>1621</v>
      </c>
      <c r="J360" s="285" t="s">
        <v>1622</v>
      </c>
      <c r="K360" s="286"/>
      <c r="L360" s="287"/>
      <c r="M360" s="287"/>
      <c r="N360" s="287"/>
      <c r="O360" s="323" t="s">
        <v>1508</v>
      </c>
      <c r="P360" s="287"/>
      <c r="Q360" s="287"/>
      <c r="R360" s="289"/>
      <c r="S360" s="287"/>
      <c r="T360" s="288"/>
      <c r="U360" s="288"/>
      <c r="V360" s="290"/>
      <c r="W360" s="290"/>
      <c r="X360" s="290"/>
      <c r="Y360" s="290"/>
      <c r="Z360" s="290"/>
      <c r="AA360" s="290"/>
      <c r="AB360" s="290"/>
      <c r="AC360" s="290"/>
      <c r="AD360" s="290"/>
      <c r="AE360" s="290"/>
      <c r="AF360" s="286"/>
      <c r="AG360" s="290"/>
      <c r="AH360" s="290"/>
      <c r="AI360" s="290"/>
      <c r="AJ360" s="290"/>
      <c r="AK360" s="290"/>
      <c r="AL360" s="290"/>
      <c r="AM360" s="290"/>
      <c r="AN360" s="290"/>
      <c r="AO360" s="290"/>
      <c r="AP360" s="290"/>
      <c r="AQ360" s="290"/>
      <c r="AR360" s="290"/>
      <c r="AS360" s="288"/>
      <c r="AT360" s="291"/>
      <c r="AU360" s="288"/>
      <c r="AV360" s="288"/>
      <c r="AW360" s="288"/>
      <c r="AX360" s="288"/>
      <c r="AY360" s="290"/>
      <c r="AZ360" s="288"/>
      <c r="BA360" s="288"/>
      <c r="BB360" s="288"/>
      <c r="BC360" s="288"/>
    </row>
    <row r="361" spans="1:55" s="292" customFormat="1" ht="77.25" customHeight="1" x14ac:dyDescent="0.25">
      <c r="A361" s="284" t="s">
        <v>1148</v>
      </c>
      <c r="B361" s="284" t="s">
        <v>493</v>
      </c>
      <c r="C361" s="285" t="s">
        <v>1635</v>
      </c>
      <c r="D361" s="285" t="s">
        <v>1526</v>
      </c>
      <c r="E361" s="285" t="s">
        <v>1321</v>
      </c>
      <c r="F361" s="285"/>
      <c r="G361" s="285" t="s">
        <v>1424</v>
      </c>
      <c r="H361" s="285" t="s">
        <v>1610</v>
      </c>
      <c r="I361" s="285" t="s">
        <v>897</v>
      </c>
      <c r="J361" s="285" t="s">
        <v>1589</v>
      </c>
      <c r="K361" s="286"/>
      <c r="L361" s="287"/>
      <c r="M361" s="287"/>
      <c r="N361" s="287"/>
      <c r="O361" s="288" t="s">
        <v>1525</v>
      </c>
      <c r="P361" s="287"/>
      <c r="Q361" s="287"/>
      <c r="R361" s="289"/>
      <c r="S361" s="287"/>
      <c r="T361" s="288"/>
      <c r="U361" s="288"/>
      <c r="V361" s="299"/>
      <c r="W361" s="293"/>
      <c r="X361" s="290" t="s">
        <v>1232</v>
      </c>
      <c r="Y361" s="290" t="s">
        <v>1232</v>
      </c>
      <c r="Z361" s="290" t="s">
        <v>1232</v>
      </c>
      <c r="AA361" s="290" t="s">
        <v>1232</v>
      </c>
      <c r="AB361" s="290" t="s">
        <v>1232</v>
      </c>
      <c r="AC361" s="290"/>
      <c r="AD361" s="290"/>
      <c r="AE361" s="290"/>
      <c r="AF361" s="286"/>
      <c r="AG361" s="290" t="s">
        <v>1232</v>
      </c>
      <c r="AH361" s="290" t="s">
        <v>1231</v>
      </c>
      <c r="AI361" s="290" t="s">
        <v>1231</v>
      </c>
      <c r="AJ361" s="290" t="s">
        <v>1231</v>
      </c>
      <c r="AK361" s="290" t="s">
        <v>1231</v>
      </c>
      <c r="AL361" s="290" t="s">
        <v>1231</v>
      </c>
      <c r="AM361" s="290"/>
      <c r="AN361" s="290"/>
      <c r="AO361" s="290" t="s">
        <v>1232</v>
      </c>
      <c r="AP361" s="290"/>
      <c r="AQ361" s="290" t="s">
        <v>1231</v>
      </c>
      <c r="AR361" s="290" t="s">
        <v>495</v>
      </c>
      <c r="AS361" s="288" t="s">
        <v>1232</v>
      </c>
      <c r="AT361" s="291"/>
      <c r="AU361" s="288"/>
      <c r="AV361" s="288"/>
      <c r="AW361" s="288"/>
      <c r="AX361" s="288"/>
      <c r="AY361" s="290"/>
      <c r="AZ361" s="288"/>
      <c r="BA361" s="288"/>
      <c r="BB361" s="288"/>
      <c r="BC361" s="288"/>
    </row>
    <row r="362" spans="1:55" s="257" customFormat="1" ht="48.75" customHeight="1" x14ac:dyDescent="0.25">
      <c r="A362" s="249" t="s">
        <v>1148</v>
      </c>
      <c r="B362" s="249" t="s">
        <v>1366</v>
      </c>
      <c r="C362" s="250" t="s">
        <v>1223</v>
      </c>
      <c r="D362" s="250" t="s">
        <v>1319</v>
      </c>
      <c r="E362" s="250" t="s">
        <v>1322</v>
      </c>
      <c r="F362" s="250"/>
      <c r="G362" s="250"/>
      <c r="H362" s="250" t="s">
        <v>1527</v>
      </c>
      <c r="I362" s="250"/>
      <c r="J362" s="250"/>
      <c r="K362" s="251"/>
      <c r="L362" s="252"/>
      <c r="M362" s="252"/>
      <c r="N362" s="252"/>
      <c r="O362" s="253" t="s">
        <v>1528</v>
      </c>
      <c r="P362" s="252"/>
      <c r="Q362" s="252"/>
      <c r="R362" s="254"/>
      <c r="S362" s="252"/>
      <c r="T362" s="253"/>
      <c r="U362" s="253"/>
      <c r="V362" s="255"/>
      <c r="W362" s="255"/>
      <c r="X362" s="255"/>
      <c r="Y362" s="255"/>
      <c r="Z362" s="255"/>
      <c r="AA362" s="255"/>
      <c r="AB362" s="255"/>
      <c r="AC362" s="255"/>
      <c r="AD362" s="255"/>
      <c r="AE362" s="255"/>
      <c r="AF362" s="251"/>
      <c r="AG362" s="255"/>
      <c r="AH362" s="255"/>
      <c r="AI362" s="255"/>
      <c r="AJ362" s="255"/>
      <c r="AK362" s="255"/>
      <c r="AL362" s="255"/>
      <c r="AM362" s="255"/>
      <c r="AN362" s="255"/>
      <c r="AO362" s="255"/>
      <c r="AP362" s="255"/>
      <c r="AQ362" s="255"/>
      <c r="AR362" s="255"/>
      <c r="AS362" s="253"/>
      <c r="AT362" s="256"/>
      <c r="AU362" s="253"/>
      <c r="AV362" s="253"/>
      <c r="AW362" s="253"/>
      <c r="AX362" s="253"/>
      <c r="AY362" s="255"/>
      <c r="AZ362" s="253"/>
      <c r="BA362" s="253"/>
      <c r="BB362" s="253"/>
      <c r="BC362" s="253"/>
    </row>
    <row r="363" spans="1:55" s="292" customFormat="1" ht="81.75" customHeight="1" x14ac:dyDescent="0.25">
      <c r="A363" s="284" t="s">
        <v>1148</v>
      </c>
      <c r="B363" s="284" t="s">
        <v>263</v>
      </c>
      <c r="C363" s="285" t="s">
        <v>1649</v>
      </c>
      <c r="D363" s="285" t="s">
        <v>1338</v>
      </c>
      <c r="E363" s="285" t="s">
        <v>1321</v>
      </c>
      <c r="F363" s="285" t="s">
        <v>1646</v>
      </c>
      <c r="G363" s="285" t="s">
        <v>1424</v>
      </c>
      <c r="H363" s="285" t="s">
        <v>1092</v>
      </c>
      <c r="I363" s="285" t="s">
        <v>1274</v>
      </c>
      <c r="J363" s="285" t="s">
        <v>1647</v>
      </c>
      <c r="K363" s="286" t="s">
        <v>1648</v>
      </c>
      <c r="L363" s="287"/>
      <c r="M363" s="287"/>
      <c r="N363" s="287"/>
      <c r="O363" s="288"/>
      <c r="P363" s="288"/>
      <c r="Q363" s="288"/>
      <c r="R363" s="289"/>
      <c r="S363" s="288"/>
      <c r="T363" s="288"/>
      <c r="U363" s="288"/>
      <c r="V363" s="293"/>
      <c r="W363" s="293"/>
      <c r="X363" s="290"/>
      <c r="Y363" s="290"/>
      <c r="Z363" s="290"/>
      <c r="AA363" s="290"/>
      <c r="AB363" s="290"/>
      <c r="AC363" s="290"/>
      <c r="AD363" s="290"/>
      <c r="AE363" s="290"/>
      <c r="AF363" s="286"/>
      <c r="AG363" s="293"/>
      <c r="AH363" s="293"/>
      <c r="AI363" s="293"/>
      <c r="AJ363" s="293"/>
      <c r="AK363" s="293"/>
      <c r="AL363" s="290"/>
      <c r="AM363" s="290"/>
      <c r="AN363" s="290"/>
      <c r="AO363" s="290"/>
      <c r="AP363" s="290"/>
      <c r="AQ363" s="290"/>
      <c r="AR363" s="290"/>
      <c r="AS363" s="288"/>
      <c r="AT363" s="291"/>
      <c r="AU363" s="288"/>
      <c r="AV363" s="288"/>
      <c r="AW363" s="288"/>
      <c r="AX363" s="288"/>
      <c r="AY363" s="290"/>
      <c r="AZ363" s="288"/>
      <c r="BA363" s="288"/>
      <c r="BB363" s="288"/>
      <c r="BC363" s="288"/>
    </row>
    <row r="364" spans="1:55" s="292" customFormat="1" ht="81.75" customHeight="1" x14ac:dyDescent="0.25">
      <c r="A364" s="284" t="s">
        <v>1148</v>
      </c>
      <c r="B364" s="284" t="s">
        <v>493</v>
      </c>
      <c r="C364" s="285" t="s">
        <v>1636</v>
      </c>
      <c r="D364" s="285" t="s">
        <v>1338</v>
      </c>
      <c r="E364" s="285" t="s">
        <v>1322</v>
      </c>
      <c r="F364" s="285"/>
      <c r="G364" s="285"/>
      <c r="H364" s="285" t="s">
        <v>1592</v>
      </c>
      <c r="I364" s="285" t="s">
        <v>1591</v>
      </c>
      <c r="J364" s="285" t="s">
        <v>1590</v>
      </c>
      <c r="K364" s="286"/>
      <c r="L364" s="287"/>
      <c r="M364" s="287"/>
      <c r="N364" s="287"/>
      <c r="O364" s="288" t="s">
        <v>1529</v>
      </c>
      <c r="P364" s="288"/>
      <c r="Q364" s="288"/>
      <c r="R364" s="289"/>
      <c r="S364" s="288"/>
      <c r="T364" s="288"/>
      <c r="U364" s="288"/>
      <c r="V364" s="293"/>
      <c r="W364" s="293"/>
      <c r="X364" s="290"/>
      <c r="Y364" s="290"/>
      <c r="Z364" s="290"/>
      <c r="AA364" s="290"/>
      <c r="AB364" s="290"/>
      <c r="AC364" s="290"/>
      <c r="AD364" s="290"/>
      <c r="AE364" s="290"/>
      <c r="AF364" s="286"/>
      <c r="AG364" s="293"/>
      <c r="AH364" s="293"/>
      <c r="AI364" s="293"/>
      <c r="AJ364" s="293"/>
      <c r="AK364" s="293"/>
      <c r="AL364" s="290"/>
      <c r="AM364" s="290"/>
      <c r="AN364" s="290"/>
      <c r="AO364" s="290"/>
      <c r="AP364" s="290"/>
      <c r="AQ364" s="290"/>
      <c r="AR364" s="290"/>
      <c r="AS364" s="288"/>
      <c r="AT364" s="291"/>
      <c r="AU364" s="288"/>
      <c r="AV364" s="288"/>
      <c r="AW364" s="288"/>
      <c r="AX364" s="288"/>
      <c r="AY364" s="290"/>
      <c r="AZ364" s="288" t="s">
        <v>1232</v>
      </c>
      <c r="BA364" s="288" t="s">
        <v>1584</v>
      </c>
      <c r="BB364" s="288"/>
      <c r="BC364" s="288"/>
    </row>
    <row r="365" spans="1:55" s="292" customFormat="1" ht="46.5" customHeight="1" x14ac:dyDescent="0.25">
      <c r="A365" s="284" t="s">
        <v>1148</v>
      </c>
      <c r="B365" s="284" t="s">
        <v>493</v>
      </c>
      <c r="C365" s="285" t="s">
        <v>1637</v>
      </c>
      <c r="D365" s="285" t="s">
        <v>1338</v>
      </c>
      <c r="E365" s="285" t="s">
        <v>1322</v>
      </c>
      <c r="F365" s="285"/>
      <c r="G365" s="285" t="s">
        <v>1530</v>
      </c>
      <c r="H365" s="285" t="s">
        <v>1001</v>
      </c>
      <c r="I365" s="285" t="s">
        <v>1271</v>
      </c>
      <c r="J365" s="285" t="s">
        <v>1531</v>
      </c>
      <c r="K365" s="286"/>
      <c r="L365" s="297" t="s">
        <v>1532</v>
      </c>
      <c r="M365" s="287"/>
      <c r="N365" s="287"/>
      <c r="O365" s="288" t="s">
        <v>1533</v>
      </c>
      <c r="P365" s="287"/>
      <c r="Q365" s="287"/>
      <c r="R365" s="289"/>
      <c r="S365" s="287"/>
      <c r="T365" s="288"/>
      <c r="U365" s="288"/>
      <c r="V365" s="298"/>
      <c r="W365" s="294"/>
      <c r="X365" s="290"/>
      <c r="Y365" s="290"/>
      <c r="Z365" s="290"/>
      <c r="AA365" s="290"/>
      <c r="AB365" s="290"/>
      <c r="AC365" s="290"/>
      <c r="AD365" s="290"/>
      <c r="AE365" s="290"/>
      <c r="AF365" s="286"/>
      <c r="AG365" s="293"/>
      <c r="AH365" s="293"/>
      <c r="AI365" s="293"/>
      <c r="AJ365" s="293"/>
      <c r="AK365" s="293"/>
      <c r="AL365" s="290"/>
      <c r="AM365" s="290"/>
      <c r="AN365" s="290"/>
      <c r="AO365" s="290"/>
      <c r="AP365" s="290"/>
      <c r="AQ365" s="290"/>
      <c r="AR365" s="290"/>
      <c r="AS365" s="288"/>
      <c r="AT365" s="291"/>
      <c r="AU365" s="288"/>
      <c r="AV365" s="288"/>
      <c r="AW365" s="288"/>
      <c r="AX365" s="288"/>
      <c r="AY365" s="290"/>
      <c r="AZ365" s="288"/>
      <c r="BA365" s="288"/>
      <c r="BB365" s="288"/>
      <c r="BC365" s="288"/>
    </row>
    <row r="366" spans="1:55" s="292" customFormat="1" ht="84" customHeight="1" x14ac:dyDescent="0.25">
      <c r="A366" s="284" t="s">
        <v>1148</v>
      </c>
      <c r="B366" s="284" t="s">
        <v>493</v>
      </c>
      <c r="C366" s="295" t="s">
        <v>1638</v>
      </c>
      <c r="D366" s="295" t="s">
        <v>1448</v>
      </c>
      <c r="E366" s="295" t="s">
        <v>1321</v>
      </c>
      <c r="F366" s="295"/>
      <c r="G366" s="295" t="s">
        <v>1449</v>
      </c>
      <c r="H366" s="285" t="s">
        <v>1611</v>
      </c>
      <c r="I366" s="285" t="s">
        <v>897</v>
      </c>
      <c r="J366" s="285" t="s">
        <v>1451</v>
      </c>
      <c r="K366" s="286" t="s">
        <v>1452</v>
      </c>
      <c r="L366" s="297" t="s">
        <v>1453</v>
      </c>
      <c r="M366" s="287"/>
      <c r="N366" s="287"/>
      <c r="O366" s="288" t="s">
        <v>1534</v>
      </c>
      <c r="P366" s="286"/>
      <c r="Q366" s="286"/>
      <c r="R366" s="289"/>
      <c r="S366" s="286"/>
      <c r="T366" s="288"/>
      <c r="U366" s="288"/>
      <c r="V366" s="290"/>
      <c r="W366" s="290"/>
      <c r="X366" s="290"/>
      <c r="Y366" s="290"/>
      <c r="Z366" s="290"/>
      <c r="AA366" s="290"/>
      <c r="AB366" s="290"/>
      <c r="AC366" s="290"/>
      <c r="AD366" s="290"/>
      <c r="AE366" s="290"/>
      <c r="AF366" s="286"/>
      <c r="AG366" s="290"/>
      <c r="AH366" s="290"/>
      <c r="AI366" s="290"/>
      <c r="AJ366" s="290"/>
      <c r="AK366" s="290"/>
      <c r="AL366" s="290"/>
      <c r="AM366" s="290"/>
      <c r="AN366" s="290"/>
      <c r="AO366" s="290"/>
      <c r="AP366" s="290"/>
      <c r="AQ366" s="290"/>
      <c r="AR366" s="290"/>
      <c r="AS366" s="288"/>
      <c r="AT366" s="291"/>
      <c r="AU366" s="288"/>
      <c r="AV366" s="288"/>
      <c r="AW366" s="288"/>
      <c r="AX366" s="288"/>
      <c r="AY366" s="290"/>
      <c r="AZ366" s="288"/>
      <c r="BA366" s="288"/>
      <c r="BB366" s="288"/>
      <c r="BC366" s="288"/>
    </row>
    <row r="367" spans="1:55" s="292" customFormat="1" ht="38.25" customHeight="1" x14ac:dyDescent="0.25">
      <c r="A367" s="284" t="s">
        <v>1148</v>
      </c>
      <c r="B367" s="284" t="s">
        <v>493</v>
      </c>
      <c r="C367" s="285" t="s">
        <v>1639</v>
      </c>
      <c r="D367" s="285" t="s">
        <v>1338</v>
      </c>
      <c r="E367" s="285" t="s">
        <v>1322</v>
      </c>
      <c r="F367" s="285"/>
      <c r="G367" s="285"/>
      <c r="H367" s="285" t="s">
        <v>1612</v>
      </c>
      <c r="I367" s="285" t="s">
        <v>1518</v>
      </c>
      <c r="J367" s="285"/>
      <c r="K367" s="286"/>
      <c r="L367" s="287"/>
      <c r="M367" s="287"/>
      <c r="N367" s="287"/>
      <c r="O367" s="288" t="s">
        <v>1534</v>
      </c>
      <c r="P367" s="287"/>
      <c r="Q367" s="287"/>
      <c r="R367" s="289"/>
      <c r="S367" s="287"/>
      <c r="T367" s="288"/>
      <c r="U367" s="288"/>
      <c r="V367" s="293"/>
      <c r="W367" s="293"/>
      <c r="X367" s="290"/>
      <c r="Y367" s="290"/>
      <c r="Z367" s="290"/>
      <c r="AA367" s="296"/>
      <c r="AB367" s="290"/>
      <c r="AC367" s="290"/>
      <c r="AD367" s="290"/>
      <c r="AE367" s="290"/>
      <c r="AF367" s="286"/>
      <c r="AG367" s="293"/>
      <c r="AH367" s="293"/>
      <c r="AI367" s="293"/>
      <c r="AJ367" s="293"/>
      <c r="AK367" s="293"/>
      <c r="AL367" s="290"/>
      <c r="AM367" s="290"/>
      <c r="AN367" s="290"/>
      <c r="AO367" s="290"/>
      <c r="AP367" s="290"/>
      <c r="AQ367" s="290"/>
      <c r="AR367" s="290"/>
      <c r="AS367" s="288"/>
      <c r="AT367" s="291"/>
      <c r="AU367" s="288"/>
      <c r="AV367" s="288"/>
      <c r="AW367" s="288"/>
      <c r="AX367" s="288"/>
      <c r="AY367" s="290"/>
      <c r="AZ367" s="288"/>
      <c r="BA367" s="288" t="s">
        <v>1584</v>
      </c>
      <c r="BB367" s="288"/>
      <c r="BC367" s="288"/>
    </row>
    <row r="368" spans="1:55" s="257" customFormat="1" ht="43.5" customHeight="1" x14ac:dyDescent="0.25">
      <c r="A368" s="249" t="s">
        <v>1148</v>
      </c>
      <c r="B368" s="249" t="s">
        <v>493</v>
      </c>
      <c r="C368" s="250" t="s">
        <v>1640</v>
      </c>
      <c r="D368" s="250"/>
      <c r="E368" s="250" t="s">
        <v>1322</v>
      </c>
      <c r="F368" s="250"/>
      <c r="G368" s="250"/>
      <c r="H368" s="250" t="s">
        <v>1613</v>
      </c>
      <c r="I368" s="250" t="s">
        <v>1535</v>
      </c>
      <c r="J368" s="250" t="s">
        <v>1536</v>
      </c>
      <c r="K368" s="251"/>
      <c r="L368" s="389" t="s">
        <v>823</v>
      </c>
      <c r="M368" s="252"/>
      <c r="N368" s="252"/>
      <c r="O368" s="253" t="s">
        <v>1537</v>
      </c>
      <c r="P368" s="253"/>
      <c r="Q368" s="253"/>
      <c r="R368" s="254"/>
      <c r="S368" s="253"/>
      <c r="T368" s="253"/>
      <c r="U368" s="253"/>
      <c r="V368" s="276"/>
      <c r="W368" s="276"/>
      <c r="X368" s="255"/>
      <c r="Y368" s="255"/>
      <c r="Z368" s="255"/>
      <c r="AA368" s="255"/>
      <c r="AB368" s="255"/>
      <c r="AC368" s="255"/>
      <c r="AD368" s="255"/>
      <c r="AE368" s="255"/>
      <c r="AF368" s="251"/>
      <c r="AG368" s="276"/>
      <c r="AH368" s="276"/>
      <c r="AI368" s="276"/>
      <c r="AJ368" s="276"/>
      <c r="AK368" s="276"/>
      <c r="AL368" s="255"/>
      <c r="AM368" s="255"/>
      <c r="AN368" s="255"/>
      <c r="AO368" s="255"/>
      <c r="AP368" s="255"/>
      <c r="AQ368" s="255"/>
      <c r="AR368" s="255"/>
      <c r="AS368" s="253"/>
      <c r="AT368" s="256"/>
      <c r="AU368" s="253"/>
      <c r="AV368" s="253"/>
      <c r="AW368" s="253"/>
      <c r="AX368" s="253"/>
      <c r="AY368" s="255"/>
      <c r="AZ368" s="253"/>
      <c r="BA368" s="253"/>
      <c r="BB368" s="253"/>
      <c r="BC368" s="253"/>
    </row>
    <row r="369" spans="1:55" s="257" customFormat="1" ht="60.75" customHeight="1" x14ac:dyDescent="0.25">
      <c r="A369" s="249" t="s">
        <v>1148</v>
      </c>
      <c r="B369" s="249" t="s">
        <v>493</v>
      </c>
      <c r="C369" s="250" t="s">
        <v>1641</v>
      </c>
      <c r="D369" s="250" t="s">
        <v>1351</v>
      </c>
      <c r="E369" s="250" t="s">
        <v>1322</v>
      </c>
      <c r="F369" s="250"/>
      <c r="G369" s="250"/>
      <c r="H369" s="250" t="s">
        <v>1614</v>
      </c>
      <c r="I369" s="250" t="s">
        <v>1538</v>
      </c>
      <c r="J369" s="250" t="s">
        <v>1539</v>
      </c>
      <c r="K369" s="251"/>
      <c r="L369" s="252"/>
      <c r="M369" s="252"/>
      <c r="N369" s="252"/>
      <c r="O369" s="253" t="s">
        <v>1540</v>
      </c>
      <c r="P369" s="252"/>
      <c r="Q369" s="252"/>
      <c r="R369" s="254"/>
      <c r="S369" s="252"/>
      <c r="T369" s="253"/>
      <c r="U369" s="253"/>
      <c r="V369" s="255"/>
      <c r="W369" s="255"/>
      <c r="X369" s="255"/>
      <c r="Y369" s="255"/>
      <c r="Z369" s="255"/>
      <c r="AA369" s="255"/>
      <c r="AB369" s="255"/>
      <c r="AC369" s="255"/>
      <c r="AD369" s="255"/>
      <c r="AE369" s="255"/>
      <c r="AF369" s="251"/>
      <c r="AG369" s="255"/>
      <c r="AH369" s="255"/>
      <c r="AI369" s="255"/>
      <c r="AJ369" s="255"/>
      <c r="AK369" s="255"/>
      <c r="AL369" s="255"/>
      <c r="AM369" s="255"/>
      <c r="AN369" s="255"/>
      <c r="AO369" s="255"/>
      <c r="AP369" s="255"/>
      <c r="AQ369" s="255"/>
      <c r="AR369" s="255"/>
      <c r="AS369" s="253"/>
      <c r="AT369" s="256"/>
      <c r="AU369" s="253"/>
      <c r="AV369" s="253"/>
      <c r="AW369" s="253"/>
      <c r="AX369" s="253"/>
      <c r="AY369" s="255"/>
      <c r="AZ369" s="253"/>
      <c r="BA369" s="253"/>
      <c r="BB369" s="253"/>
      <c r="BC369" s="253"/>
    </row>
    <row r="370" spans="1:55" s="292" customFormat="1" ht="56.25" customHeight="1" x14ac:dyDescent="0.25">
      <c r="A370" s="284" t="s">
        <v>1148</v>
      </c>
      <c r="B370" s="284" t="s">
        <v>493</v>
      </c>
      <c r="C370" s="285" t="s">
        <v>338</v>
      </c>
      <c r="D370" s="285" t="s">
        <v>1338</v>
      </c>
      <c r="E370" s="285" t="s">
        <v>1321</v>
      </c>
      <c r="F370" s="285"/>
      <c r="G370" s="285"/>
      <c r="H370" s="285" t="s">
        <v>1613</v>
      </c>
      <c r="I370" s="285" t="s">
        <v>897</v>
      </c>
      <c r="J370" s="285" t="s">
        <v>1308</v>
      </c>
      <c r="K370" s="286"/>
      <c r="L370" s="287"/>
      <c r="M370" s="287"/>
      <c r="N370" s="287"/>
      <c r="O370" s="288" t="s">
        <v>1596</v>
      </c>
      <c r="P370" s="287"/>
      <c r="Q370" s="287"/>
      <c r="R370" s="289"/>
      <c r="S370" s="287"/>
      <c r="T370" s="288"/>
      <c r="U370" s="288"/>
      <c r="V370" s="294"/>
      <c r="W370" s="294"/>
      <c r="X370" s="290"/>
      <c r="Y370" s="290"/>
      <c r="Z370" s="290"/>
      <c r="AA370" s="290"/>
      <c r="AB370" s="290"/>
      <c r="AC370" s="290"/>
      <c r="AD370" s="290"/>
      <c r="AE370" s="290"/>
      <c r="AF370" s="286"/>
      <c r="AG370" s="290" t="s">
        <v>1232</v>
      </c>
      <c r="AH370" s="290" t="s">
        <v>1232</v>
      </c>
      <c r="AI370" s="290" t="s">
        <v>1232</v>
      </c>
      <c r="AJ370" s="290" t="s">
        <v>1232</v>
      </c>
      <c r="AK370" s="290" t="s">
        <v>1232</v>
      </c>
      <c r="AL370" s="290"/>
      <c r="AM370" s="290" t="s">
        <v>495</v>
      </c>
      <c r="AN370" s="290"/>
      <c r="AO370" s="290" t="s">
        <v>1232</v>
      </c>
      <c r="AP370" s="290"/>
      <c r="AQ370" s="290" t="s">
        <v>1232</v>
      </c>
      <c r="AR370" s="290"/>
      <c r="AS370" s="288" t="s">
        <v>1232</v>
      </c>
      <c r="AT370" s="291"/>
      <c r="AU370" s="288"/>
      <c r="AV370" s="288"/>
      <c r="AW370" s="288"/>
      <c r="AX370" s="288"/>
      <c r="AY370" s="290"/>
      <c r="AZ370" s="288"/>
      <c r="BA370" s="288"/>
      <c r="BB370" s="288"/>
      <c r="BC370" s="288"/>
    </row>
    <row r="371" spans="1:55" s="292" customFormat="1" ht="60" customHeight="1" x14ac:dyDescent="0.25">
      <c r="A371" s="284" t="s">
        <v>1148</v>
      </c>
      <c r="B371" s="284" t="s">
        <v>493</v>
      </c>
      <c r="C371" s="285" t="s">
        <v>1642</v>
      </c>
      <c r="D371" s="285" t="s">
        <v>1338</v>
      </c>
      <c r="E371" s="285" t="s">
        <v>1321</v>
      </c>
      <c r="F371" s="285"/>
      <c r="G371" s="285"/>
      <c r="H371" s="285" t="s">
        <v>1613</v>
      </c>
      <c r="I371" s="285" t="s">
        <v>897</v>
      </c>
      <c r="J371" s="285" t="s">
        <v>1597</v>
      </c>
      <c r="K371" s="286"/>
      <c r="L371" s="287"/>
      <c r="M371" s="287"/>
      <c r="N371" s="287"/>
      <c r="O371" s="288" t="s">
        <v>1541</v>
      </c>
      <c r="P371" s="287"/>
      <c r="Q371" s="287"/>
      <c r="R371" s="289"/>
      <c r="S371" s="287"/>
      <c r="T371" s="288"/>
      <c r="U371" s="288"/>
      <c r="V371" s="290"/>
      <c r="W371" s="290"/>
      <c r="X371" s="290"/>
      <c r="Y371" s="290"/>
      <c r="Z371" s="290"/>
      <c r="AA371" s="290"/>
      <c r="AB371" s="290"/>
      <c r="AC371" s="290"/>
      <c r="AD371" s="290"/>
      <c r="AE371" s="290"/>
      <c r="AF371" s="286"/>
      <c r="AG371" s="290"/>
      <c r="AH371" s="290"/>
      <c r="AI371" s="290"/>
      <c r="AJ371" s="290"/>
      <c r="AK371" s="290"/>
      <c r="AL371" s="290"/>
      <c r="AM371" s="290"/>
      <c r="AN371" s="290"/>
      <c r="AO371" s="290"/>
      <c r="AP371" s="290"/>
      <c r="AQ371" s="290"/>
      <c r="AR371" s="290"/>
      <c r="AS371" s="288"/>
      <c r="AT371" s="291"/>
      <c r="AU371" s="288"/>
      <c r="AV371" s="288"/>
      <c r="AW371" s="288"/>
      <c r="AX371" s="288"/>
      <c r="AY371" s="290"/>
      <c r="AZ371" s="288"/>
      <c r="BA371" s="288"/>
      <c r="BB371" s="288"/>
      <c r="BC371" s="288"/>
    </row>
    <row r="372" spans="1:55" s="292" customFormat="1" ht="77.25" customHeight="1" x14ac:dyDescent="0.25">
      <c r="A372" s="284" t="s">
        <v>1148</v>
      </c>
      <c r="B372" s="284" t="s">
        <v>493</v>
      </c>
      <c r="C372" s="295" t="s">
        <v>1593</v>
      </c>
      <c r="D372" s="295" t="s">
        <v>1338</v>
      </c>
      <c r="E372" s="295" t="s">
        <v>1321</v>
      </c>
      <c r="F372" s="295"/>
      <c r="G372" s="295"/>
      <c r="H372" s="285" t="s">
        <v>1614</v>
      </c>
      <c r="I372" s="285" t="s">
        <v>897</v>
      </c>
      <c r="J372" s="285" t="s">
        <v>1594</v>
      </c>
      <c r="K372" s="286"/>
      <c r="L372" s="297" t="s">
        <v>1595</v>
      </c>
      <c r="M372" s="287"/>
      <c r="N372" s="287"/>
      <c r="O372" s="288"/>
      <c r="P372" s="286"/>
      <c r="Q372" s="286"/>
      <c r="R372" s="289"/>
      <c r="S372" s="286"/>
      <c r="T372" s="288"/>
      <c r="U372" s="288"/>
      <c r="V372" s="290"/>
      <c r="W372" s="290"/>
      <c r="X372" s="290"/>
      <c r="Y372" s="290"/>
      <c r="Z372" s="290"/>
      <c r="AA372" s="290"/>
      <c r="AB372" s="290"/>
      <c r="AC372" s="290"/>
      <c r="AD372" s="290"/>
      <c r="AE372" s="290"/>
      <c r="AF372" s="286"/>
      <c r="AG372" s="290"/>
      <c r="AH372" s="290"/>
      <c r="AI372" s="290"/>
      <c r="AJ372" s="290"/>
      <c r="AK372" s="290"/>
      <c r="AL372" s="290"/>
      <c r="AM372" s="290"/>
      <c r="AN372" s="290"/>
      <c r="AO372" s="290"/>
      <c r="AP372" s="290"/>
      <c r="AQ372" s="290"/>
      <c r="AR372" s="290"/>
      <c r="AS372" s="288"/>
      <c r="AT372" s="291" t="s">
        <v>373</v>
      </c>
      <c r="AU372" s="288" t="s">
        <v>373</v>
      </c>
      <c r="AV372" s="288" t="s">
        <v>373</v>
      </c>
      <c r="AW372" s="288" t="s">
        <v>373</v>
      </c>
      <c r="AX372" s="288"/>
      <c r="AY372" s="290"/>
      <c r="AZ372" s="288"/>
      <c r="BA372" s="288"/>
      <c r="BB372" s="288"/>
      <c r="BC372" s="288"/>
    </row>
    <row r="373" spans="1:55" s="292" customFormat="1" ht="96.75" customHeight="1" x14ac:dyDescent="0.25">
      <c r="A373" s="284" t="s">
        <v>1148</v>
      </c>
      <c r="B373" s="284" t="s">
        <v>493</v>
      </c>
      <c r="C373" s="285" t="s">
        <v>1643</v>
      </c>
      <c r="D373" s="285" t="s">
        <v>1338</v>
      </c>
      <c r="E373" s="285" t="s">
        <v>1322</v>
      </c>
      <c r="F373" s="285"/>
      <c r="G373" s="285" t="s">
        <v>1544</v>
      </c>
      <c r="H373" s="285" t="s">
        <v>1001</v>
      </c>
      <c r="I373" s="285" t="s">
        <v>1542</v>
      </c>
      <c r="J373" s="285" t="s">
        <v>1543</v>
      </c>
      <c r="K373" s="286"/>
      <c r="L373" s="287"/>
      <c r="M373" s="287"/>
      <c r="N373" s="287"/>
      <c r="O373" s="288" t="s">
        <v>1602</v>
      </c>
      <c r="P373" s="287"/>
      <c r="Q373" s="287"/>
      <c r="R373" s="289"/>
      <c r="S373" s="287"/>
      <c r="T373" s="288"/>
      <c r="U373" s="288"/>
      <c r="V373" s="293"/>
      <c r="W373" s="293"/>
      <c r="X373" s="290"/>
      <c r="Y373" s="290"/>
      <c r="Z373" s="290"/>
      <c r="AA373" s="290"/>
      <c r="AB373" s="290"/>
      <c r="AC373" s="290"/>
      <c r="AD373" s="290"/>
      <c r="AE373" s="290"/>
      <c r="AF373" s="286"/>
      <c r="AG373" s="294"/>
      <c r="AH373" s="294"/>
      <c r="AI373" s="294"/>
      <c r="AJ373" s="294"/>
      <c r="AK373" s="294"/>
      <c r="AL373" s="290"/>
      <c r="AM373" s="290"/>
      <c r="AN373" s="290"/>
      <c r="AO373" s="290"/>
      <c r="AP373" s="290"/>
      <c r="AQ373" s="290"/>
      <c r="AR373" s="290"/>
      <c r="AS373" s="288"/>
      <c r="AT373" s="291"/>
      <c r="AU373" s="288"/>
      <c r="AV373" s="288"/>
      <c r="AW373" s="288"/>
      <c r="AX373" s="288"/>
      <c r="AY373" s="290"/>
      <c r="AZ373" s="288"/>
      <c r="BA373" s="288" t="s">
        <v>1584</v>
      </c>
      <c r="BB373" s="288"/>
      <c r="BC373" s="288"/>
    </row>
    <row r="374" spans="1:55" s="257" customFormat="1" ht="45" customHeight="1" x14ac:dyDescent="0.25">
      <c r="A374" s="249" t="s">
        <v>1148</v>
      </c>
      <c r="B374" s="249" t="s">
        <v>1464</v>
      </c>
      <c r="C374" s="250" t="s">
        <v>1074</v>
      </c>
      <c r="D374" s="250"/>
      <c r="E374" s="250"/>
      <c r="F374" s="250"/>
      <c r="G374" s="250"/>
      <c r="H374" s="250" t="s">
        <v>1545</v>
      </c>
      <c r="I374" s="250" t="s">
        <v>897</v>
      </c>
      <c r="J374" s="250" t="s">
        <v>1524</v>
      </c>
      <c r="K374" s="251"/>
      <c r="L374" s="252"/>
      <c r="M374" s="252"/>
      <c r="N374" s="252"/>
      <c r="O374" s="253" t="s">
        <v>1525</v>
      </c>
      <c r="P374" s="252"/>
      <c r="Q374" s="252"/>
      <c r="R374" s="254"/>
      <c r="S374" s="252"/>
      <c r="T374" s="253"/>
      <c r="U374" s="253"/>
      <c r="V374" s="255"/>
      <c r="W374" s="255"/>
      <c r="X374" s="255"/>
      <c r="Y374" s="255"/>
      <c r="Z374" s="255"/>
      <c r="AA374" s="255"/>
      <c r="AB374" s="255"/>
      <c r="AC374" s="255"/>
      <c r="AD374" s="255"/>
      <c r="AE374" s="255"/>
      <c r="AF374" s="251"/>
      <c r="AG374" s="255"/>
      <c r="AH374" s="255"/>
      <c r="AI374" s="255"/>
      <c r="AJ374" s="255"/>
      <c r="AK374" s="255"/>
      <c r="AL374" s="255"/>
      <c r="AM374" s="255"/>
      <c r="AN374" s="255"/>
      <c r="AO374" s="255"/>
      <c r="AP374" s="255"/>
      <c r="AQ374" s="255"/>
      <c r="AR374" s="255"/>
      <c r="AS374" s="253"/>
      <c r="AT374" s="256"/>
      <c r="AU374" s="253"/>
      <c r="AV374" s="253"/>
      <c r="AW374" s="253"/>
      <c r="AX374" s="253"/>
      <c r="AY374" s="255"/>
      <c r="AZ374" s="253"/>
      <c r="BA374" s="253"/>
      <c r="BB374" s="253"/>
      <c r="BC374" s="253"/>
    </row>
    <row r="375" spans="1:55" s="292" customFormat="1" ht="54" customHeight="1" x14ac:dyDescent="0.25">
      <c r="A375" s="284" t="s">
        <v>1148</v>
      </c>
      <c r="B375" s="284" t="s">
        <v>493</v>
      </c>
      <c r="C375" s="285" t="s">
        <v>1644</v>
      </c>
      <c r="D375" s="285" t="s">
        <v>1338</v>
      </c>
      <c r="E375" s="285" t="s">
        <v>1322</v>
      </c>
      <c r="F375" s="285"/>
      <c r="G375" s="285"/>
      <c r="H375" s="285" t="s">
        <v>1615</v>
      </c>
      <c r="I375" s="285" t="s">
        <v>1599</v>
      </c>
      <c r="J375" s="285" t="s">
        <v>1600</v>
      </c>
      <c r="K375" s="286"/>
      <c r="L375" s="287"/>
      <c r="M375" s="287"/>
      <c r="N375" s="287"/>
      <c r="O375" s="288" t="s">
        <v>1601</v>
      </c>
      <c r="P375" s="287"/>
      <c r="Q375" s="287"/>
      <c r="R375" s="289"/>
      <c r="S375" s="287"/>
      <c r="T375" s="288"/>
      <c r="U375" s="288"/>
      <c r="V375" s="293"/>
      <c r="W375" s="293"/>
      <c r="X375" s="290"/>
      <c r="Y375" s="290"/>
      <c r="Z375" s="290"/>
      <c r="AA375" s="290"/>
      <c r="AB375" s="290"/>
      <c r="AC375" s="290"/>
      <c r="AD375" s="290"/>
      <c r="AE375" s="290"/>
      <c r="AF375" s="286"/>
      <c r="AG375" s="293"/>
      <c r="AH375" s="293"/>
      <c r="AI375" s="293"/>
      <c r="AJ375" s="293"/>
      <c r="AK375" s="293"/>
      <c r="AL375" s="290"/>
      <c r="AM375" s="290"/>
      <c r="AN375" s="290"/>
      <c r="AO375" s="290"/>
      <c r="AP375" s="290"/>
      <c r="AQ375" s="290"/>
      <c r="AR375" s="290"/>
      <c r="AS375" s="288"/>
      <c r="AT375" s="291"/>
      <c r="AU375" s="288"/>
      <c r="AV375" s="288"/>
      <c r="AW375" s="288"/>
      <c r="AX375" s="288"/>
      <c r="AY375" s="290"/>
      <c r="AZ375" s="288"/>
      <c r="BA375" s="288" t="s">
        <v>1584</v>
      </c>
      <c r="BB375" s="288"/>
      <c r="BC375" s="288"/>
    </row>
    <row r="376" spans="1:55" s="292" customFormat="1" ht="49.5" customHeight="1" x14ac:dyDescent="0.25">
      <c r="A376" s="284" t="s">
        <v>1148</v>
      </c>
      <c r="B376" s="284" t="s">
        <v>949</v>
      </c>
      <c r="C376" s="285" t="s">
        <v>1645</v>
      </c>
      <c r="D376" s="285" t="s">
        <v>1338</v>
      </c>
      <c r="E376" s="285" t="s">
        <v>1321</v>
      </c>
      <c r="F376" s="285"/>
      <c r="G376" s="285"/>
      <c r="H376" s="285" t="s">
        <v>1616</v>
      </c>
      <c r="I376" s="285" t="s">
        <v>897</v>
      </c>
      <c r="J376" s="285" t="s">
        <v>1603</v>
      </c>
      <c r="K376" s="286"/>
      <c r="L376" s="287"/>
      <c r="M376" s="287"/>
      <c r="N376" s="287"/>
      <c r="O376" s="288" t="s">
        <v>1604</v>
      </c>
      <c r="P376" s="287"/>
      <c r="Q376" s="287"/>
      <c r="R376" s="289"/>
      <c r="S376" s="287"/>
      <c r="T376" s="288"/>
      <c r="U376" s="288"/>
      <c r="V376" s="290"/>
      <c r="W376" s="290"/>
      <c r="X376" s="290"/>
      <c r="Y376" s="290"/>
      <c r="Z376" s="290"/>
      <c r="AA376" s="290"/>
      <c r="AB376" s="290"/>
      <c r="AC376" s="290"/>
      <c r="AD376" s="290"/>
      <c r="AE376" s="290"/>
      <c r="AF376" s="286"/>
      <c r="AG376" s="290"/>
      <c r="AH376" s="290"/>
      <c r="AI376" s="290"/>
      <c r="AJ376" s="290"/>
      <c r="AK376" s="290"/>
      <c r="AL376" s="290"/>
      <c r="AM376" s="290"/>
      <c r="AN376" s="290"/>
      <c r="AO376" s="290"/>
      <c r="AP376" s="290"/>
      <c r="AQ376" s="290"/>
      <c r="AR376" s="290"/>
      <c r="AS376" s="288"/>
      <c r="AT376" s="291"/>
      <c r="AU376" s="288"/>
      <c r="AV376" s="288"/>
      <c r="AW376" s="288"/>
      <c r="AX376" s="288"/>
      <c r="AY376" s="290"/>
      <c r="AZ376" s="288"/>
      <c r="BA376" s="288"/>
      <c r="BB376" s="288"/>
      <c r="BC376" s="288"/>
    </row>
    <row r="377" spans="1:55" s="292" customFormat="1" ht="63.75" customHeight="1" x14ac:dyDescent="0.25">
      <c r="A377" s="284" t="s">
        <v>1148</v>
      </c>
      <c r="B377" s="284" t="s">
        <v>1142</v>
      </c>
      <c r="C377" s="285" t="s">
        <v>1555</v>
      </c>
      <c r="D377" s="285" t="s">
        <v>1430</v>
      </c>
      <c r="E377" s="285" t="s">
        <v>1322</v>
      </c>
      <c r="F377" s="285"/>
      <c r="G377" s="285"/>
      <c r="H377" s="285" t="s">
        <v>1617</v>
      </c>
      <c r="I377" s="285" t="s">
        <v>1605</v>
      </c>
      <c r="J377" s="285"/>
      <c r="K377" s="286"/>
      <c r="L377" s="287"/>
      <c r="M377" s="287"/>
      <c r="N377" s="287"/>
      <c r="O377" s="288" t="s">
        <v>1546</v>
      </c>
      <c r="P377" s="287"/>
      <c r="Q377" s="287"/>
      <c r="R377" s="289"/>
      <c r="S377" s="287"/>
      <c r="T377" s="288"/>
      <c r="U377" s="288"/>
      <c r="V377" s="290"/>
      <c r="W377" s="290"/>
      <c r="X377" s="290"/>
      <c r="Y377" s="290"/>
      <c r="Z377" s="290"/>
      <c r="AA377" s="290"/>
      <c r="AB377" s="290"/>
      <c r="AC377" s="290"/>
      <c r="AD377" s="290"/>
      <c r="AE377" s="290"/>
      <c r="AF377" s="286"/>
      <c r="AG377" s="290"/>
      <c r="AH377" s="290"/>
      <c r="AI377" s="290"/>
      <c r="AJ377" s="290"/>
      <c r="AK377" s="290"/>
      <c r="AL377" s="290"/>
      <c r="AM377" s="290"/>
      <c r="AN377" s="290"/>
      <c r="AO377" s="290"/>
      <c r="AP377" s="290"/>
      <c r="AQ377" s="290"/>
      <c r="AR377" s="290"/>
      <c r="AS377" s="288"/>
      <c r="AT377" s="291"/>
      <c r="AU377" s="288"/>
      <c r="AV377" s="288"/>
      <c r="AW377" s="288"/>
      <c r="AX377" s="288"/>
      <c r="AY377" s="290"/>
      <c r="AZ377" s="288"/>
      <c r="BA377" s="288" t="s">
        <v>1584</v>
      </c>
      <c r="BB377" s="288"/>
      <c r="BC377" s="288"/>
    </row>
    <row r="378" spans="1:55" s="12" customFormat="1" ht="51.95" customHeight="1" x14ac:dyDescent="0.25">
      <c r="A378" s="100" t="s">
        <v>1148</v>
      </c>
      <c r="B378" s="100"/>
      <c r="C378" s="17" t="s">
        <v>1076</v>
      </c>
      <c r="D378" s="17"/>
      <c r="E378" s="17"/>
      <c r="F378" s="17"/>
      <c r="G378" s="17"/>
      <c r="H378" s="20" t="s">
        <v>1014</v>
      </c>
      <c r="I378" s="20"/>
      <c r="J378" s="20"/>
      <c r="K378" s="18" t="s">
        <v>58</v>
      </c>
      <c r="L378" s="154" t="s">
        <v>384</v>
      </c>
      <c r="M378" s="98"/>
      <c r="N378" s="98"/>
      <c r="O378" s="80">
        <v>1</v>
      </c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168"/>
      <c r="AE378" s="168"/>
      <c r="AF378" s="18"/>
      <c r="AG378" s="263"/>
      <c r="AH378" s="263"/>
      <c r="AI378" s="263"/>
      <c r="AJ378" s="263"/>
      <c r="AK378" s="263"/>
      <c r="AL378" s="263"/>
      <c r="AM378" s="263"/>
      <c r="AN378" s="263"/>
      <c r="AO378" s="263"/>
      <c r="AP378" s="263"/>
      <c r="AQ378" s="168"/>
      <c r="AR378" s="168"/>
      <c r="AS378" s="45"/>
      <c r="AT378" s="216" t="s">
        <v>130</v>
      </c>
      <c r="AU378" s="45"/>
      <c r="AV378" s="45" t="s">
        <v>130</v>
      </c>
      <c r="AW378" s="45"/>
      <c r="AX378" s="45"/>
      <c r="AY378" s="168"/>
      <c r="AZ378" s="45"/>
      <c r="BA378" s="45"/>
      <c r="BB378" s="45"/>
    </row>
    <row r="379" spans="1:55" s="12" customFormat="1" ht="29.25" customHeight="1" x14ac:dyDescent="0.25">
      <c r="A379" s="100" t="s">
        <v>1148</v>
      </c>
      <c r="B379" s="100"/>
      <c r="C379" s="17" t="s">
        <v>970</v>
      </c>
      <c r="D379" s="17"/>
      <c r="E379" s="17"/>
      <c r="F379" s="17"/>
      <c r="G379" s="17"/>
      <c r="H379" s="17"/>
      <c r="I379" s="17"/>
      <c r="J379" s="17"/>
      <c r="K379" s="33"/>
      <c r="L379" s="98"/>
      <c r="M379" s="98"/>
      <c r="N379" s="98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172"/>
      <c r="AE379" s="172"/>
      <c r="AF379" s="33"/>
      <c r="AG379" s="262"/>
      <c r="AH379" s="262"/>
      <c r="AI379" s="262"/>
      <c r="AJ379" s="262"/>
      <c r="AK379" s="262"/>
      <c r="AL379" s="262"/>
      <c r="AM379" s="262"/>
      <c r="AN379" s="262"/>
      <c r="AO379" s="262"/>
      <c r="AP379" s="262"/>
      <c r="AQ379" s="172"/>
      <c r="AR379" s="172"/>
      <c r="AS379" s="80"/>
      <c r="AT379" s="222"/>
      <c r="AU379" s="80"/>
      <c r="AV379" s="80"/>
      <c r="AW379" s="80"/>
      <c r="AX379" s="80"/>
      <c r="AY379" s="172"/>
      <c r="AZ379" s="80"/>
      <c r="BA379" s="80"/>
      <c r="BB379" s="80"/>
    </row>
    <row r="380" spans="1:55" ht="27" customHeight="1" x14ac:dyDescent="0.25">
      <c r="A380" s="100" t="s">
        <v>1148</v>
      </c>
      <c r="B380" s="100"/>
      <c r="C380" s="17" t="s">
        <v>964</v>
      </c>
      <c r="D380" s="17"/>
      <c r="E380" s="17"/>
      <c r="F380" s="17"/>
      <c r="G380" s="17"/>
      <c r="H380" s="20" t="s">
        <v>963</v>
      </c>
      <c r="I380" s="20"/>
      <c r="J380" s="20"/>
      <c r="K380" s="18" t="s">
        <v>965</v>
      </c>
      <c r="L380" s="154" t="s">
        <v>348</v>
      </c>
      <c r="M380" s="98"/>
      <c r="N380" s="98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173"/>
      <c r="AE380" s="173"/>
      <c r="AF380" s="18"/>
      <c r="AG380" s="263"/>
      <c r="AH380" s="263"/>
      <c r="AI380" s="263"/>
      <c r="AJ380" s="263"/>
      <c r="AK380" s="263"/>
      <c r="AL380" s="263"/>
      <c r="AM380" s="263"/>
      <c r="AN380" s="263"/>
      <c r="AO380" s="263"/>
      <c r="AP380" s="263"/>
      <c r="AQ380" s="173"/>
      <c r="AR380" s="173"/>
      <c r="AS380" s="98"/>
      <c r="AT380" s="204" t="s">
        <v>966</v>
      </c>
      <c r="AU380" s="98"/>
      <c r="AV380" s="98"/>
      <c r="AW380" s="98"/>
      <c r="AX380" s="98"/>
      <c r="AY380" s="173"/>
      <c r="AZ380" s="98"/>
      <c r="BA380" s="98"/>
      <c r="BB380" s="98"/>
    </row>
    <row r="381" spans="1:55" ht="33.75" customHeight="1" x14ac:dyDescent="0.25">
      <c r="A381" s="100" t="s">
        <v>1148</v>
      </c>
      <c r="B381" s="100"/>
      <c r="C381" s="17" t="s">
        <v>1002</v>
      </c>
      <c r="D381" s="17"/>
      <c r="E381" s="17"/>
      <c r="F381" s="17"/>
      <c r="G381" s="17"/>
      <c r="H381" s="20" t="s">
        <v>1030</v>
      </c>
      <c r="I381" s="20"/>
      <c r="J381" s="20"/>
      <c r="K381" s="18"/>
      <c r="L381" s="18"/>
      <c r="M381" s="18"/>
      <c r="N381" s="18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74"/>
      <c r="AE381" s="174"/>
      <c r="AF381" s="18"/>
      <c r="AG381" s="263"/>
      <c r="AH381" s="263"/>
      <c r="AI381" s="263"/>
      <c r="AJ381" s="263"/>
      <c r="AK381" s="263"/>
      <c r="AL381" s="263"/>
      <c r="AM381" s="263"/>
      <c r="AN381" s="263"/>
      <c r="AO381" s="263"/>
      <c r="AP381" s="263"/>
      <c r="AQ381" s="174"/>
      <c r="AR381" s="174"/>
      <c r="AS381" s="143"/>
      <c r="AT381" s="224"/>
      <c r="AU381" s="72"/>
      <c r="AV381" s="72"/>
      <c r="AW381" s="72"/>
      <c r="AX381" s="72"/>
      <c r="AY381" s="237"/>
      <c r="AZ381" s="72"/>
      <c r="BA381" s="72"/>
      <c r="BB381" s="72"/>
    </row>
    <row r="382" spans="1:55" ht="36.75" customHeight="1" x14ac:dyDescent="0.25">
      <c r="A382" s="100" t="s">
        <v>1148</v>
      </c>
      <c r="B382" s="100"/>
      <c r="C382" s="20" t="s">
        <v>1026</v>
      </c>
      <c r="D382" s="20"/>
      <c r="E382" s="20"/>
      <c r="F382" s="20"/>
      <c r="G382" s="20"/>
      <c r="H382" s="20" t="s">
        <v>1029</v>
      </c>
      <c r="I382" s="20"/>
      <c r="J382" s="20"/>
      <c r="K382" s="18"/>
      <c r="L382" s="18"/>
      <c r="M382" s="18"/>
      <c r="N382" s="18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74"/>
      <c r="AE382" s="174"/>
      <c r="AF382" s="18"/>
      <c r="AG382" s="263"/>
      <c r="AH382" s="263"/>
      <c r="AI382" s="263"/>
      <c r="AJ382" s="263"/>
      <c r="AK382" s="263"/>
      <c r="AL382" s="263"/>
      <c r="AM382" s="263"/>
      <c r="AN382" s="263"/>
      <c r="AO382" s="263"/>
      <c r="AP382" s="263"/>
      <c r="AQ382" s="174"/>
      <c r="AR382" s="174"/>
      <c r="AS382" s="143"/>
      <c r="AT382" s="224"/>
      <c r="AU382" s="72"/>
      <c r="AV382" s="72"/>
      <c r="AW382" s="72"/>
      <c r="AX382" s="72"/>
      <c r="AY382" s="237"/>
      <c r="AZ382" s="72"/>
      <c r="BA382" s="72"/>
      <c r="BB382" s="72"/>
    </row>
    <row r="383" spans="1:55" ht="41.45" customHeight="1" x14ac:dyDescent="0.25">
      <c r="A383" s="100" t="s">
        <v>1148</v>
      </c>
      <c r="B383" s="100"/>
      <c r="C383" s="20" t="s">
        <v>1027</v>
      </c>
      <c r="D383" s="20"/>
      <c r="E383" s="20"/>
      <c r="F383" s="20"/>
      <c r="G383" s="20"/>
      <c r="H383" s="20" t="s">
        <v>1029</v>
      </c>
      <c r="I383" s="20"/>
      <c r="J383" s="20"/>
      <c r="K383" s="18"/>
      <c r="L383" s="18"/>
      <c r="M383" s="18"/>
      <c r="N383" s="18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74"/>
      <c r="AE383" s="174"/>
      <c r="AF383" s="18"/>
      <c r="AG383" s="263"/>
      <c r="AH383" s="263"/>
      <c r="AI383" s="263"/>
      <c r="AJ383" s="263"/>
      <c r="AK383" s="263"/>
      <c r="AL383" s="263"/>
      <c r="AM383" s="263"/>
      <c r="AN383" s="263"/>
      <c r="AO383" s="263"/>
      <c r="AP383" s="263"/>
      <c r="AQ383" s="174"/>
      <c r="AR383" s="174"/>
      <c r="AS383" s="143"/>
      <c r="AT383" s="224"/>
      <c r="AU383" s="72"/>
      <c r="AV383" s="72"/>
      <c r="AW383" s="72"/>
      <c r="AX383" s="72"/>
      <c r="AY383" s="237"/>
      <c r="AZ383" s="72"/>
      <c r="BA383" s="72"/>
      <c r="BB383" s="72"/>
    </row>
    <row r="384" spans="1:55" ht="39" customHeight="1" x14ac:dyDescent="0.25">
      <c r="A384" s="100" t="s">
        <v>1148</v>
      </c>
      <c r="B384" s="100"/>
      <c r="C384" s="20" t="s">
        <v>1028</v>
      </c>
      <c r="D384" s="20"/>
      <c r="E384" s="20"/>
      <c r="F384" s="20"/>
      <c r="G384" s="20"/>
      <c r="H384" s="20" t="s">
        <v>1029</v>
      </c>
      <c r="I384" s="20"/>
      <c r="J384" s="20"/>
      <c r="K384" s="18"/>
      <c r="L384" s="18"/>
      <c r="M384" s="18"/>
      <c r="N384" s="18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74"/>
      <c r="AE384" s="174"/>
      <c r="AF384" s="18"/>
      <c r="AG384" s="263"/>
      <c r="AH384" s="263"/>
      <c r="AI384" s="263"/>
      <c r="AJ384" s="263"/>
      <c r="AK384" s="263"/>
      <c r="AL384" s="263"/>
      <c r="AM384" s="263"/>
      <c r="AN384" s="263"/>
      <c r="AO384" s="263"/>
      <c r="AP384" s="263"/>
      <c r="AQ384" s="174"/>
      <c r="AR384" s="174"/>
      <c r="AS384" s="143"/>
      <c r="AT384" s="224"/>
      <c r="AU384" s="72"/>
      <c r="AV384" s="72"/>
      <c r="AW384" s="72"/>
      <c r="AX384" s="72"/>
      <c r="AY384" s="237"/>
      <c r="AZ384" s="72"/>
      <c r="BA384" s="72"/>
      <c r="BB384" s="72"/>
    </row>
    <row r="385" spans="1:54" ht="41.45" customHeight="1" x14ac:dyDescent="0.25">
      <c r="A385" s="100" t="s">
        <v>1148</v>
      </c>
      <c r="B385" s="100"/>
      <c r="C385" s="20" t="s">
        <v>1035</v>
      </c>
      <c r="D385" s="20"/>
      <c r="E385" s="20"/>
      <c r="F385" s="20"/>
      <c r="G385" s="20"/>
      <c r="H385" s="20" t="s">
        <v>1032</v>
      </c>
      <c r="I385" s="20"/>
      <c r="J385" s="20"/>
      <c r="K385" s="18"/>
      <c r="L385" s="18"/>
      <c r="M385" s="18"/>
      <c r="N385" s="18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74"/>
      <c r="AE385" s="174"/>
      <c r="AF385" s="18"/>
      <c r="AG385" s="263"/>
      <c r="AH385" s="263"/>
      <c r="AI385" s="263"/>
      <c r="AJ385" s="263"/>
      <c r="AK385" s="263"/>
      <c r="AL385" s="263"/>
      <c r="AM385" s="263"/>
      <c r="AN385" s="263"/>
      <c r="AO385" s="263"/>
      <c r="AP385" s="263"/>
      <c r="AQ385" s="174"/>
      <c r="AR385" s="174"/>
      <c r="AS385" s="143"/>
      <c r="AT385" s="224"/>
      <c r="AU385" s="72"/>
      <c r="AV385" s="72"/>
      <c r="AW385" s="72"/>
      <c r="AX385" s="72"/>
      <c r="AY385" s="237"/>
      <c r="AZ385" s="72"/>
      <c r="BA385" s="72"/>
      <c r="BB385" s="72"/>
    </row>
    <row r="386" spans="1:54" ht="41.45" customHeight="1" x14ac:dyDescent="0.25">
      <c r="A386" s="100" t="s">
        <v>1148</v>
      </c>
      <c r="B386" s="100"/>
      <c r="C386" s="20" t="s">
        <v>1070</v>
      </c>
      <c r="D386" s="20"/>
      <c r="E386" s="20"/>
      <c r="F386" s="20"/>
      <c r="G386" s="20"/>
      <c r="H386" s="20" t="s">
        <v>1071</v>
      </c>
      <c r="I386" s="20"/>
      <c r="J386" s="20"/>
      <c r="K386" s="18" t="s">
        <v>43</v>
      </c>
      <c r="L386" s="18"/>
      <c r="M386" s="18"/>
      <c r="N386" s="18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74"/>
      <c r="AE386" s="174"/>
      <c r="AF386" s="18"/>
      <c r="AG386" s="263"/>
      <c r="AH386" s="263"/>
      <c r="AI386" s="263"/>
      <c r="AJ386" s="263"/>
      <c r="AK386" s="263"/>
      <c r="AL386" s="263"/>
      <c r="AM386" s="263"/>
      <c r="AN386" s="263"/>
      <c r="AO386" s="263"/>
      <c r="AP386" s="263"/>
      <c r="AQ386" s="174"/>
      <c r="AR386" s="174"/>
      <c r="AS386" s="143"/>
      <c r="AT386" s="224"/>
      <c r="AU386" s="72"/>
      <c r="AV386" s="72"/>
      <c r="AW386" s="72"/>
      <c r="AX386" s="72"/>
      <c r="AY386" s="237"/>
      <c r="AZ386" s="72"/>
      <c r="BA386" s="72"/>
      <c r="BB386" s="72"/>
    </row>
    <row r="387" spans="1:54" ht="55.15" customHeight="1" x14ac:dyDescent="0.25">
      <c r="A387" s="100" t="s">
        <v>1148</v>
      </c>
      <c r="B387" s="100"/>
      <c r="C387" s="20" t="s">
        <v>1086</v>
      </c>
      <c r="D387" s="20"/>
      <c r="E387" s="20"/>
      <c r="F387" s="20"/>
      <c r="G387" s="20"/>
      <c r="H387" s="20" t="s">
        <v>1030</v>
      </c>
      <c r="I387" s="20"/>
      <c r="J387" s="20"/>
      <c r="K387" s="18" t="s">
        <v>58</v>
      </c>
      <c r="L387" s="18"/>
      <c r="M387" s="18"/>
      <c r="N387" s="18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74"/>
      <c r="AE387" s="174"/>
      <c r="AF387" s="18"/>
      <c r="AG387" s="263"/>
      <c r="AH387" s="263"/>
      <c r="AI387" s="263"/>
      <c r="AJ387" s="263"/>
      <c r="AK387" s="263"/>
      <c r="AL387" s="263"/>
      <c r="AM387" s="263"/>
      <c r="AN387" s="263"/>
      <c r="AO387" s="263"/>
      <c r="AP387" s="263"/>
      <c r="AQ387" s="174"/>
      <c r="AR387" s="174"/>
      <c r="AS387" s="143"/>
      <c r="AT387" s="224"/>
      <c r="AU387" s="72"/>
      <c r="AV387" s="72"/>
      <c r="AW387" s="72"/>
      <c r="AX387" s="72"/>
      <c r="AY387" s="237"/>
      <c r="AZ387" s="72"/>
      <c r="BA387" s="72"/>
      <c r="BB387" s="72"/>
    </row>
    <row r="388" spans="1:54" s="12" customFormat="1" ht="51.95" customHeight="1" x14ac:dyDescent="0.25">
      <c r="A388" s="100" t="s">
        <v>1148</v>
      </c>
      <c r="B388" s="100"/>
      <c r="C388" s="17" t="s">
        <v>1084</v>
      </c>
      <c r="D388" s="17"/>
      <c r="E388" s="17"/>
      <c r="F388" s="17"/>
      <c r="G388" s="17"/>
      <c r="H388" s="20" t="s">
        <v>1030</v>
      </c>
      <c r="I388" s="20"/>
      <c r="J388" s="20"/>
      <c r="K388" s="18" t="s">
        <v>169</v>
      </c>
      <c r="L388" s="154" t="s">
        <v>147</v>
      </c>
      <c r="M388" s="98"/>
      <c r="N388" s="98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168"/>
      <c r="AE388" s="168"/>
      <c r="AF388" s="18"/>
      <c r="AG388" s="263"/>
      <c r="AH388" s="263"/>
      <c r="AI388" s="263"/>
      <c r="AJ388" s="263"/>
      <c r="AK388" s="263"/>
      <c r="AL388" s="263"/>
      <c r="AM388" s="263"/>
      <c r="AN388" s="263"/>
      <c r="AO388" s="263"/>
      <c r="AP388" s="263"/>
      <c r="AQ388" s="168"/>
      <c r="AR388" s="168"/>
      <c r="AS388" s="45"/>
      <c r="AT388" s="216" t="s">
        <v>828</v>
      </c>
      <c r="AU388" s="45" t="s">
        <v>574</v>
      </c>
      <c r="AV388" s="45"/>
      <c r="AW388" s="45" t="s">
        <v>852</v>
      </c>
      <c r="AX388" s="45"/>
      <c r="AY388" s="168"/>
      <c r="AZ388" s="45"/>
      <c r="BA388" s="45"/>
      <c r="BB388" s="45"/>
    </row>
    <row r="389" spans="1:54" ht="41.45" customHeight="1" x14ac:dyDescent="0.25">
      <c r="A389" s="100" t="s">
        <v>1148</v>
      </c>
      <c r="B389" s="100"/>
      <c r="C389" s="17" t="s">
        <v>1036</v>
      </c>
      <c r="D389" s="17"/>
      <c r="E389" s="17"/>
      <c r="F389" s="17"/>
      <c r="G389" s="17"/>
      <c r="H389" s="20" t="s">
        <v>1037</v>
      </c>
      <c r="I389" s="20"/>
      <c r="J389" s="20"/>
      <c r="K389" s="18" t="s">
        <v>1038</v>
      </c>
      <c r="L389" s="18"/>
      <c r="M389" s="18"/>
      <c r="N389" s="18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74"/>
      <c r="AE389" s="174"/>
      <c r="AF389" s="18"/>
      <c r="AG389" s="263"/>
      <c r="AH389" s="263"/>
      <c r="AI389" s="263"/>
      <c r="AJ389" s="263"/>
      <c r="AK389" s="263"/>
      <c r="AL389" s="263"/>
      <c r="AM389" s="263"/>
      <c r="AN389" s="263"/>
      <c r="AO389" s="263"/>
      <c r="AP389" s="263"/>
      <c r="AQ389" s="174"/>
      <c r="AR389" s="174"/>
      <c r="AS389" s="143"/>
      <c r="AT389" s="224"/>
      <c r="AU389" s="72"/>
      <c r="AV389" s="72"/>
      <c r="AW389" s="72"/>
      <c r="AX389" s="72"/>
      <c r="AY389" s="237"/>
      <c r="AZ389" s="72"/>
      <c r="BA389" s="72"/>
      <c r="BB389" s="72"/>
    </row>
    <row r="390" spans="1:54" ht="43.5" customHeight="1" x14ac:dyDescent="0.25">
      <c r="A390" s="100" t="s">
        <v>1148</v>
      </c>
      <c r="B390" s="100" t="s">
        <v>949</v>
      </c>
      <c r="C390" s="17" t="s">
        <v>1162</v>
      </c>
      <c r="D390" s="17"/>
      <c r="E390" s="17"/>
      <c r="F390" s="17"/>
      <c r="G390" s="17"/>
      <c r="H390" s="20" t="s">
        <v>1161</v>
      </c>
      <c r="I390" s="20"/>
      <c r="J390" s="20"/>
      <c r="K390" s="18" t="s">
        <v>1163</v>
      </c>
      <c r="L390" s="18"/>
      <c r="M390" s="18"/>
      <c r="N390" s="18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74"/>
      <c r="AE390" s="174"/>
      <c r="AF390" s="18"/>
      <c r="AG390" s="263"/>
      <c r="AH390" s="263"/>
      <c r="AI390" s="263"/>
      <c r="AJ390" s="263"/>
      <c r="AK390" s="263"/>
      <c r="AL390" s="263"/>
      <c r="AM390" s="263"/>
      <c r="AN390" s="263"/>
      <c r="AO390" s="263"/>
      <c r="AP390" s="263"/>
      <c r="AQ390" s="174"/>
      <c r="AR390" s="174"/>
      <c r="AS390" s="143"/>
      <c r="AT390" s="224"/>
      <c r="AU390" s="72"/>
      <c r="AV390" s="72"/>
      <c r="AW390" s="72"/>
      <c r="AX390" s="72"/>
      <c r="AY390" s="237"/>
      <c r="AZ390" s="72"/>
      <c r="BA390" s="72"/>
      <c r="BB390" s="72"/>
    </row>
    <row r="391" spans="1:54" ht="43.5" customHeight="1" x14ac:dyDescent="0.25">
      <c r="A391" s="100" t="s">
        <v>1148</v>
      </c>
      <c r="B391" s="100" t="s">
        <v>1150</v>
      </c>
      <c r="C391" s="20" t="s">
        <v>1051</v>
      </c>
      <c r="D391" s="20"/>
      <c r="E391" s="20"/>
      <c r="F391" s="20"/>
      <c r="G391" s="20"/>
      <c r="H391" s="20" t="s">
        <v>1164</v>
      </c>
      <c r="I391" s="20"/>
      <c r="J391" s="20"/>
      <c r="K391" s="18" t="s">
        <v>1159</v>
      </c>
      <c r="L391" s="18"/>
      <c r="M391" s="18"/>
      <c r="N391" s="18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74"/>
      <c r="AE391" s="174"/>
      <c r="AF391" s="18"/>
      <c r="AG391" s="263"/>
      <c r="AH391" s="263"/>
      <c r="AI391" s="263"/>
      <c r="AJ391" s="263"/>
      <c r="AK391" s="263"/>
      <c r="AL391" s="263"/>
      <c r="AM391" s="263"/>
      <c r="AN391" s="263"/>
      <c r="AO391" s="263"/>
      <c r="AP391" s="263"/>
      <c r="AQ391" s="174"/>
      <c r="AR391" s="174"/>
      <c r="AS391" s="143"/>
      <c r="AT391" s="224"/>
      <c r="AU391" s="72"/>
      <c r="AV391" s="72"/>
      <c r="AW391" s="72"/>
      <c r="AX391" s="72"/>
      <c r="AY391" s="237"/>
      <c r="AZ391" s="72"/>
      <c r="BA391" s="72"/>
      <c r="BB391" s="72"/>
    </row>
    <row r="392" spans="1:54" ht="24" customHeight="1" x14ac:dyDescent="0.25">
      <c r="A392" s="120"/>
      <c r="B392" s="121"/>
      <c r="C392" s="123" t="s">
        <v>967</v>
      </c>
      <c r="D392" s="123"/>
      <c r="E392" s="123"/>
      <c r="F392" s="123"/>
      <c r="G392" s="123"/>
      <c r="H392" s="122"/>
      <c r="I392" s="122"/>
      <c r="J392" s="122"/>
      <c r="K392" s="180"/>
      <c r="L392" s="124"/>
      <c r="M392" s="124"/>
      <c r="N392" s="124"/>
      <c r="O392" s="125"/>
      <c r="P392" s="125"/>
      <c r="Q392" s="125"/>
      <c r="R392" s="125"/>
      <c r="S392" s="125"/>
      <c r="T392" s="266"/>
      <c r="U392" s="266"/>
      <c r="V392" s="266"/>
      <c r="W392" s="266"/>
      <c r="X392" s="266"/>
      <c r="Y392" s="266"/>
      <c r="Z392" s="266"/>
      <c r="AA392" s="266"/>
      <c r="AB392" s="266"/>
      <c r="AC392" s="266"/>
      <c r="AD392" s="171"/>
      <c r="AE392" s="171"/>
      <c r="AF392" s="180"/>
      <c r="AG392" s="264"/>
      <c r="AH392" s="264"/>
      <c r="AI392" s="264"/>
      <c r="AJ392" s="264"/>
      <c r="AK392" s="264"/>
      <c r="AL392" s="264"/>
      <c r="AM392" s="264"/>
      <c r="AN392" s="264"/>
      <c r="AO392" s="264"/>
      <c r="AP392" s="264"/>
      <c r="AQ392" s="171"/>
      <c r="AR392" s="171"/>
      <c r="AS392" s="122"/>
      <c r="AT392" s="221"/>
      <c r="AU392" s="122"/>
      <c r="AV392" s="122"/>
      <c r="AW392" s="122"/>
      <c r="AX392" s="122"/>
      <c r="AY392" s="171"/>
      <c r="AZ392" s="122"/>
      <c r="BA392" s="122"/>
      <c r="BB392" s="122"/>
    </row>
    <row r="393" spans="1:54" s="12" customFormat="1" ht="30" customHeight="1" x14ac:dyDescent="0.25">
      <c r="A393" s="100"/>
      <c r="B393" s="100"/>
      <c r="C393" s="17" t="s">
        <v>1060</v>
      </c>
      <c r="D393" s="17"/>
      <c r="E393" s="17"/>
      <c r="F393" s="17"/>
      <c r="G393" s="17"/>
      <c r="H393" s="20" t="s">
        <v>1031</v>
      </c>
      <c r="I393" s="20"/>
      <c r="J393" s="20"/>
      <c r="K393" s="18" t="s">
        <v>58</v>
      </c>
      <c r="L393" s="98" t="s">
        <v>1059</v>
      </c>
      <c r="M393" s="98"/>
      <c r="N393" s="98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168"/>
      <c r="AE393" s="168"/>
      <c r="AF393" s="18"/>
      <c r="AG393" s="263"/>
      <c r="AH393" s="263"/>
      <c r="AI393" s="263"/>
      <c r="AJ393" s="263"/>
      <c r="AK393" s="263"/>
      <c r="AL393" s="263"/>
      <c r="AM393" s="263"/>
      <c r="AN393" s="263"/>
      <c r="AO393" s="263"/>
      <c r="AP393" s="263"/>
      <c r="AQ393" s="168"/>
      <c r="AR393" s="168"/>
      <c r="AS393" s="45"/>
      <c r="AT393" s="216" t="s">
        <v>373</v>
      </c>
      <c r="AU393" s="45" t="s">
        <v>373</v>
      </c>
      <c r="AV393" s="45" t="s">
        <v>373</v>
      </c>
      <c r="AW393" s="45" t="s">
        <v>373</v>
      </c>
      <c r="AX393" s="45"/>
      <c r="AY393" s="168"/>
      <c r="AZ393" s="45"/>
      <c r="BA393" s="45"/>
      <c r="BB393" s="45"/>
    </row>
    <row r="394" spans="1:54" ht="27.6" customHeight="1" x14ac:dyDescent="0.25">
      <c r="A394" s="100"/>
      <c r="B394" s="100"/>
      <c r="C394" s="20" t="s">
        <v>971</v>
      </c>
      <c r="D394" s="20"/>
      <c r="E394" s="20"/>
      <c r="F394" s="20"/>
      <c r="G394" s="20"/>
      <c r="H394" s="20" t="s">
        <v>968</v>
      </c>
      <c r="I394" s="20"/>
      <c r="J394" s="20"/>
      <c r="K394" s="33" t="s">
        <v>969</v>
      </c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175"/>
      <c r="AE394" s="175"/>
      <c r="AF394" s="33"/>
      <c r="AG394" s="262"/>
      <c r="AH394" s="262"/>
      <c r="AI394" s="262"/>
      <c r="AJ394" s="262"/>
      <c r="AK394" s="262"/>
      <c r="AL394" s="262"/>
      <c r="AM394" s="262"/>
      <c r="AN394" s="262"/>
      <c r="AO394" s="262"/>
      <c r="AP394" s="262"/>
      <c r="AQ394" s="175"/>
      <c r="AR394" s="175"/>
      <c r="AS394" s="20"/>
      <c r="AT394" s="200"/>
      <c r="AU394" s="20"/>
      <c r="AV394" s="20"/>
      <c r="AW394" s="20"/>
      <c r="AX394" s="20"/>
      <c r="AY394" s="175"/>
      <c r="AZ394" s="20"/>
      <c r="BA394" s="20"/>
      <c r="BB394" s="20"/>
    </row>
    <row r="395" spans="1:54" ht="14.45" customHeight="1" x14ac:dyDescent="0.25">
      <c r="A395" s="100"/>
      <c r="B395" s="100"/>
      <c r="C395" s="20" t="s">
        <v>1002</v>
      </c>
      <c r="D395" s="20"/>
      <c r="E395" s="20"/>
      <c r="F395" s="20"/>
      <c r="G395" s="20"/>
      <c r="H395" s="20" t="s">
        <v>1030</v>
      </c>
      <c r="I395" s="20"/>
      <c r="J395" s="20"/>
      <c r="K395" s="33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175"/>
      <c r="AE395" s="175"/>
      <c r="AF395" s="33"/>
      <c r="AG395" s="262"/>
      <c r="AH395" s="262"/>
      <c r="AI395" s="262"/>
      <c r="AJ395" s="262"/>
      <c r="AK395" s="262"/>
      <c r="AL395" s="262"/>
      <c r="AM395" s="262"/>
      <c r="AN395" s="262"/>
      <c r="AO395" s="262"/>
      <c r="AP395" s="262"/>
      <c r="AQ395" s="175"/>
      <c r="AR395" s="175"/>
      <c r="AS395" s="20"/>
      <c r="AT395" s="200"/>
      <c r="AU395" s="20"/>
      <c r="AV395" s="20"/>
      <c r="AW395" s="20"/>
      <c r="AX395" s="20"/>
      <c r="AY395" s="175"/>
      <c r="AZ395" s="20"/>
      <c r="BA395" s="20"/>
      <c r="BB395" s="20"/>
    </row>
    <row r="396" spans="1:54" ht="27.6" customHeight="1" x14ac:dyDescent="0.25">
      <c r="A396" s="100"/>
      <c r="B396" s="100"/>
      <c r="C396" s="17" t="s">
        <v>825</v>
      </c>
      <c r="D396" s="17"/>
      <c r="E396" s="17"/>
      <c r="F396" s="17"/>
      <c r="G396" s="17"/>
      <c r="H396" s="37" t="s">
        <v>1005</v>
      </c>
      <c r="I396" s="37"/>
      <c r="J396" s="37"/>
      <c r="K396" s="18" t="s">
        <v>746</v>
      </c>
      <c r="L396" s="18" t="s">
        <v>1008</v>
      </c>
      <c r="M396" s="18"/>
      <c r="N396" s="18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F396" s="18"/>
      <c r="AG396" s="145"/>
      <c r="AH396" s="145"/>
      <c r="AI396" s="145"/>
      <c r="AJ396" s="145"/>
      <c r="AK396" s="145"/>
      <c r="AL396" s="145"/>
      <c r="AM396" s="145"/>
      <c r="AN396" s="145"/>
      <c r="AO396" s="145"/>
      <c r="AP396" s="145"/>
    </row>
    <row r="400" spans="1:54" s="149" customFormat="1" ht="38.25" x14ac:dyDescent="0.25">
      <c r="A400" s="150"/>
      <c r="B400" s="150"/>
      <c r="C400" s="144" t="s">
        <v>1007</v>
      </c>
      <c r="D400" s="144"/>
      <c r="E400" s="144"/>
      <c r="F400" s="144"/>
      <c r="G400" s="144"/>
      <c r="H400" s="151" t="s">
        <v>831</v>
      </c>
      <c r="I400" s="151"/>
      <c r="J400" s="151"/>
      <c r="K400" s="145" t="s">
        <v>719</v>
      </c>
      <c r="L400" s="145" t="s">
        <v>718</v>
      </c>
      <c r="M400" s="145"/>
      <c r="N400" s="145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7"/>
      <c r="AE400" s="147"/>
      <c r="AF400" s="145"/>
      <c r="AG400" s="145"/>
      <c r="AH400" s="145"/>
      <c r="AI400" s="145"/>
      <c r="AJ400" s="145"/>
      <c r="AK400" s="145"/>
      <c r="AL400" s="145"/>
      <c r="AM400" s="145"/>
      <c r="AN400" s="145"/>
      <c r="AO400" s="145"/>
      <c r="AP400" s="145"/>
      <c r="AQ400" s="147"/>
      <c r="AR400" s="147"/>
      <c r="AS400" s="229"/>
      <c r="AT400" s="147"/>
      <c r="AU400" s="148"/>
      <c r="AV400" s="148"/>
      <c r="AW400" s="148"/>
      <c r="AX400" s="148"/>
      <c r="AY400" s="148"/>
      <c r="AZ400" s="238"/>
      <c r="BA400" s="238"/>
      <c r="BB400" s="238"/>
    </row>
    <row r="402" spans="3:7" x14ac:dyDescent="0.25">
      <c r="C402" s="144" t="s">
        <v>1006</v>
      </c>
      <c r="D402" s="144"/>
      <c r="E402" s="144"/>
      <c r="F402" s="144"/>
      <c r="G402" s="144"/>
    </row>
  </sheetData>
  <autoFilter ref="A1:AY396"/>
  <mergeCells count="1">
    <mergeCell ref="P42:P43"/>
  </mergeCells>
  <hyperlinks>
    <hyperlink ref="L10" r:id="rId1"/>
    <hyperlink ref="L14" r:id="rId2"/>
    <hyperlink ref="L20" r:id="rId3"/>
    <hyperlink ref="L11" r:id="rId4"/>
    <hyperlink ref="L42" r:id="rId5"/>
    <hyperlink ref="L41" r:id="rId6"/>
    <hyperlink ref="L45" r:id="rId7"/>
    <hyperlink ref="L53" r:id="rId8"/>
    <hyperlink ref="L28" r:id="rId9"/>
    <hyperlink ref="L29" r:id="rId10"/>
    <hyperlink ref="L30" r:id="rId11"/>
    <hyperlink ref="L37" r:id="rId12"/>
    <hyperlink ref="L43" r:id="rId13"/>
    <hyperlink ref="L19" r:id="rId14"/>
    <hyperlink ref="L50" r:id="rId15"/>
    <hyperlink ref="L15" r:id="rId16"/>
    <hyperlink ref="L49" r:id="rId17"/>
    <hyperlink ref="L34" r:id="rId18"/>
    <hyperlink ref="L22" r:id="rId19"/>
    <hyperlink ref="L47" r:id="rId20"/>
    <hyperlink ref="L21" r:id="rId21"/>
    <hyperlink ref="L66" r:id="rId22"/>
    <hyperlink ref="L62" r:id="rId23"/>
    <hyperlink ref="L78" r:id="rId24"/>
    <hyperlink ref="L54" r:id="rId25"/>
    <hyperlink ref="L39" r:id="rId26"/>
    <hyperlink ref="L84" r:id="rId27"/>
    <hyperlink ref="L52" r:id="rId28"/>
    <hyperlink ref="L24" r:id="rId29"/>
    <hyperlink ref="L92" r:id="rId30"/>
    <hyperlink ref="L51" r:id="rId31"/>
    <hyperlink ref="L101" r:id="rId32"/>
    <hyperlink ref="L57" r:id="rId33"/>
    <hyperlink ref="L68" r:id="rId34"/>
    <hyperlink ref="L63" r:id="rId35"/>
    <hyperlink ref="L67" r:id="rId36"/>
    <hyperlink ref="L4" r:id="rId37"/>
    <hyperlink ref="L7" r:id="rId38"/>
    <hyperlink ref="L44" r:id="rId39"/>
    <hyperlink ref="L3" r:id="rId40"/>
    <hyperlink ref="L91" r:id="rId41"/>
    <hyperlink ref="L33" r:id="rId42"/>
    <hyperlink ref="L80" r:id="rId43"/>
    <hyperlink ref="L145" r:id="rId44"/>
    <hyperlink ref="L96" r:id="rId45"/>
    <hyperlink ref="L27" r:id="rId46"/>
    <hyperlink ref="L60" r:id="rId47"/>
    <hyperlink ref="L71" r:id="rId48"/>
    <hyperlink ref="L89" r:id="rId49"/>
    <hyperlink ref="L98" r:id="rId50"/>
    <hyperlink ref="L58" r:id="rId51"/>
    <hyperlink ref="L82" r:id="rId52"/>
    <hyperlink ref="L61" r:id="rId53"/>
    <hyperlink ref="L85" r:id="rId54"/>
    <hyperlink ref="L38" r:id="rId55"/>
    <hyperlink ref="L102" r:id="rId56"/>
    <hyperlink ref="L59" r:id="rId57"/>
    <hyperlink ref="L56" r:id="rId58"/>
    <hyperlink ref="L64" r:id="rId59"/>
    <hyperlink ref="L74" r:id="rId60"/>
    <hyperlink ref="L40" r:id="rId61"/>
    <hyperlink ref="L90" r:id="rId62"/>
    <hyperlink ref="L69" r:id="rId63"/>
    <hyperlink ref="L70" r:id="rId64"/>
    <hyperlink ref="L79" r:id="rId65"/>
    <hyperlink ref="L115" r:id="rId66"/>
    <hyperlink ref="L104" r:id="rId67"/>
    <hyperlink ref="L111" r:id="rId68"/>
    <hyperlink ref="L113" r:id="rId69"/>
    <hyperlink ref="L120" r:id="rId70"/>
    <hyperlink ref="L122" r:id="rId71"/>
    <hyperlink ref="L126" r:id="rId72"/>
    <hyperlink ref="L132" r:id="rId73"/>
    <hyperlink ref="L141" r:id="rId74"/>
    <hyperlink ref="L151" r:id="rId75"/>
    <hyperlink ref="L150" r:id="rId76"/>
    <hyperlink ref="L153" r:id="rId77"/>
    <hyperlink ref="L164" r:id="rId78"/>
    <hyperlink ref="L165" r:id="rId79"/>
    <hyperlink ref="L142" r:id="rId80"/>
    <hyperlink ref="L75" r:id="rId81"/>
    <hyperlink ref="L105" r:id="rId82" location="1"/>
    <hyperlink ref="L93" r:id="rId83"/>
    <hyperlink ref="L97" r:id="rId84"/>
    <hyperlink ref="L88" r:id="rId85"/>
    <hyperlink ref="L94" r:id="rId86"/>
    <hyperlink ref="L159" r:id="rId87"/>
    <hyperlink ref="L156" r:id="rId88"/>
    <hyperlink ref="L135" r:id="rId89"/>
    <hyperlink ref="L114" r:id="rId90"/>
    <hyperlink ref="L95" r:id="rId91"/>
    <hyperlink ref="L160" r:id="rId92"/>
    <hyperlink ref="L124" r:id="rId93"/>
    <hyperlink ref="L99" r:id="rId94"/>
    <hyperlink ref="L131" r:id="rId95"/>
    <hyperlink ref="L134" r:id="rId96"/>
    <hyperlink ref="L246" r:id="rId97"/>
    <hyperlink ref="L123" r:id="rId98"/>
    <hyperlink ref="L148" r:id="rId99"/>
    <hyperlink ref="L118" r:id="rId100"/>
    <hyperlink ref="L166" r:id="rId101"/>
    <hyperlink ref="L158" r:id="rId102"/>
    <hyperlink ref="L130" r:id="rId103"/>
    <hyperlink ref="L117" r:id="rId104"/>
    <hyperlink ref="L119" r:id="rId105"/>
    <hyperlink ref="L125" r:id="rId106"/>
    <hyperlink ref="L149" r:id="rId107"/>
    <hyperlink ref="L127" r:id="rId108"/>
    <hyperlink ref="L221" r:id="rId109"/>
    <hyperlink ref="L144" r:id="rId110"/>
    <hyperlink ref="L155" r:id="rId111"/>
    <hyperlink ref="L147" r:id="rId112"/>
    <hyperlink ref="L154" r:id="rId113"/>
    <hyperlink ref="L161" r:id="rId114"/>
    <hyperlink ref="L140" r:id="rId115"/>
    <hyperlink ref="L146" r:id="rId116"/>
    <hyperlink ref="L180" r:id="rId117"/>
    <hyperlink ref="L206" r:id="rId118"/>
    <hyperlink ref="L227" r:id="rId119"/>
    <hyperlink ref="L194" r:id="rId120"/>
    <hyperlink ref="L235" r:id="rId121"/>
    <hyperlink ref="L199" r:id="rId122" display="http://radhome.gsfc.nasa.gov/radhome/see_mapld/"/>
    <hyperlink ref="L230" r:id="rId123"/>
    <hyperlink ref="L239" r:id="rId124"/>
    <hyperlink ref="L175" r:id="rId125"/>
    <hyperlink ref="L249" r:id="rId126"/>
    <hyperlink ref="L210" r:id="rId127"/>
    <hyperlink ref="L207" r:id="rId128"/>
    <hyperlink ref="L231" r:id="rId129"/>
    <hyperlink ref="L243" r:id="rId130"/>
    <hyperlink ref="L252" r:id="rId131"/>
    <hyperlink ref="L211" r:id="rId132"/>
    <hyperlink ref="L255" r:id="rId133"/>
    <hyperlink ref="L245" r:id="rId134"/>
    <hyperlink ref="L248" r:id="rId135"/>
    <hyperlink ref="L236" r:id="rId136"/>
    <hyperlink ref="L247" r:id="rId137"/>
    <hyperlink ref="L200" r:id="rId138"/>
    <hyperlink ref="L195" r:id="rId139"/>
    <hyperlink ref="L251" r:id="rId140"/>
    <hyperlink ref="L188" r:id="rId141"/>
    <hyperlink ref="L201" r:id="rId142"/>
    <hyperlink ref="L219" r:id="rId143"/>
    <hyperlink ref="L241" r:id="rId144"/>
    <hyperlink ref="L234" r:id="rId145"/>
    <hyperlink ref="L233" r:id="rId146"/>
    <hyperlink ref="L224" r:id="rId147"/>
    <hyperlink ref="L238" r:id="rId148" display="http://ndt-russia.primexpo.ru/ru/"/>
    <hyperlink ref="L190" r:id="rId149"/>
    <hyperlink ref="L181" r:id="rId150"/>
    <hyperlink ref="L189" r:id="rId151"/>
    <hyperlink ref="L191" r:id="rId152"/>
    <hyperlink ref="L202" r:id="rId153"/>
    <hyperlink ref="L215" r:id="rId154"/>
    <hyperlink ref="L216" r:id="rId155"/>
    <hyperlink ref="L226" r:id="rId156"/>
    <hyperlink ref="L313" r:id="rId157"/>
    <hyperlink ref="L228" r:id="rId158"/>
    <hyperlink ref="L220" r:id="rId159"/>
    <hyperlink ref="L193" r:id="rId160"/>
    <hyperlink ref="L254" r:id="rId161"/>
    <hyperlink ref="L177" r:id="rId162"/>
    <hyperlink ref="L380" r:id="rId163"/>
    <hyperlink ref="L319" r:id="rId164"/>
    <hyperlink ref="L378" r:id="rId165"/>
    <hyperlink ref="L282" r:id="rId166"/>
    <hyperlink ref="L309" r:id="rId167"/>
    <hyperlink ref="L320" r:id="rId168"/>
    <hyperlink ref="L318" r:id="rId169"/>
    <hyperlink ref="L388" r:id="rId170"/>
    <hyperlink ref="L312" r:id="rId171"/>
    <hyperlink ref="L274" r:id="rId172"/>
    <hyperlink ref="P96" r:id="rId173"/>
    <hyperlink ref="P66" r:id="rId174"/>
    <hyperlink ref="P122" r:id="rId175"/>
    <hyperlink ref="P159" r:id="rId176"/>
    <hyperlink ref="P88" r:id="rId177"/>
    <hyperlink ref="P92" r:id="rId178"/>
    <hyperlink ref="P93" r:id="rId179"/>
    <hyperlink ref="P227" r:id="rId180"/>
    <hyperlink ref="P245" r:id="rId181"/>
    <hyperlink ref="P248" r:id="rId182"/>
    <hyperlink ref="P191" r:id="rId183"/>
    <hyperlink ref="P220" r:id="rId184"/>
    <hyperlink ref="L310" r:id="rId185"/>
    <hyperlink ref="L299" r:id="rId186"/>
    <hyperlink ref="L346" r:id="rId187"/>
    <hyperlink ref="L358" r:id="rId188"/>
    <hyperlink ref="L366" r:id="rId189"/>
    <hyperlink ref="L368" r:id="rId190"/>
    <hyperlink ref="L372" r:id="rId191"/>
    <hyperlink ref="L349" r:id="rId192"/>
    <hyperlink ref="L365" r:id="rId193"/>
    <hyperlink ref="L354" r:id="rId194"/>
    <hyperlink ref="L355" r:id="rId195"/>
    <hyperlink ref="L290" r:id="rId196"/>
    <hyperlink ref="L289" r:id="rId197"/>
    <hyperlink ref="L18" r:id="rId198"/>
    <hyperlink ref="L25" r:id="rId199"/>
    <hyperlink ref="L26" r:id="rId200"/>
    <hyperlink ref="L77" r:id="rId201"/>
    <hyperlink ref="L32" r:id="rId202"/>
    <hyperlink ref="L157" r:id="rId203"/>
    <hyperlink ref="L244" r:id="rId204"/>
    <hyperlink ref="L339" r:id="rId205"/>
  </hyperlinks>
  <pageMargins left="0.23622047244094491" right="0.23622047244094491" top="0.35433070866141736" bottom="0.35433070866141736" header="0.31496062992125984" footer="0.31496062992125984"/>
  <pageSetup paperSize="9" scale="15" fitToHeight="0" orientation="portrait" r:id="rId206"/>
  <legacyDrawing r:id="rId2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1"/>
  <sheetViews>
    <sheetView zoomScale="70" zoomScaleNormal="70" workbookViewId="0">
      <pane ySplit="3" topLeftCell="A4" activePane="bottomLeft" state="frozen"/>
      <selection pane="bottomLeft" activeCell="C47" sqref="C47"/>
    </sheetView>
  </sheetViews>
  <sheetFormatPr defaultRowHeight="15" x14ac:dyDescent="0.25"/>
  <cols>
    <col min="1" max="1" width="15.7109375" customWidth="1"/>
    <col min="2" max="2" width="13.42578125" customWidth="1"/>
    <col min="3" max="3" width="13.28515625" customWidth="1"/>
    <col min="4" max="4" width="27.28515625" customWidth="1"/>
    <col min="5" max="5" width="29.5703125" customWidth="1"/>
    <col min="6" max="6" width="20" customWidth="1"/>
    <col min="7" max="7" width="12.7109375" customWidth="1"/>
    <col min="8" max="13" width="13.28515625" customWidth="1"/>
    <col min="14" max="14" width="12.28515625" customWidth="1"/>
    <col min="15" max="15" width="12.7109375" customWidth="1"/>
    <col min="16" max="16" width="11.28515625" customWidth="1"/>
    <col min="17" max="17" width="11.7109375" customWidth="1"/>
    <col min="18" max="18" width="14.7109375" customWidth="1"/>
    <col min="19" max="19" width="12.28515625" customWidth="1"/>
    <col min="20" max="21" width="11" customWidth="1"/>
    <col min="22" max="25" width="12" customWidth="1"/>
    <col min="26" max="27" width="11.7109375" customWidth="1"/>
    <col min="28" max="29" width="13" customWidth="1"/>
    <col min="30" max="32" width="13.140625" customWidth="1"/>
    <col min="33" max="33" width="13" customWidth="1"/>
    <col min="34" max="35" width="11.28515625" customWidth="1"/>
    <col min="36" max="37" width="12.28515625" customWidth="1"/>
    <col min="38" max="39" width="11.140625" customWidth="1"/>
    <col min="40" max="40" width="12.85546875" customWidth="1"/>
    <col min="41" max="41" width="12.140625" customWidth="1"/>
    <col min="42" max="42" width="13" customWidth="1"/>
    <col min="43" max="44" width="15" customWidth="1"/>
    <col min="45" max="45" width="12.42578125" customWidth="1"/>
    <col min="46" max="47" width="11.85546875" customWidth="1"/>
    <col min="48" max="49" width="13.7109375" customWidth="1"/>
    <col min="50" max="51" width="10.85546875" customWidth="1"/>
    <col min="52" max="54" width="11.28515625" customWidth="1"/>
    <col min="55" max="55" width="11.42578125" customWidth="1"/>
    <col min="56" max="56" width="13" customWidth="1"/>
    <col min="57" max="57" width="11.85546875" customWidth="1"/>
    <col min="58" max="58" width="13.140625" customWidth="1"/>
    <col min="59" max="59" width="11.28515625" bestFit="1" customWidth="1"/>
  </cols>
  <sheetData>
    <row r="1" spans="1:59" ht="48" customHeight="1" thickBot="1" x14ac:dyDescent="0.3">
      <c r="A1" s="664" t="s">
        <v>1803</v>
      </c>
      <c r="B1" s="648" t="s">
        <v>1811</v>
      </c>
      <c r="C1" s="648" t="s">
        <v>1810</v>
      </c>
      <c r="D1" s="648" t="s">
        <v>1656</v>
      </c>
      <c r="E1" s="652" t="s">
        <v>1652</v>
      </c>
      <c r="F1" s="665" t="s">
        <v>77</v>
      </c>
      <c r="G1" s="616" t="s">
        <v>1794</v>
      </c>
      <c r="H1" s="658"/>
      <c r="I1" s="655" t="s">
        <v>1367</v>
      </c>
      <c r="J1" s="667" t="s">
        <v>1808</v>
      </c>
      <c r="K1" s="611" t="s">
        <v>1804</v>
      </c>
      <c r="L1" s="663" t="s">
        <v>1487</v>
      </c>
      <c r="M1" s="608" t="s">
        <v>1801</v>
      </c>
      <c r="N1" s="616" t="s">
        <v>1661</v>
      </c>
      <c r="O1" s="611"/>
      <c r="P1" s="619" t="s">
        <v>1372</v>
      </c>
      <c r="Q1" s="622" t="s">
        <v>1791</v>
      </c>
      <c r="R1" s="628" t="s">
        <v>1655</v>
      </c>
      <c r="S1" s="628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15"/>
      <c r="AF1" s="615"/>
      <c r="AG1" s="630"/>
      <c r="AH1" s="631" t="s">
        <v>1799</v>
      </c>
      <c r="AI1" s="625" t="s">
        <v>1796</v>
      </c>
      <c r="AJ1" s="676" t="s">
        <v>1658</v>
      </c>
      <c r="AK1" s="676"/>
      <c r="AL1" s="676"/>
      <c r="AM1" s="676"/>
      <c r="AN1" s="676"/>
      <c r="AO1" s="676"/>
      <c r="AP1" s="676"/>
      <c r="AQ1" s="676"/>
      <c r="AR1" s="676"/>
      <c r="AS1" s="677"/>
      <c r="AT1" s="605" t="s">
        <v>1659</v>
      </c>
      <c r="AU1" s="606"/>
      <c r="AV1" s="606"/>
      <c r="AW1" s="606"/>
      <c r="AX1" s="606"/>
      <c r="AY1" s="606"/>
      <c r="AZ1" s="606"/>
      <c r="BA1" s="606"/>
      <c r="BB1" s="606"/>
      <c r="BC1" s="607"/>
      <c r="BD1" s="680" t="s">
        <v>1789</v>
      </c>
      <c r="BE1" s="681"/>
      <c r="BF1" s="658"/>
      <c r="BG1" s="670" t="s">
        <v>1230</v>
      </c>
    </row>
    <row r="2" spans="1:59" ht="93" customHeight="1" thickBot="1" x14ac:dyDescent="0.3">
      <c r="A2" s="664"/>
      <c r="B2" s="649"/>
      <c r="C2" s="661"/>
      <c r="D2" s="649"/>
      <c r="E2" s="653"/>
      <c r="F2" s="666"/>
      <c r="G2" s="617"/>
      <c r="H2" s="659"/>
      <c r="I2" s="656"/>
      <c r="J2" s="668"/>
      <c r="K2" s="612"/>
      <c r="L2" s="661"/>
      <c r="M2" s="609"/>
      <c r="N2" s="617"/>
      <c r="O2" s="618"/>
      <c r="P2" s="620"/>
      <c r="Q2" s="623"/>
      <c r="R2" s="613" t="s">
        <v>1793</v>
      </c>
      <c r="S2" s="614"/>
      <c r="T2" s="615" t="s">
        <v>1654</v>
      </c>
      <c r="U2" s="614"/>
      <c r="V2" s="615" t="s">
        <v>1375</v>
      </c>
      <c r="W2" s="614"/>
      <c r="X2" s="615" t="s">
        <v>1376</v>
      </c>
      <c r="Y2" s="614"/>
      <c r="Z2" s="615" t="s">
        <v>1377</v>
      </c>
      <c r="AA2" s="614"/>
      <c r="AB2" s="615" t="s">
        <v>1379</v>
      </c>
      <c r="AC2" s="614"/>
      <c r="AD2" s="615" t="s">
        <v>1378</v>
      </c>
      <c r="AE2" s="614"/>
      <c r="AF2" s="615" t="s">
        <v>1797</v>
      </c>
      <c r="AG2" s="660"/>
      <c r="AH2" s="632"/>
      <c r="AI2" s="626"/>
      <c r="AJ2" s="683" t="s">
        <v>1383</v>
      </c>
      <c r="AK2" s="684"/>
      <c r="AL2" s="678" t="s">
        <v>1795</v>
      </c>
      <c r="AM2" s="683"/>
      <c r="AN2" s="678" t="s">
        <v>1385</v>
      </c>
      <c r="AO2" s="683"/>
      <c r="AP2" s="678" t="s">
        <v>1386</v>
      </c>
      <c r="AQ2" s="683"/>
      <c r="AR2" s="678" t="s">
        <v>1387</v>
      </c>
      <c r="AS2" s="679"/>
      <c r="AT2" s="645" t="s">
        <v>1657</v>
      </c>
      <c r="AU2" s="646"/>
      <c r="AV2" s="646" t="s">
        <v>1196</v>
      </c>
      <c r="AW2" s="646"/>
      <c r="AX2" s="646" t="s">
        <v>1197</v>
      </c>
      <c r="AY2" s="646"/>
      <c r="AZ2" s="646" t="s">
        <v>1182</v>
      </c>
      <c r="BA2" s="646"/>
      <c r="BB2" s="646" t="s">
        <v>1204</v>
      </c>
      <c r="BC2" s="647"/>
      <c r="BD2" s="682"/>
      <c r="BE2" s="617"/>
      <c r="BF2" s="659"/>
      <c r="BG2" s="664"/>
    </row>
    <row r="3" spans="1:59" ht="88.9" customHeight="1" thickBot="1" x14ac:dyDescent="0.3">
      <c r="A3" s="664"/>
      <c r="B3" s="650"/>
      <c r="C3" s="662"/>
      <c r="D3" s="651"/>
      <c r="E3" s="654"/>
      <c r="F3" s="666"/>
      <c r="G3" s="361" t="s">
        <v>1</v>
      </c>
      <c r="H3" s="395" t="s">
        <v>1667</v>
      </c>
      <c r="I3" s="657"/>
      <c r="J3" s="669"/>
      <c r="K3" s="612"/>
      <c r="L3" s="661"/>
      <c r="M3" s="610"/>
      <c r="N3" s="362" t="s">
        <v>1665</v>
      </c>
      <c r="O3" s="363" t="s">
        <v>1653</v>
      </c>
      <c r="P3" s="621"/>
      <c r="Q3" s="624"/>
      <c r="R3" s="359" t="s">
        <v>1800</v>
      </c>
      <c r="S3" s="356" t="s">
        <v>1798</v>
      </c>
      <c r="T3" s="356" t="s">
        <v>1800</v>
      </c>
      <c r="U3" s="356" t="s">
        <v>1798</v>
      </c>
      <c r="V3" s="356" t="s">
        <v>1800</v>
      </c>
      <c r="W3" s="356" t="s">
        <v>1798</v>
      </c>
      <c r="X3" s="356" t="s">
        <v>1800</v>
      </c>
      <c r="Y3" s="356" t="s">
        <v>1798</v>
      </c>
      <c r="Z3" s="356" t="s">
        <v>1800</v>
      </c>
      <c r="AA3" s="356" t="s">
        <v>1798</v>
      </c>
      <c r="AB3" s="356" t="s">
        <v>1800</v>
      </c>
      <c r="AC3" s="356" t="s">
        <v>1798</v>
      </c>
      <c r="AD3" s="356" t="s">
        <v>1800</v>
      </c>
      <c r="AE3" s="356" t="s">
        <v>1798</v>
      </c>
      <c r="AF3" s="358" t="s">
        <v>1800</v>
      </c>
      <c r="AG3" s="355" t="s">
        <v>1798</v>
      </c>
      <c r="AH3" s="633"/>
      <c r="AI3" s="627"/>
      <c r="AJ3" s="357" t="s">
        <v>1800</v>
      </c>
      <c r="AK3" s="356" t="s">
        <v>1798</v>
      </c>
      <c r="AL3" s="356" t="s">
        <v>1800</v>
      </c>
      <c r="AM3" s="356" t="s">
        <v>1798</v>
      </c>
      <c r="AN3" s="356" t="s">
        <v>1800</v>
      </c>
      <c r="AO3" s="356" t="s">
        <v>1798</v>
      </c>
      <c r="AP3" s="356" t="s">
        <v>1800</v>
      </c>
      <c r="AQ3" s="356" t="s">
        <v>1798</v>
      </c>
      <c r="AR3" s="356" t="s">
        <v>1800</v>
      </c>
      <c r="AS3" s="355" t="s">
        <v>1798</v>
      </c>
      <c r="AT3" s="357" t="s">
        <v>1800</v>
      </c>
      <c r="AU3" s="356" t="s">
        <v>1798</v>
      </c>
      <c r="AV3" s="356" t="s">
        <v>1800</v>
      </c>
      <c r="AW3" s="356" t="s">
        <v>1798</v>
      </c>
      <c r="AX3" s="356" t="s">
        <v>1800</v>
      </c>
      <c r="AY3" s="356" t="s">
        <v>1798</v>
      </c>
      <c r="AZ3" s="356" t="s">
        <v>1800</v>
      </c>
      <c r="BA3" s="356" t="s">
        <v>1798</v>
      </c>
      <c r="BB3" s="392" t="s">
        <v>1800</v>
      </c>
      <c r="BC3" s="393" t="s">
        <v>1798</v>
      </c>
      <c r="BD3" s="357" t="s">
        <v>1472</v>
      </c>
      <c r="BE3" s="356" t="s">
        <v>1790</v>
      </c>
      <c r="BF3" s="355" t="s">
        <v>1324</v>
      </c>
      <c r="BG3" s="671"/>
    </row>
    <row r="4" spans="1:59" ht="150.75" customHeight="1" thickTop="1" x14ac:dyDescent="0.25">
      <c r="A4" s="388"/>
      <c r="B4" s="390" t="s">
        <v>1224</v>
      </c>
      <c r="C4" s="390"/>
      <c r="D4" s="367" t="s">
        <v>1675</v>
      </c>
      <c r="E4" s="367" t="s">
        <v>1662</v>
      </c>
      <c r="F4" s="396"/>
      <c r="G4" s="394" t="s">
        <v>1676</v>
      </c>
      <c r="H4" s="368" t="s">
        <v>1236</v>
      </c>
      <c r="I4" s="416"/>
      <c r="J4" s="335"/>
      <c r="K4" s="388"/>
      <c r="L4" s="424"/>
      <c r="M4" s="346"/>
      <c r="N4" s="394" t="s">
        <v>1347</v>
      </c>
      <c r="O4" s="366" t="s">
        <v>1677</v>
      </c>
      <c r="P4" s="365">
        <v>42786</v>
      </c>
      <c r="Q4" s="364"/>
      <c r="R4" s="332">
        <v>42782</v>
      </c>
      <c r="S4" s="332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415"/>
      <c r="AF4" s="415"/>
      <c r="AG4" s="346"/>
      <c r="AH4" s="339" t="s">
        <v>1229</v>
      </c>
      <c r="AI4" s="360" t="s">
        <v>1188</v>
      </c>
      <c r="AJ4" s="673" t="s">
        <v>1232</v>
      </c>
      <c r="AK4" s="673"/>
      <c r="AL4" s="673"/>
      <c r="AM4" s="675"/>
      <c r="AN4" s="335"/>
      <c r="AO4" s="335"/>
      <c r="AP4" s="335"/>
      <c r="AQ4" s="415"/>
      <c r="AR4" s="415"/>
      <c r="AS4" s="346" t="s">
        <v>1232</v>
      </c>
      <c r="AT4" s="416" t="s">
        <v>1678</v>
      </c>
      <c r="AU4" s="416"/>
      <c r="AV4" s="335" t="s">
        <v>1396</v>
      </c>
      <c r="AW4" s="335"/>
      <c r="AX4" s="335" t="s">
        <v>1234</v>
      </c>
      <c r="AY4" s="415"/>
      <c r="AZ4" s="672" t="s">
        <v>1232</v>
      </c>
      <c r="BA4" s="673"/>
      <c r="BB4" s="673"/>
      <c r="BC4" s="674"/>
      <c r="BD4" s="673" t="s">
        <v>1232</v>
      </c>
      <c r="BE4" s="675"/>
      <c r="BF4" s="346" t="s">
        <v>1348</v>
      </c>
      <c r="BG4" s="349">
        <v>42794</v>
      </c>
    </row>
    <row r="5" spans="1:59" ht="85.9" customHeight="1" x14ac:dyDescent="0.25">
      <c r="A5" s="414"/>
      <c r="B5" s="336" t="s">
        <v>1183</v>
      </c>
      <c r="C5" s="336"/>
      <c r="D5" s="327" t="s">
        <v>1663</v>
      </c>
      <c r="E5" s="334" t="s">
        <v>1679</v>
      </c>
      <c r="F5" s="327"/>
      <c r="G5" s="419" t="s">
        <v>1220</v>
      </c>
      <c r="H5" s="340" t="s">
        <v>1220</v>
      </c>
      <c r="I5" s="419"/>
      <c r="J5" s="414"/>
      <c r="K5" s="414"/>
      <c r="L5" s="423"/>
      <c r="M5" s="340"/>
      <c r="N5" s="416" t="s">
        <v>1361</v>
      </c>
      <c r="O5" s="420">
        <v>42787</v>
      </c>
      <c r="P5" s="421">
        <v>42822</v>
      </c>
      <c r="Q5" s="338"/>
      <c r="R5" s="404">
        <v>42787</v>
      </c>
      <c r="S5" s="404"/>
      <c r="T5" s="414"/>
      <c r="U5" s="414"/>
      <c r="V5" s="414"/>
      <c r="W5" s="414"/>
      <c r="X5" s="414"/>
      <c r="Y5" s="414"/>
      <c r="Z5" s="414"/>
      <c r="AA5" s="414"/>
      <c r="AB5" s="414"/>
      <c r="AC5" s="414"/>
      <c r="AD5" s="414"/>
      <c r="AE5" s="418"/>
      <c r="AF5" s="418"/>
      <c r="AG5" s="340"/>
      <c r="AH5" s="341" t="s">
        <v>1680</v>
      </c>
      <c r="AI5" s="344" t="s">
        <v>1201</v>
      </c>
      <c r="AJ5" s="419"/>
      <c r="AK5" s="419"/>
      <c r="AL5" s="414" t="s">
        <v>1232</v>
      </c>
      <c r="AM5" s="414"/>
      <c r="AN5" s="414"/>
      <c r="AO5" s="414"/>
      <c r="AP5" s="414"/>
      <c r="AQ5" s="418"/>
      <c r="AR5" s="418"/>
      <c r="AS5" s="340" t="s">
        <v>1232</v>
      </c>
      <c r="AT5" s="419" t="s">
        <v>1681</v>
      </c>
      <c r="AU5" s="419"/>
      <c r="AV5" s="414" t="s">
        <v>1232</v>
      </c>
      <c r="AW5" s="414"/>
      <c r="AX5" s="325">
        <v>42787</v>
      </c>
      <c r="AY5" s="325"/>
      <c r="AZ5" s="414" t="s">
        <v>1203</v>
      </c>
      <c r="BA5" s="418"/>
      <c r="BB5" s="418"/>
      <c r="BC5" s="340" t="s">
        <v>1188</v>
      </c>
      <c r="BD5" s="604" t="s">
        <v>1232</v>
      </c>
      <c r="BE5" s="604"/>
      <c r="BF5" s="641"/>
      <c r="BG5" s="348">
        <v>42816</v>
      </c>
    </row>
    <row r="6" spans="1:59" s="385" customFormat="1" ht="129" customHeight="1" x14ac:dyDescent="0.25">
      <c r="A6" s="376"/>
      <c r="B6" s="407" t="s">
        <v>1209</v>
      </c>
      <c r="C6" s="407"/>
      <c r="D6" s="408" t="s">
        <v>1682</v>
      </c>
      <c r="E6" s="387" t="s">
        <v>1683</v>
      </c>
      <c r="F6" s="408"/>
      <c r="G6" s="447" t="s">
        <v>1220</v>
      </c>
      <c r="H6" s="384" t="s">
        <v>1220</v>
      </c>
      <c r="I6" s="447"/>
      <c r="J6" s="376"/>
      <c r="K6" s="376"/>
      <c r="L6" s="445"/>
      <c r="M6" s="384"/>
      <c r="N6" s="447" t="s">
        <v>1232</v>
      </c>
      <c r="O6" s="445"/>
      <c r="P6" s="399"/>
      <c r="Q6" s="381" t="s">
        <v>1684</v>
      </c>
      <c r="R6" s="635" t="s">
        <v>1232</v>
      </c>
      <c r="S6" s="635"/>
      <c r="T6" s="635"/>
      <c r="U6" s="635"/>
      <c r="V6" s="635"/>
      <c r="W6" s="635"/>
      <c r="X6" s="635"/>
      <c r="Y6" s="635"/>
      <c r="Z6" s="635"/>
      <c r="AA6" s="635"/>
      <c r="AB6" s="635"/>
      <c r="AC6" s="635"/>
      <c r="AD6" s="635"/>
      <c r="AE6" s="635"/>
      <c r="AF6" s="635"/>
      <c r="AG6" s="644"/>
      <c r="AH6" s="446" t="s">
        <v>1685</v>
      </c>
      <c r="AI6" s="379" t="s">
        <v>1314</v>
      </c>
      <c r="AJ6" s="635" t="s">
        <v>1232</v>
      </c>
      <c r="AK6" s="635"/>
      <c r="AL6" s="635"/>
      <c r="AM6" s="635"/>
      <c r="AN6" s="635"/>
      <c r="AO6" s="635"/>
      <c r="AP6" s="635"/>
      <c r="AQ6" s="635"/>
      <c r="AR6" s="635"/>
      <c r="AS6" s="644"/>
      <c r="AT6" s="447" t="s">
        <v>1686</v>
      </c>
      <c r="AU6" s="447"/>
      <c r="AV6" s="376" t="s">
        <v>1232</v>
      </c>
      <c r="AW6" s="376"/>
      <c r="AX6" s="376" t="s">
        <v>1218</v>
      </c>
      <c r="AY6" s="376"/>
      <c r="AZ6" s="376" t="s">
        <v>1219</v>
      </c>
      <c r="BA6" s="445"/>
      <c r="BB6" s="445"/>
      <c r="BC6" s="384" t="s">
        <v>1188</v>
      </c>
      <c r="BD6" s="635" t="s">
        <v>1232</v>
      </c>
      <c r="BE6" s="635"/>
      <c r="BF6" s="644"/>
      <c r="BG6" s="410">
        <v>42824</v>
      </c>
    </row>
    <row r="7" spans="1:59" ht="315" x14ac:dyDescent="0.25">
      <c r="A7" s="414"/>
      <c r="B7" s="336" t="s">
        <v>1339</v>
      </c>
      <c r="C7" s="336"/>
      <c r="D7" s="327" t="s">
        <v>1666</v>
      </c>
      <c r="E7" s="334" t="s">
        <v>1687</v>
      </c>
      <c r="F7" s="327"/>
      <c r="G7" s="419" t="s">
        <v>1688</v>
      </c>
      <c r="H7" s="340" t="s">
        <v>1392</v>
      </c>
      <c r="I7" s="419"/>
      <c r="J7" s="414"/>
      <c r="K7" s="414"/>
      <c r="L7" s="423"/>
      <c r="M7" s="340"/>
      <c r="N7" s="419" t="s">
        <v>1362</v>
      </c>
      <c r="O7" s="418" t="s">
        <v>495</v>
      </c>
      <c r="P7" s="421">
        <v>42823</v>
      </c>
      <c r="Q7" s="338"/>
      <c r="R7" s="404">
        <v>42797</v>
      </c>
      <c r="S7" s="404"/>
      <c r="T7" s="325">
        <v>42811</v>
      </c>
      <c r="U7" s="420"/>
      <c r="V7" s="640" t="s">
        <v>1232</v>
      </c>
      <c r="W7" s="604"/>
      <c r="X7" s="604"/>
      <c r="Y7" s="604"/>
      <c r="Z7" s="604"/>
      <c r="AA7" s="639"/>
      <c r="AB7" s="414" t="s">
        <v>1689</v>
      </c>
      <c r="AC7" s="414"/>
      <c r="AD7" s="414"/>
      <c r="AE7" s="418"/>
      <c r="AF7" s="418"/>
      <c r="AG7" s="340"/>
      <c r="AH7" s="341" t="s">
        <v>1239</v>
      </c>
      <c r="AI7" s="344" t="s">
        <v>1315</v>
      </c>
      <c r="AJ7" s="604" t="s">
        <v>1232</v>
      </c>
      <c r="AK7" s="604"/>
      <c r="AL7" s="604"/>
      <c r="AM7" s="639"/>
      <c r="AN7" s="414"/>
      <c r="AO7" s="414"/>
      <c r="AP7" s="414"/>
      <c r="AQ7" s="418"/>
      <c r="AR7" s="418"/>
      <c r="AS7" s="340" t="s">
        <v>1232</v>
      </c>
      <c r="AT7" s="419" t="s">
        <v>1690</v>
      </c>
      <c r="AU7" s="419"/>
      <c r="AV7" s="414" t="s">
        <v>1396</v>
      </c>
      <c r="AW7" s="414"/>
      <c r="AX7" s="414" t="s">
        <v>1337</v>
      </c>
      <c r="AY7" s="414"/>
      <c r="AZ7" s="414" t="s">
        <v>1232</v>
      </c>
      <c r="BA7" s="418"/>
      <c r="BB7" s="418"/>
      <c r="BC7" s="340" t="s">
        <v>1337</v>
      </c>
      <c r="BD7" s="419" t="s">
        <v>1232</v>
      </c>
      <c r="BE7" s="414" t="s">
        <v>1344</v>
      </c>
      <c r="BF7" s="340" t="s">
        <v>1348</v>
      </c>
      <c r="BG7" s="348">
        <v>42828</v>
      </c>
    </row>
    <row r="8" spans="1:59" ht="55.9" customHeight="1" x14ac:dyDescent="0.25">
      <c r="A8" s="414"/>
      <c r="B8" s="336"/>
      <c r="C8" s="336"/>
      <c r="D8" s="327" t="s">
        <v>1455</v>
      </c>
      <c r="E8" s="334"/>
      <c r="F8" s="327"/>
      <c r="G8" s="419"/>
      <c r="H8" s="340"/>
      <c r="I8" s="419"/>
      <c r="J8" s="414"/>
      <c r="K8" s="414"/>
      <c r="L8" s="423"/>
      <c r="M8" s="340"/>
      <c r="N8" s="419"/>
      <c r="O8" s="418"/>
      <c r="P8" s="421"/>
      <c r="Q8" s="338"/>
      <c r="R8" s="419" t="s">
        <v>1691</v>
      </c>
      <c r="S8" s="419"/>
      <c r="T8" s="414" t="s">
        <v>1692</v>
      </c>
      <c r="U8" s="418"/>
      <c r="V8" s="640" t="s">
        <v>1232</v>
      </c>
      <c r="W8" s="604"/>
      <c r="X8" s="604"/>
      <c r="Y8" s="604"/>
      <c r="Z8" s="639"/>
      <c r="AA8" s="419"/>
      <c r="AB8" s="414" t="s">
        <v>1457</v>
      </c>
      <c r="AC8" s="418"/>
      <c r="AD8" s="640" t="s">
        <v>1232</v>
      </c>
      <c r="AE8" s="604"/>
      <c r="AF8" s="604"/>
      <c r="AG8" s="641"/>
      <c r="AH8" s="341"/>
      <c r="AI8" s="344"/>
      <c r="AJ8" s="419"/>
      <c r="AK8" s="419"/>
      <c r="AL8" s="414"/>
      <c r="AM8" s="414"/>
      <c r="AN8" s="414"/>
      <c r="AO8" s="414"/>
      <c r="AP8" s="414"/>
      <c r="AQ8" s="418"/>
      <c r="AR8" s="418"/>
      <c r="AS8" s="340"/>
      <c r="AT8" s="419"/>
      <c r="AU8" s="419"/>
      <c r="AV8" s="414"/>
      <c r="AW8" s="414"/>
      <c r="AX8" s="414"/>
      <c r="AY8" s="414"/>
      <c r="AZ8" s="414"/>
      <c r="BA8" s="418"/>
      <c r="BB8" s="418"/>
      <c r="BC8" s="340"/>
      <c r="BD8" s="419"/>
      <c r="BE8" s="414"/>
      <c r="BF8" s="340"/>
      <c r="BG8" s="336"/>
    </row>
    <row r="9" spans="1:59" ht="240" x14ac:dyDescent="0.25">
      <c r="A9" s="414"/>
      <c r="B9" s="336" t="s">
        <v>74</v>
      </c>
      <c r="C9" s="336"/>
      <c r="D9" s="327" t="s">
        <v>1165</v>
      </c>
      <c r="E9" s="334" t="s">
        <v>1693</v>
      </c>
      <c r="F9" s="327"/>
      <c r="G9" s="419" t="s">
        <v>1245</v>
      </c>
      <c r="H9" s="340" t="s">
        <v>1245</v>
      </c>
      <c r="I9" s="419"/>
      <c r="J9" s="414"/>
      <c r="K9" s="414"/>
      <c r="L9" s="423"/>
      <c r="M9" s="340"/>
      <c r="N9" s="419" t="s">
        <v>1329</v>
      </c>
      <c r="O9" s="418" t="s">
        <v>1694</v>
      </c>
      <c r="P9" s="421" t="s">
        <v>1269</v>
      </c>
      <c r="Q9" s="338"/>
      <c r="R9" s="404">
        <v>42768</v>
      </c>
      <c r="S9" s="404"/>
      <c r="T9" s="414"/>
      <c r="U9" s="414"/>
      <c r="V9" s="414"/>
      <c r="W9" s="414"/>
      <c r="X9" s="414"/>
      <c r="Y9" s="414"/>
      <c r="Z9" s="414"/>
      <c r="AA9" s="414"/>
      <c r="AB9" s="414"/>
      <c r="AC9" s="414"/>
      <c r="AD9" s="414"/>
      <c r="AE9" s="418"/>
      <c r="AF9" s="418"/>
      <c r="AG9" s="340"/>
      <c r="AH9" s="341" t="s">
        <v>1695</v>
      </c>
      <c r="AI9" s="344" t="s">
        <v>1457</v>
      </c>
      <c r="AJ9" s="404">
        <v>42804</v>
      </c>
      <c r="AK9" s="404"/>
      <c r="AL9" s="414" t="s">
        <v>1365</v>
      </c>
      <c r="AM9" s="414"/>
      <c r="AN9" s="414"/>
      <c r="AO9" s="414"/>
      <c r="AP9" s="414"/>
      <c r="AQ9" s="418"/>
      <c r="AR9" s="418"/>
      <c r="AS9" s="340" t="s">
        <v>1364</v>
      </c>
      <c r="AT9" s="419" t="s">
        <v>1696</v>
      </c>
      <c r="AU9" s="419"/>
      <c r="AV9" s="414" t="s">
        <v>1396</v>
      </c>
      <c r="AW9" s="414"/>
      <c r="AX9" s="414" t="s">
        <v>1337</v>
      </c>
      <c r="AY9" s="414"/>
      <c r="AZ9" s="414" t="s">
        <v>1246</v>
      </c>
      <c r="BA9" s="418"/>
      <c r="BB9" s="418"/>
      <c r="BC9" s="340" t="s">
        <v>1337</v>
      </c>
      <c r="BD9" s="419" t="s">
        <v>1697</v>
      </c>
      <c r="BE9" s="414" t="s">
        <v>1334</v>
      </c>
      <c r="BF9" s="340" t="s">
        <v>1584</v>
      </c>
      <c r="BG9" s="348">
        <v>42832</v>
      </c>
    </row>
    <row r="10" spans="1:59" ht="150" x14ac:dyDescent="0.25">
      <c r="A10" s="414"/>
      <c r="B10" s="336" t="s">
        <v>855</v>
      </c>
      <c r="C10" s="336"/>
      <c r="D10" s="327" t="s">
        <v>1698</v>
      </c>
      <c r="E10" s="334" t="s">
        <v>1699</v>
      </c>
      <c r="F10" s="327"/>
      <c r="G10" s="419" t="s">
        <v>1355</v>
      </c>
      <c r="H10" s="340" t="s">
        <v>1355</v>
      </c>
      <c r="I10" s="419"/>
      <c r="J10" s="414"/>
      <c r="K10" s="414"/>
      <c r="L10" s="423"/>
      <c r="M10" s="340"/>
      <c r="N10" s="604" t="s">
        <v>1232</v>
      </c>
      <c r="O10" s="604"/>
      <c r="P10" s="421" t="s">
        <v>1356</v>
      </c>
      <c r="Q10" s="338"/>
      <c r="R10" s="419" t="s">
        <v>1232</v>
      </c>
      <c r="S10" s="419"/>
      <c r="T10" s="414"/>
      <c r="U10" s="414"/>
      <c r="V10" s="414"/>
      <c r="W10" s="414"/>
      <c r="X10" s="414"/>
      <c r="Y10" s="414"/>
      <c r="Z10" s="414"/>
      <c r="AA10" s="414"/>
      <c r="AB10" s="414"/>
      <c r="AC10" s="414"/>
      <c r="AD10" s="414"/>
      <c r="AE10" s="418"/>
      <c r="AF10" s="418"/>
      <c r="AG10" s="340"/>
      <c r="AH10" s="341" t="s">
        <v>1700</v>
      </c>
      <c r="AI10" s="344" t="s">
        <v>1357</v>
      </c>
      <c r="AJ10" s="604" t="s">
        <v>1232</v>
      </c>
      <c r="AK10" s="604"/>
      <c r="AL10" s="604"/>
      <c r="AM10" s="639"/>
      <c r="AN10" s="414"/>
      <c r="AO10" s="414"/>
      <c r="AP10" s="414"/>
      <c r="AQ10" s="418"/>
      <c r="AR10" s="418"/>
      <c r="AS10" s="340" t="s">
        <v>1232</v>
      </c>
      <c r="AT10" s="419" t="s">
        <v>1232</v>
      </c>
      <c r="AU10" s="419"/>
      <c r="AV10" s="414" t="s">
        <v>1701</v>
      </c>
      <c r="AW10" s="418"/>
      <c r="AX10" s="640" t="s">
        <v>1232</v>
      </c>
      <c r="AY10" s="604"/>
      <c r="AZ10" s="639"/>
      <c r="BA10" s="417"/>
      <c r="BB10" s="417"/>
      <c r="BC10" s="340" t="s">
        <v>1337</v>
      </c>
      <c r="BD10" s="604" t="s">
        <v>1232</v>
      </c>
      <c r="BE10" s="639"/>
      <c r="BF10" s="340" t="s">
        <v>1348</v>
      </c>
      <c r="BG10" s="336" t="s">
        <v>1232</v>
      </c>
    </row>
    <row r="11" spans="1:59" ht="162" customHeight="1" x14ac:dyDescent="0.25">
      <c r="A11" s="414"/>
      <c r="B11" s="336" t="s">
        <v>426</v>
      </c>
      <c r="C11" s="336"/>
      <c r="D11" s="327" t="s">
        <v>1166</v>
      </c>
      <c r="E11" s="334" t="s">
        <v>1702</v>
      </c>
      <c r="F11" s="327"/>
      <c r="G11" s="419" t="s">
        <v>1236</v>
      </c>
      <c r="H11" s="340" t="s">
        <v>1236</v>
      </c>
      <c r="I11" s="419"/>
      <c r="J11" s="414"/>
      <c r="K11" s="414"/>
      <c r="L11" s="423"/>
      <c r="M11" s="340"/>
      <c r="N11" s="419" t="s">
        <v>1340</v>
      </c>
      <c r="O11" s="418" t="s">
        <v>1703</v>
      </c>
      <c r="P11" s="421">
        <v>42871</v>
      </c>
      <c r="Q11" s="338">
        <v>42845</v>
      </c>
      <c r="R11" s="419" t="s">
        <v>1704</v>
      </c>
      <c r="S11" s="419"/>
      <c r="T11" s="325">
        <v>42846</v>
      </c>
      <c r="U11" s="420"/>
      <c r="V11" s="640" t="s">
        <v>1232</v>
      </c>
      <c r="W11" s="604"/>
      <c r="X11" s="604"/>
      <c r="Y11" s="604"/>
      <c r="Z11" s="639"/>
      <c r="AA11" s="419"/>
      <c r="AB11" s="325">
        <v>42846</v>
      </c>
      <c r="AC11" s="325"/>
      <c r="AD11" s="325">
        <v>42860</v>
      </c>
      <c r="AE11" s="420"/>
      <c r="AF11" s="420"/>
      <c r="AG11" s="342">
        <v>42824</v>
      </c>
      <c r="AH11" s="341"/>
      <c r="AI11" s="344" t="s">
        <v>1705</v>
      </c>
      <c r="AJ11" s="404">
        <v>42839</v>
      </c>
      <c r="AK11" s="404"/>
      <c r="AL11" s="325">
        <v>42860</v>
      </c>
      <c r="AM11" s="420"/>
      <c r="AN11" s="642">
        <v>42846</v>
      </c>
      <c r="AO11" s="643"/>
      <c r="AP11" s="604"/>
      <c r="AQ11" s="604"/>
      <c r="AR11" s="604"/>
      <c r="AS11" s="641"/>
      <c r="AT11" s="419" t="s">
        <v>1706</v>
      </c>
      <c r="AU11" s="419"/>
      <c r="AV11" s="414" t="s">
        <v>1232</v>
      </c>
      <c r="AW11" s="414"/>
      <c r="AX11" s="414" t="s">
        <v>1707</v>
      </c>
      <c r="AY11" s="414"/>
      <c r="AZ11" s="414" t="s">
        <v>1263</v>
      </c>
      <c r="BA11" s="418"/>
      <c r="BB11" s="418"/>
      <c r="BC11" s="340" t="s">
        <v>495</v>
      </c>
      <c r="BD11" s="419" t="s">
        <v>1708</v>
      </c>
      <c r="BE11" s="325">
        <v>42874</v>
      </c>
      <c r="BF11" s="340" t="s">
        <v>1348</v>
      </c>
      <c r="BG11" s="336" t="s">
        <v>1709</v>
      </c>
    </row>
    <row r="12" spans="1:59" ht="75" x14ac:dyDescent="0.25">
      <c r="A12" s="414"/>
      <c r="B12" s="336" t="s">
        <v>984</v>
      </c>
      <c r="C12" s="336"/>
      <c r="D12" s="327" t="s">
        <v>1710</v>
      </c>
      <c r="E12" s="334" t="s">
        <v>1711</v>
      </c>
      <c r="F12" s="327"/>
      <c r="G12" s="419" t="s">
        <v>1712</v>
      </c>
      <c r="H12" s="340" t="s">
        <v>1254</v>
      </c>
      <c r="I12" s="419"/>
      <c r="J12" s="414"/>
      <c r="K12" s="414"/>
      <c r="L12" s="423"/>
      <c r="M12" s="340"/>
      <c r="N12" s="419"/>
      <c r="O12" s="418"/>
      <c r="P12" s="421" t="s">
        <v>1713</v>
      </c>
      <c r="Q12" s="338">
        <v>42819</v>
      </c>
      <c r="R12" s="404">
        <v>42762</v>
      </c>
      <c r="S12" s="404"/>
      <c r="T12" s="325">
        <v>42796</v>
      </c>
      <c r="U12" s="325"/>
      <c r="V12" s="414"/>
      <c r="W12" s="414"/>
      <c r="X12" s="414"/>
      <c r="Y12" s="414"/>
      <c r="Z12" s="414"/>
      <c r="AA12" s="414"/>
      <c r="AB12" s="414"/>
      <c r="AC12" s="414"/>
      <c r="AD12" s="414"/>
      <c r="AE12" s="418"/>
      <c r="AF12" s="418"/>
      <c r="AG12" s="340"/>
      <c r="AH12" s="341" t="s">
        <v>1714</v>
      </c>
      <c r="AI12" s="344" t="s">
        <v>1232</v>
      </c>
      <c r="AJ12" s="604" t="s">
        <v>1232</v>
      </c>
      <c r="AK12" s="604"/>
      <c r="AL12" s="604"/>
      <c r="AM12" s="604"/>
      <c r="AN12" s="604"/>
      <c r="AO12" s="604"/>
      <c r="AP12" s="604"/>
      <c r="AQ12" s="604"/>
      <c r="AR12" s="604"/>
      <c r="AS12" s="641"/>
      <c r="AT12" s="419" t="s">
        <v>1232</v>
      </c>
      <c r="AU12" s="419"/>
      <c r="AV12" s="414" t="s">
        <v>1716</v>
      </c>
      <c r="AW12" s="418"/>
      <c r="AX12" s="640" t="s">
        <v>1232</v>
      </c>
      <c r="AY12" s="604"/>
      <c r="AZ12" s="639"/>
      <c r="BA12" s="417"/>
      <c r="BB12" s="417"/>
      <c r="BC12" s="340" t="s">
        <v>495</v>
      </c>
      <c r="BD12" s="604" t="s">
        <v>1232</v>
      </c>
      <c r="BE12" s="639"/>
      <c r="BF12" s="340" t="s">
        <v>1348</v>
      </c>
      <c r="BG12" s="336" t="s">
        <v>1232</v>
      </c>
    </row>
    <row r="13" spans="1:59" ht="90" x14ac:dyDescent="0.25">
      <c r="A13" s="414"/>
      <c r="B13" s="336" t="s">
        <v>975</v>
      </c>
      <c r="C13" s="336"/>
      <c r="D13" s="327" t="s">
        <v>1668</v>
      </c>
      <c r="E13" s="334" t="s">
        <v>1717</v>
      </c>
      <c r="F13" s="327"/>
      <c r="G13" s="419"/>
      <c r="H13" s="340" t="s">
        <v>1236</v>
      </c>
      <c r="I13" s="419"/>
      <c r="J13" s="414"/>
      <c r="K13" s="414"/>
      <c r="L13" s="423"/>
      <c r="M13" s="340"/>
      <c r="N13" s="419"/>
      <c r="O13" s="418"/>
      <c r="P13" s="421"/>
      <c r="Q13" s="338"/>
      <c r="R13" s="419"/>
      <c r="S13" s="419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8"/>
      <c r="AF13" s="418"/>
      <c r="AG13" s="340"/>
      <c r="AH13" s="341"/>
      <c r="AI13" s="344"/>
      <c r="AJ13" s="419"/>
      <c r="AK13" s="419"/>
      <c r="AL13" s="414"/>
      <c r="AM13" s="414"/>
      <c r="AN13" s="414"/>
      <c r="AO13" s="414"/>
      <c r="AP13" s="414"/>
      <c r="AQ13" s="418"/>
      <c r="AR13" s="418"/>
      <c r="AS13" s="340"/>
      <c r="AT13" s="419"/>
      <c r="AU13" s="419"/>
      <c r="AV13" s="414"/>
      <c r="AW13" s="414"/>
      <c r="AX13" s="414"/>
      <c r="AY13" s="414"/>
      <c r="AZ13" s="414"/>
      <c r="BA13" s="418"/>
      <c r="BB13" s="418"/>
      <c r="BC13" s="340"/>
      <c r="BD13" s="419"/>
      <c r="BE13" s="414"/>
      <c r="BF13" s="340"/>
      <c r="BG13" s="336"/>
    </row>
    <row r="14" spans="1:59" ht="60" x14ac:dyDescent="0.25">
      <c r="A14" s="414"/>
      <c r="B14" s="336" t="s">
        <v>1718</v>
      </c>
      <c r="C14" s="336"/>
      <c r="D14" s="327" t="s">
        <v>1276</v>
      </c>
      <c r="E14" s="334" t="s">
        <v>1719</v>
      </c>
      <c r="F14" s="327"/>
      <c r="G14" s="419" t="s">
        <v>1720</v>
      </c>
      <c r="H14" s="340" t="s">
        <v>1720</v>
      </c>
      <c r="I14" s="419"/>
      <c r="J14" s="414"/>
      <c r="K14" s="414"/>
      <c r="L14" s="423"/>
      <c r="M14" s="340"/>
      <c r="N14" s="604" t="s">
        <v>1232</v>
      </c>
      <c r="O14" s="604"/>
      <c r="P14" s="637" t="s">
        <v>1232</v>
      </c>
      <c r="Q14" s="638"/>
      <c r="R14" s="604" t="s">
        <v>1232</v>
      </c>
      <c r="S14" s="604"/>
      <c r="T14" s="604"/>
      <c r="U14" s="604"/>
      <c r="V14" s="604"/>
      <c r="W14" s="604"/>
      <c r="X14" s="604"/>
      <c r="Y14" s="604"/>
      <c r="Z14" s="604"/>
      <c r="AA14" s="604"/>
      <c r="AB14" s="604"/>
      <c r="AC14" s="604"/>
      <c r="AD14" s="639"/>
      <c r="AE14" s="414"/>
      <c r="AF14" s="414"/>
      <c r="AG14" s="340"/>
      <c r="AH14" s="341" t="s">
        <v>1721</v>
      </c>
      <c r="AI14" s="344" t="s">
        <v>1457</v>
      </c>
      <c r="AJ14" s="404">
        <v>42814</v>
      </c>
      <c r="AK14" s="404"/>
      <c r="AL14" s="414" t="s">
        <v>1722</v>
      </c>
      <c r="AM14" s="414"/>
      <c r="AN14" s="414" t="s">
        <v>1723</v>
      </c>
      <c r="AO14" s="414"/>
      <c r="AP14" s="414" t="s">
        <v>1723</v>
      </c>
      <c r="AQ14" s="418"/>
      <c r="AR14" s="418"/>
      <c r="AS14" s="340" t="s">
        <v>1724</v>
      </c>
      <c r="AT14" s="419" t="s">
        <v>1725</v>
      </c>
      <c r="AU14" s="419"/>
      <c r="AV14" s="414" t="s">
        <v>1232</v>
      </c>
      <c r="AW14" s="414"/>
      <c r="AX14" s="414" t="s">
        <v>1490</v>
      </c>
      <c r="AY14" s="414"/>
      <c r="AZ14" s="414" t="s">
        <v>1232</v>
      </c>
      <c r="BA14" s="418"/>
      <c r="BB14" s="418"/>
      <c r="BC14" s="340" t="s">
        <v>495</v>
      </c>
      <c r="BD14" s="604" t="s">
        <v>1726</v>
      </c>
      <c r="BE14" s="639"/>
      <c r="BF14" s="340" t="s">
        <v>1348</v>
      </c>
      <c r="BG14" s="336" t="s">
        <v>1708</v>
      </c>
    </row>
    <row r="15" spans="1:59" ht="90" x14ac:dyDescent="0.25">
      <c r="A15" s="414"/>
      <c r="B15" s="336" t="s">
        <v>1066</v>
      </c>
      <c r="C15" s="336"/>
      <c r="D15" s="327" t="s">
        <v>1727</v>
      </c>
      <c r="E15" s="334" t="s">
        <v>1728</v>
      </c>
      <c r="F15" s="327"/>
      <c r="G15" s="419"/>
      <c r="H15" s="340" t="s">
        <v>1220</v>
      </c>
      <c r="I15" s="419"/>
      <c r="J15" s="414"/>
      <c r="K15" s="414"/>
      <c r="L15" s="423"/>
      <c r="M15" s="340"/>
      <c r="N15" s="419" t="s">
        <v>1363</v>
      </c>
      <c r="O15" s="420">
        <v>42832</v>
      </c>
      <c r="P15" s="421">
        <v>42853</v>
      </c>
      <c r="Q15" s="338">
        <v>42886</v>
      </c>
      <c r="R15" s="404">
        <v>42839</v>
      </c>
      <c r="S15" s="404"/>
      <c r="T15" s="325">
        <v>42867</v>
      </c>
      <c r="U15" s="325"/>
      <c r="V15" s="325">
        <v>42853</v>
      </c>
      <c r="W15" s="325"/>
      <c r="X15" s="325"/>
      <c r="Y15" s="325"/>
      <c r="Z15" s="325"/>
      <c r="AA15" s="325"/>
      <c r="AB15" s="325">
        <v>42832</v>
      </c>
      <c r="AC15" s="325"/>
      <c r="AD15" s="325">
        <v>42867</v>
      </c>
      <c r="AE15" s="420"/>
      <c r="AF15" s="420"/>
      <c r="AG15" s="342">
        <v>42885</v>
      </c>
      <c r="AH15" s="341"/>
      <c r="AI15" s="344" t="s">
        <v>1440</v>
      </c>
      <c r="AJ15" s="604" t="s">
        <v>1232</v>
      </c>
      <c r="AK15" s="604"/>
      <c r="AL15" s="604"/>
      <c r="AM15" s="604"/>
      <c r="AN15" s="604"/>
      <c r="AO15" s="604"/>
      <c r="AP15" s="604"/>
      <c r="AQ15" s="604"/>
      <c r="AR15" s="604"/>
      <c r="AS15" s="641"/>
      <c r="AT15" s="419" t="s">
        <v>1232</v>
      </c>
      <c r="AU15" s="419"/>
      <c r="AV15" s="414" t="s">
        <v>1729</v>
      </c>
      <c r="AW15" s="418"/>
      <c r="AX15" s="640" t="s">
        <v>1232</v>
      </c>
      <c r="AY15" s="604"/>
      <c r="AZ15" s="639"/>
      <c r="BA15" s="417"/>
      <c r="BB15" s="417"/>
      <c r="BC15" s="340" t="s">
        <v>1337</v>
      </c>
      <c r="BD15" s="419" t="s">
        <v>1232</v>
      </c>
      <c r="BE15" s="414" t="s">
        <v>1730</v>
      </c>
      <c r="BF15" s="340"/>
      <c r="BG15" s="336"/>
    </row>
    <row r="16" spans="1:59" ht="74.25" customHeight="1" x14ac:dyDescent="0.25">
      <c r="A16" s="414"/>
      <c r="B16" s="336" t="s">
        <v>1294</v>
      </c>
      <c r="C16" s="336"/>
      <c r="D16" s="327" t="s">
        <v>1669</v>
      </c>
      <c r="E16" s="334" t="s">
        <v>1731</v>
      </c>
      <c r="F16" s="327"/>
      <c r="G16" s="419"/>
      <c r="H16" s="340" t="s">
        <v>1732</v>
      </c>
      <c r="I16" s="419"/>
      <c r="J16" s="414"/>
      <c r="K16" s="414"/>
      <c r="L16" s="423"/>
      <c r="M16" s="340"/>
      <c r="N16" s="419" t="s">
        <v>1733</v>
      </c>
      <c r="O16" s="418"/>
      <c r="P16" s="421"/>
      <c r="Q16" s="338"/>
      <c r="R16" s="404">
        <v>42894</v>
      </c>
      <c r="S16" s="404"/>
      <c r="T16" s="325"/>
      <c r="U16" s="325"/>
      <c r="V16" s="414"/>
      <c r="W16" s="414"/>
      <c r="X16" s="414"/>
      <c r="Y16" s="414"/>
      <c r="Z16" s="414"/>
      <c r="AA16" s="414"/>
      <c r="AB16" s="414"/>
      <c r="AC16" s="414"/>
      <c r="AD16" s="414"/>
      <c r="AE16" s="418"/>
      <c r="AF16" s="418"/>
      <c r="AG16" s="340"/>
      <c r="AH16" s="341" t="s">
        <v>1734</v>
      </c>
      <c r="AI16" s="344" t="s">
        <v>1232</v>
      </c>
      <c r="AJ16" s="604" t="s">
        <v>1232</v>
      </c>
      <c r="AK16" s="604"/>
      <c r="AL16" s="604"/>
      <c r="AM16" s="604"/>
      <c r="AN16" s="604"/>
      <c r="AO16" s="604"/>
      <c r="AP16" s="604"/>
      <c r="AQ16" s="604"/>
      <c r="AR16" s="604"/>
      <c r="AS16" s="641"/>
      <c r="AT16" s="419" t="s">
        <v>1715</v>
      </c>
      <c r="AU16" s="419"/>
      <c r="AV16" s="414" t="s">
        <v>1232</v>
      </c>
      <c r="AW16" s="414"/>
      <c r="AX16" s="414" t="s">
        <v>1337</v>
      </c>
      <c r="AY16" s="414"/>
      <c r="AZ16" s="414" t="s">
        <v>1232</v>
      </c>
      <c r="BA16" s="418"/>
      <c r="BB16" s="418"/>
      <c r="BC16" s="340"/>
      <c r="BD16" s="419" t="s">
        <v>1232</v>
      </c>
      <c r="BE16" s="414"/>
      <c r="BF16" s="340"/>
      <c r="BG16" s="336"/>
    </row>
    <row r="17" spans="1:59" ht="132.6" customHeight="1" x14ac:dyDescent="0.25">
      <c r="A17" s="414"/>
      <c r="B17" s="336" t="s">
        <v>1279</v>
      </c>
      <c r="C17" s="336"/>
      <c r="D17" s="327" t="s">
        <v>1735</v>
      </c>
      <c r="E17" s="334" t="s">
        <v>1671</v>
      </c>
      <c r="F17" s="327"/>
      <c r="G17" s="419"/>
      <c r="H17" s="340" t="s">
        <v>1732</v>
      </c>
      <c r="I17" s="419"/>
      <c r="J17" s="414"/>
      <c r="K17" s="414"/>
      <c r="L17" s="423"/>
      <c r="M17" s="340"/>
      <c r="N17" s="419" t="s">
        <v>1733</v>
      </c>
      <c r="O17" s="418"/>
      <c r="P17" s="421"/>
      <c r="Q17" s="338"/>
      <c r="R17" s="404">
        <v>42894</v>
      </c>
      <c r="S17" s="404"/>
      <c r="T17" s="325" t="s">
        <v>1736</v>
      </c>
      <c r="U17" s="420"/>
      <c r="V17" s="640" t="s">
        <v>1232</v>
      </c>
      <c r="W17" s="604"/>
      <c r="X17" s="604"/>
      <c r="Y17" s="604"/>
      <c r="Z17" s="604"/>
      <c r="AA17" s="604"/>
      <c r="AB17" s="604"/>
      <c r="AC17" s="604"/>
      <c r="AD17" s="604"/>
      <c r="AE17" s="639"/>
      <c r="AF17" s="414"/>
      <c r="AG17" s="342">
        <v>42824</v>
      </c>
      <c r="AH17" s="341" t="s">
        <v>1485</v>
      </c>
      <c r="AI17" s="344" t="s">
        <v>1232</v>
      </c>
      <c r="AJ17" s="604" t="s">
        <v>1232</v>
      </c>
      <c r="AK17" s="604"/>
      <c r="AL17" s="604"/>
      <c r="AM17" s="604"/>
      <c r="AN17" s="604"/>
      <c r="AO17" s="604"/>
      <c r="AP17" s="604"/>
      <c r="AQ17" s="604"/>
      <c r="AR17" s="604"/>
      <c r="AS17" s="641"/>
      <c r="AT17" s="419" t="s">
        <v>1737</v>
      </c>
      <c r="AU17" s="419"/>
      <c r="AV17" s="414" t="s">
        <v>1232</v>
      </c>
      <c r="AW17" s="414"/>
      <c r="AX17" s="414" t="s">
        <v>1337</v>
      </c>
      <c r="AY17" s="414"/>
      <c r="AZ17" s="414"/>
      <c r="BA17" s="418"/>
      <c r="BB17" s="418"/>
      <c r="BC17" s="340" t="s">
        <v>495</v>
      </c>
      <c r="BD17" s="419" t="s">
        <v>1232</v>
      </c>
      <c r="BE17" s="414"/>
      <c r="BF17" s="340"/>
      <c r="BG17" s="336"/>
    </row>
    <row r="18" spans="1:59" ht="75" x14ac:dyDescent="0.25">
      <c r="A18" s="414"/>
      <c r="B18" s="336" t="s">
        <v>1296</v>
      </c>
      <c r="C18" s="336"/>
      <c r="D18" s="327" t="s">
        <v>1738</v>
      </c>
      <c r="E18" s="334"/>
      <c r="F18" s="327"/>
      <c r="G18" s="419" t="s">
        <v>1739</v>
      </c>
      <c r="H18" s="340" t="s">
        <v>1220</v>
      </c>
      <c r="I18" s="419"/>
      <c r="J18" s="414"/>
      <c r="K18" s="414"/>
      <c r="L18" s="423"/>
      <c r="M18" s="340"/>
      <c r="N18" s="419"/>
      <c r="O18" s="418"/>
      <c r="P18" s="421"/>
      <c r="Q18" s="338"/>
      <c r="R18" s="419"/>
      <c r="S18" s="419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8"/>
      <c r="AF18" s="418"/>
      <c r="AG18" s="340"/>
      <c r="AH18" s="341"/>
      <c r="AI18" s="344"/>
      <c r="AJ18" s="419"/>
      <c r="AK18" s="419"/>
      <c r="AL18" s="414"/>
      <c r="AM18" s="414"/>
      <c r="AN18" s="414"/>
      <c r="AO18" s="414"/>
      <c r="AP18" s="414"/>
      <c r="AQ18" s="418"/>
      <c r="AR18" s="418"/>
      <c r="AS18" s="340"/>
      <c r="AT18" s="419"/>
      <c r="AU18" s="419"/>
      <c r="AV18" s="414"/>
      <c r="AW18" s="414"/>
      <c r="AX18" s="414"/>
      <c r="AY18" s="414"/>
      <c r="AZ18" s="414"/>
      <c r="BA18" s="418"/>
      <c r="BB18" s="418"/>
      <c r="BC18" s="340"/>
      <c r="BD18" s="419"/>
      <c r="BE18" s="414"/>
      <c r="BF18" s="340"/>
      <c r="BG18" s="336"/>
    </row>
    <row r="19" spans="1:59" ht="126" customHeight="1" x14ac:dyDescent="0.25">
      <c r="A19" s="414"/>
      <c r="B19" s="336" t="s">
        <v>1004</v>
      </c>
      <c r="C19" s="336"/>
      <c r="D19" s="327" t="s">
        <v>1747</v>
      </c>
      <c r="E19" s="334" t="s">
        <v>1740</v>
      </c>
      <c r="F19" s="327"/>
      <c r="G19" s="419" t="s">
        <v>1741</v>
      </c>
      <c r="H19" s="340" t="s">
        <v>1741</v>
      </c>
      <c r="I19" s="419"/>
      <c r="J19" s="414"/>
      <c r="K19" s="414"/>
      <c r="L19" s="423"/>
      <c r="M19" s="340"/>
      <c r="N19" s="419"/>
      <c r="O19" s="418"/>
      <c r="P19" s="421" t="s">
        <v>1742</v>
      </c>
      <c r="Q19" s="338">
        <v>42907</v>
      </c>
      <c r="R19" s="419" t="s">
        <v>1496</v>
      </c>
      <c r="S19" s="419"/>
      <c r="T19" s="414" t="s">
        <v>1736</v>
      </c>
      <c r="U19" s="418"/>
      <c r="V19" s="640" t="s">
        <v>1232</v>
      </c>
      <c r="W19" s="604"/>
      <c r="X19" s="604"/>
      <c r="Y19" s="604"/>
      <c r="Z19" s="604"/>
      <c r="AA19" s="639"/>
      <c r="AB19" s="414" t="s">
        <v>1743</v>
      </c>
      <c r="AC19" s="414"/>
      <c r="AD19" s="414" t="s">
        <v>1744</v>
      </c>
      <c r="AE19" s="418"/>
      <c r="AF19" s="418"/>
      <c r="AG19" s="340" t="s">
        <v>1431</v>
      </c>
      <c r="AH19" s="341" t="s">
        <v>1745</v>
      </c>
      <c r="AI19" s="344" t="s">
        <v>495</v>
      </c>
      <c r="AJ19" s="604" t="s">
        <v>1232</v>
      </c>
      <c r="AK19" s="604"/>
      <c r="AL19" s="604"/>
      <c r="AM19" s="604"/>
      <c r="AN19" s="604"/>
      <c r="AO19" s="604"/>
      <c r="AP19" s="604"/>
      <c r="AQ19" s="604"/>
      <c r="AR19" s="604"/>
      <c r="AS19" s="641"/>
      <c r="AT19" s="419" t="s">
        <v>1690</v>
      </c>
      <c r="AU19" s="419"/>
      <c r="AV19" s="414" t="s">
        <v>1489</v>
      </c>
      <c r="AW19" s="414"/>
      <c r="AX19" s="414" t="s">
        <v>1490</v>
      </c>
      <c r="AY19" s="414"/>
      <c r="AZ19" s="414"/>
      <c r="BA19" s="418"/>
      <c r="BB19" s="418"/>
      <c r="BC19" s="340" t="s">
        <v>495</v>
      </c>
      <c r="BD19" s="419" t="s">
        <v>1232</v>
      </c>
      <c r="BE19" s="414"/>
      <c r="BF19" s="340"/>
      <c r="BG19" s="336"/>
    </row>
    <row r="20" spans="1:59" ht="79.900000000000006" customHeight="1" x14ac:dyDescent="0.25">
      <c r="A20" s="414"/>
      <c r="B20" s="336" t="s">
        <v>977</v>
      </c>
      <c r="C20" s="336"/>
      <c r="D20" s="327" t="s">
        <v>1746</v>
      </c>
      <c r="E20" s="334" t="s">
        <v>1748</v>
      </c>
      <c r="F20" s="327"/>
      <c r="G20" s="419" t="s">
        <v>1749</v>
      </c>
      <c r="H20" s="340" t="s">
        <v>1749</v>
      </c>
      <c r="I20" s="419"/>
      <c r="J20" s="414"/>
      <c r="K20" s="414"/>
      <c r="L20" s="423"/>
      <c r="M20" s="340"/>
      <c r="N20" s="419"/>
      <c r="O20" s="418"/>
      <c r="P20" s="421" t="s">
        <v>1750</v>
      </c>
      <c r="Q20" s="338"/>
      <c r="R20" s="404">
        <v>42685</v>
      </c>
      <c r="S20" s="404"/>
      <c r="T20" s="325">
        <v>42748</v>
      </c>
      <c r="U20" s="420"/>
      <c r="V20" s="640" t="s">
        <v>1232</v>
      </c>
      <c r="W20" s="604"/>
      <c r="X20" s="604"/>
      <c r="Y20" s="604"/>
      <c r="Z20" s="604"/>
      <c r="AA20" s="639"/>
      <c r="AB20" s="640" t="s">
        <v>1457</v>
      </c>
      <c r="AC20" s="604"/>
      <c r="AD20" s="604"/>
      <c r="AE20" s="639"/>
      <c r="AF20" s="414"/>
      <c r="AG20" s="342">
        <v>42824</v>
      </c>
      <c r="AH20" s="341"/>
      <c r="AI20" s="344"/>
      <c r="AJ20" s="404">
        <v>42867</v>
      </c>
      <c r="AK20" s="404"/>
      <c r="AL20" s="325">
        <v>42926</v>
      </c>
      <c r="AM20" s="325"/>
      <c r="AN20" s="325">
        <v>42912</v>
      </c>
      <c r="AO20" s="325"/>
      <c r="AP20" s="325">
        <v>42912</v>
      </c>
      <c r="AQ20" s="325"/>
      <c r="AR20" s="325"/>
      <c r="AS20" s="342">
        <v>42912</v>
      </c>
      <c r="AT20" s="419"/>
      <c r="AU20" s="419"/>
      <c r="AV20" s="414"/>
      <c r="AW20" s="414"/>
      <c r="AX20" s="414"/>
      <c r="AY20" s="414"/>
      <c r="AZ20" s="414"/>
      <c r="BA20" s="418"/>
      <c r="BB20" s="418"/>
      <c r="BC20" s="340"/>
      <c r="BD20" s="419"/>
      <c r="BE20" s="414"/>
      <c r="BF20" s="340"/>
      <c r="BG20" s="336"/>
    </row>
    <row r="21" spans="1:59" ht="60" customHeight="1" x14ac:dyDescent="0.25">
      <c r="A21" s="414"/>
      <c r="B21" s="336"/>
      <c r="C21" s="336"/>
      <c r="D21" s="327" t="s">
        <v>1448</v>
      </c>
      <c r="E21" s="334"/>
      <c r="F21" s="327"/>
      <c r="G21" s="419"/>
      <c r="H21" s="340"/>
      <c r="I21" s="419"/>
      <c r="J21" s="414"/>
      <c r="K21" s="414"/>
      <c r="L21" s="423"/>
      <c r="M21" s="340"/>
      <c r="N21" s="419"/>
      <c r="O21" s="418"/>
      <c r="P21" s="421"/>
      <c r="Q21" s="338"/>
      <c r="R21" s="419"/>
      <c r="S21" s="419"/>
      <c r="T21" s="414"/>
      <c r="U21" s="414"/>
      <c r="V21" s="414"/>
      <c r="W21" s="414"/>
      <c r="X21" s="414"/>
      <c r="Y21" s="414"/>
      <c r="Z21" s="414"/>
      <c r="AA21" s="414"/>
      <c r="AB21" s="414"/>
      <c r="AC21" s="414"/>
      <c r="AD21" s="414"/>
      <c r="AE21" s="418"/>
      <c r="AF21" s="418"/>
      <c r="AG21" s="340"/>
      <c r="AH21" s="341"/>
      <c r="AI21" s="344"/>
      <c r="AJ21" s="419"/>
      <c r="AK21" s="419"/>
      <c r="AL21" s="414"/>
      <c r="AM21" s="414"/>
      <c r="AN21" s="414"/>
      <c r="AO21" s="414"/>
      <c r="AP21" s="414"/>
      <c r="AQ21" s="418"/>
      <c r="AR21" s="418"/>
      <c r="AS21" s="340"/>
      <c r="AT21" s="419"/>
      <c r="AU21" s="419"/>
      <c r="AV21" s="414"/>
      <c r="AW21" s="414"/>
      <c r="AX21" s="414"/>
      <c r="AY21" s="414"/>
      <c r="AZ21" s="414"/>
      <c r="BA21" s="418"/>
      <c r="BB21" s="418"/>
      <c r="BC21" s="340"/>
      <c r="BD21" s="419"/>
      <c r="BE21" s="414"/>
      <c r="BF21" s="340"/>
      <c r="BG21" s="336"/>
    </row>
    <row r="22" spans="1:59" ht="75" x14ac:dyDescent="0.25">
      <c r="A22" s="414"/>
      <c r="B22" s="336" t="s">
        <v>1450</v>
      </c>
      <c r="C22" s="336"/>
      <c r="D22" s="327" t="s">
        <v>1751</v>
      </c>
      <c r="E22" s="334" t="s">
        <v>1752</v>
      </c>
      <c r="F22" s="327"/>
      <c r="G22" s="419" t="s">
        <v>1753</v>
      </c>
      <c r="H22" s="340" t="s">
        <v>1220</v>
      </c>
      <c r="I22" s="419"/>
      <c r="J22" s="414"/>
      <c r="K22" s="414"/>
      <c r="L22" s="423"/>
      <c r="M22" s="340"/>
      <c r="N22" s="419"/>
      <c r="O22" s="420"/>
      <c r="P22" s="421"/>
      <c r="Q22" s="338"/>
      <c r="R22" s="404"/>
      <c r="S22" s="404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420"/>
      <c r="AF22" s="420"/>
      <c r="AG22" s="342"/>
      <c r="AH22" s="341"/>
      <c r="AI22" s="344"/>
      <c r="AJ22" s="404"/>
      <c r="AK22" s="404"/>
      <c r="AL22" s="325"/>
      <c r="AM22" s="325"/>
      <c r="AN22" s="325"/>
      <c r="AO22" s="325"/>
      <c r="AP22" s="325"/>
      <c r="AQ22" s="325"/>
      <c r="AR22" s="325"/>
      <c r="AS22" s="342"/>
      <c r="AT22" s="419"/>
      <c r="AU22" s="419"/>
      <c r="AV22" s="414"/>
      <c r="AW22" s="414"/>
      <c r="AX22" s="414"/>
      <c r="AY22" s="414"/>
      <c r="AZ22" s="414"/>
      <c r="BA22" s="418"/>
      <c r="BB22" s="418"/>
      <c r="BC22" s="340"/>
      <c r="BD22" s="419"/>
      <c r="BE22" s="414"/>
      <c r="BF22" s="340"/>
      <c r="BG22" s="336"/>
    </row>
    <row r="23" spans="1:59" ht="90" x14ac:dyDescent="0.25">
      <c r="A23" s="414"/>
      <c r="B23" s="336" t="s">
        <v>1173</v>
      </c>
      <c r="C23" s="336"/>
      <c r="D23" s="327" t="s">
        <v>1754</v>
      </c>
      <c r="E23" s="334" t="s">
        <v>1755</v>
      </c>
      <c r="F23" s="327"/>
      <c r="G23" s="419" t="s">
        <v>1756</v>
      </c>
      <c r="H23" s="340" t="s">
        <v>1220</v>
      </c>
      <c r="I23" s="419"/>
      <c r="J23" s="414"/>
      <c r="K23" s="414"/>
      <c r="L23" s="423"/>
      <c r="M23" s="340"/>
      <c r="N23" s="419" t="s">
        <v>1757</v>
      </c>
      <c r="O23" s="420">
        <v>42832</v>
      </c>
      <c r="P23" s="421">
        <v>42875</v>
      </c>
      <c r="Q23" s="338"/>
      <c r="R23" s="404">
        <v>42900</v>
      </c>
      <c r="S23" s="404"/>
      <c r="T23" s="325">
        <v>42916</v>
      </c>
      <c r="U23" s="325"/>
      <c r="V23" s="414"/>
      <c r="W23" s="414"/>
      <c r="X23" s="414"/>
      <c r="Y23" s="414"/>
      <c r="Z23" s="414"/>
      <c r="AA23" s="414"/>
      <c r="AB23" s="325" t="s">
        <v>1758</v>
      </c>
      <c r="AC23" s="325"/>
      <c r="AD23" s="325" t="s">
        <v>1759</v>
      </c>
      <c r="AE23" s="420"/>
      <c r="AF23" s="420"/>
      <c r="AG23" s="342">
        <v>42824</v>
      </c>
      <c r="AH23" s="341"/>
      <c r="AI23" s="344" t="s">
        <v>495</v>
      </c>
      <c r="AJ23" s="404">
        <v>42901</v>
      </c>
      <c r="AK23" s="404"/>
      <c r="AL23" s="325">
        <v>42958</v>
      </c>
      <c r="AM23" s="325"/>
      <c r="AN23" s="325">
        <v>42944</v>
      </c>
      <c r="AO23" s="325"/>
      <c r="AP23" s="325">
        <v>42944</v>
      </c>
      <c r="AQ23" s="325"/>
      <c r="AR23" s="325"/>
      <c r="AS23" s="342">
        <v>42944</v>
      </c>
      <c r="AT23" s="419" t="s">
        <v>1760</v>
      </c>
      <c r="AU23" s="419"/>
      <c r="AV23" s="414" t="s">
        <v>1491</v>
      </c>
      <c r="AW23" s="414"/>
      <c r="AX23" s="414" t="s">
        <v>1761</v>
      </c>
      <c r="AY23" s="414"/>
      <c r="AZ23" s="414"/>
      <c r="BA23" s="418"/>
      <c r="BB23" s="418"/>
      <c r="BC23" s="340" t="s">
        <v>495</v>
      </c>
      <c r="BD23" s="419"/>
      <c r="BE23" s="414"/>
      <c r="BF23" s="340"/>
      <c r="BG23" s="336"/>
    </row>
    <row r="24" spans="1:59" ht="83.45" customHeight="1" x14ac:dyDescent="0.25">
      <c r="A24" s="414"/>
      <c r="B24" s="336" t="s">
        <v>1009</v>
      </c>
      <c r="C24" s="336"/>
      <c r="D24" s="327" t="s">
        <v>824</v>
      </c>
      <c r="E24" s="334" t="s">
        <v>1762</v>
      </c>
      <c r="F24" s="327"/>
      <c r="G24" s="419"/>
      <c r="H24" s="340" t="s">
        <v>1763</v>
      </c>
      <c r="I24" s="419"/>
      <c r="J24" s="414"/>
      <c r="K24" s="414"/>
      <c r="L24" s="423"/>
      <c r="M24" s="340"/>
      <c r="N24" s="419"/>
      <c r="O24" s="418"/>
      <c r="P24" s="421">
        <v>42839</v>
      </c>
      <c r="Q24" s="338"/>
      <c r="R24" s="404">
        <v>42759</v>
      </c>
      <c r="S24" s="404"/>
      <c r="T24" s="325">
        <v>42818</v>
      </c>
      <c r="U24" s="325"/>
      <c r="V24" s="414"/>
      <c r="W24" s="414"/>
      <c r="X24" s="414"/>
      <c r="Y24" s="414"/>
      <c r="Z24" s="414"/>
      <c r="AA24" s="414"/>
      <c r="AB24" s="414"/>
      <c r="AC24" s="414"/>
      <c r="AD24" s="414"/>
      <c r="AE24" s="418"/>
      <c r="AF24" s="418"/>
      <c r="AG24" s="340"/>
      <c r="AH24" s="341"/>
      <c r="AI24" s="344"/>
      <c r="AJ24" s="404">
        <v>42929</v>
      </c>
      <c r="AK24" s="404"/>
      <c r="AL24" s="325">
        <v>42923</v>
      </c>
      <c r="AM24" s="325"/>
      <c r="AN24" s="325">
        <v>42971</v>
      </c>
      <c r="AO24" s="325"/>
      <c r="AP24" s="325">
        <v>42971</v>
      </c>
      <c r="AQ24" s="325"/>
      <c r="AR24" s="325"/>
      <c r="AS24" s="342">
        <v>42971</v>
      </c>
      <c r="AT24" s="419"/>
      <c r="AU24" s="419"/>
      <c r="AV24" s="414"/>
      <c r="AW24" s="414"/>
      <c r="AX24" s="414"/>
      <c r="AY24" s="414"/>
      <c r="AZ24" s="414"/>
      <c r="BA24" s="418"/>
      <c r="BB24" s="418"/>
      <c r="BC24" s="340"/>
      <c r="BD24" s="419"/>
      <c r="BE24" s="414"/>
      <c r="BF24" s="340"/>
      <c r="BG24" s="336"/>
    </row>
    <row r="25" spans="1:59" ht="118.15" customHeight="1" x14ac:dyDescent="0.25">
      <c r="A25" s="414"/>
      <c r="B25" s="336" t="s">
        <v>1041</v>
      </c>
      <c r="C25" s="336"/>
      <c r="D25" s="327" t="s">
        <v>1768</v>
      </c>
      <c r="E25" s="334" t="s">
        <v>1764</v>
      </c>
      <c r="F25" s="327"/>
      <c r="G25" s="419"/>
      <c r="H25" s="340" t="s">
        <v>1220</v>
      </c>
      <c r="I25" s="419"/>
      <c r="J25" s="414"/>
      <c r="K25" s="414"/>
      <c r="L25" s="423"/>
      <c r="M25" s="340"/>
      <c r="N25" s="419"/>
      <c r="O25" s="418"/>
      <c r="P25" s="421"/>
      <c r="Q25" s="338"/>
      <c r="R25" s="419"/>
      <c r="S25" s="419"/>
      <c r="T25" s="414"/>
      <c r="U25" s="414"/>
      <c r="V25" s="414"/>
      <c r="W25" s="414"/>
      <c r="X25" s="414"/>
      <c r="Y25" s="414"/>
      <c r="Z25" s="414"/>
      <c r="AA25" s="414"/>
      <c r="AB25" s="414"/>
      <c r="AC25" s="414"/>
      <c r="AD25" s="414"/>
      <c r="AE25" s="418"/>
      <c r="AF25" s="418"/>
      <c r="AG25" s="340"/>
      <c r="AH25" s="341"/>
      <c r="AI25" s="344"/>
      <c r="AJ25" s="419"/>
      <c r="AK25" s="419"/>
      <c r="AL25" s="414"/>
      <c r="AM25" s="414"/>
      <c r="AN25" s="414"/>
      <c r="AO25" s="414"/>
      <c r="AP25" s="414"/>
      <c r="AQ25" s="418"/>
      <c r="AR25" s="418"/>
      <c r="AS25" s="340"/>
      <c r="AT25" s="419"/>
      <c r="AU25" s="419"/>
      <c r="AV25" s="414"/>
      <c r="AW25" s="414"/>
      <c r="AX25" s="414"/>
      <c r="AY25" s="414"/>
      <c r="AZ25" s="414"/>
      <c r="BA25" s="418"/>
      <c r="BB25" s="418"/>
      <c r="BC25" s="340"/>
      <c r="BD25" s="419"/>
      <c r="BE25" s="414"/>
      <c r="BF25" s="340"/>
      <c r="BG25" s="336"/>
    </row>
    <row r="26" spans="1:59" ht="112.15" customHeight="1" x14ac:dyDescent="0.25">
      <c r="A26" s="414"/>
      <c r="B26" s="336" t="s">
        <v>1421</v>
      </c>
      <c r="C26" s="336"/>
      <c r="D26" s="327" t="s">
        <v>1672</v>
      </c>
      <c r="E26" s="334" t="s">
        <v>1673</v>
      </c>
      <c r="F26" s="327"/>
      <c r="G26" s="419"/>
      <c r="H26" s="340" t="s">
        <v>1769</v>
      </c>
      <c r="I26" s="419"/>
      <c r="J26" s="414"/>
      <c r="K26" s="414"/>
      <c r="L26" s="423"/>
      <c r="M26" s="340"/>
      <c r="N26" s="419"/>
      <c r="O26" s="418"/>
      <c r="P26" s="421">
        <v>42948</v>
      </c>
      <c r="Q26" s="338">
        <v>42948</v>
      </c>
      <c r="R26" s="404">
        <v>42870</v>
      </c>
      <c r="S26" s="404"/>
      <c r="T26" s="325">
        <v>42927</v>
      </c>
      <c r="U26" s="325"/>
      <c r="V26" s="414"/>
      <c r="W26" s="414"/>
      <c r="X26" s="414"/>
      <c r="Y26" s="414"/>
      <c r="Z26" s="414"/>
      <c r="AA26" s="414"/>
      <c r="AB26" s="414"/>
      <c r="AC26" s="414"/>
      <c r="AD26" s="414"/>
      <c r="AE26" s="418"/>
      <c r="AF26" s="418"/>
      <c r="AG26" s="340"/>
      <c r="AH26" s="341" t="s">
        <v>1716</v>
      </c>
      <c r="AI26" s="344"/>
      <c r="AJ26" s="604" t="s">
        <v>1232</v>
      </c>
      <c r="AK26" s="604"/>
      <c r="AL26" s="604"/>
      <c r="AM26" s="604"/>
      <c r="AN26" s="604"/>
      <c r="AO26" s="604"/>
      <c r="AP26" s="604"/>
      <c r="AQ26" s="604"/>
      <c r="AR26" s="604"/>
      <c r="AS26" s="641"/>
      <c r="AT26" s="404" t="s">
        <v>1715</v>
      </c>
      <c r="AU26" s="404"/>
      <c r="AV26" s="330">
        <v>42957</v>
      </c>
      <c r="AW26" s="404"/>
      <c r="AX26" s="414" t="s">
        <v>495</v>
      </c>
      <c r="AY26" s="414"/>
      <c r="AZ26" s="414"/>
      <c r="BA26" s="418"/>
      <c r="BB26" s="418"/>
      <c r="BC26" s="340" t="s">
        <v>495</v>
      </c>
      <c r="BD26" s="419" t="s">
        <v>1232</v>
      </c>
      <c r="BE26" s="414"/>
      <c r="BF26" s="340"/>
      <c r="BG26" s="336"/>
    </row>
    <row r="27" spans="1:59" ht="108.6" customHeight="1" x14ac:dyDescent="0.25">
      <c r="A27" s="414"/>
      <c r="B27" s="336" t="s">
        <v>997</v>
      </c>
      <c r="C27" s="336"/>
      <c r="D27" s="327" t="s">
        <v>1770</v>
      </c>
      <c r="E27" s="334" t="s">
        <v>1771</v>
      </c>
      <c r="F27" s="327"/>
      <c r="G27" s="419" t="s">
        <v>1772</v>
      </c>
      <c r="H27" s="340" t="s">
        <v>1773</v>
      </c>
      <c r="I27" s="419"/>
      <c r="J27" s="414"/>
      <c r="K27" s="414"/>
      <c r="L27" s="423"/>
      <c r="M27" s="340"/>
      <c r="N27" s="419"/>
      <c r="O27" s="418"/>
      <c r="P27" s="421"/>
      <c r="Q27" s="338"/>
      <c r="R27" s="419"/>
      <c r="S27" s="419"/>
      <c r="T27" s="414"/>
      <c r="U27" s="414"/>
      <c r="V27" s="414"/>
      <c r="W27" s="414"/>
      <c r="X27" s="414"/>
      <c r="Y27" s="414"/>
      <c r="Z27" s="414"/>
      <c r="AA27" s="414"/>
      <c r="AB27" s="414"/>
      <c r="AC27" s="414"/>
      <c r="AD27" s="414"/>
      <c r="AE27" s="418"/>
      <c r="AF27" s="418"/>
      <c r="AG27" s="340"/>
      <c r="AH27" s="341"/>
      <c r="AI27" s="344"/>
      <c r="AJ27" s="419"/>
      <c r="AK27" s="419"/>
      <c r="AL27" s="414"/>
      <c r="AM27" s="414"/>
      <c r="AN27" s="414"/>
      <c r="AO27" s="414"/>
      <c r="AP27" s="414"/>
      <c r="AQ27" s="418"/>
      <c r="AR27" s="418"/>
      <c r="AS27" s="340"/>
      <c r="AT27" s="419"/>
      <c r="AU27" s="419"/>
      <c r="AV27" s="414"/>
      <c r="AW27" s="414"/>
      <c r="AX27" s="414"/>
      <c r="AY27" s="414"/>
      <c r="AZ27" s="414"/>
      <c r="BA27" s="418"/>
      <c r="BB27" s="418"/>
      <c r="BC27" s="340"/>
      <c r="BD27" s="419"/>
      <c r="BE27" s="414"/>
      <c r="BF27" s="340"/>
      <c r="BG27" s="336"/>
    </row>
    <row r="28" spans="1:59" ht="143.44999999999999" customHeight="1" x14ac:dyDescent="0.25">
      <c r="A28" s="414"/>
      <c r="B28" s="407" t="s">
        <v>1618</v>
      </c>
      <c r="C28" s="407"/>
      <c r="D28" s="327" t="s">
        <v>1767</v>
      </c>
      <c r="E28" s="334" t="s">
        <v>1765</v>
      </c>
      <c r="F28" s="400" t="s">
        <v>1814</v>
      </c>
      <c r="G28" s="419"/>
      <c r="H28" s="340" t="s">
        <v>1766</v>
      </c>
      <c r="I28" s="419"/>
      <c r="J28" s="414"/>
      <c r="K28" s="414"/>
      <c r="L28" s="423"/>
      <c r="M28" s="340"/>
      <c r="N28" s="419"/>
      <c r="O28" s="418"/>
      <c r="P28" s="421"/>
      <c r="Q28" s="338"/>
      <c r="R28" s="419"/>
      <c r="S28" s="419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8"/>
      <c r="AF28" s="418"/>
      <c r="AG28" s="340"/>
      <c r="AH28" s="341"/>
      <c r="AI28" s="344"/>
      <c r="AJ28" s="419"/>
      <c r="AK28" s="419"/>
      <c r="AL28" s="414"/>
      <c r="AM28" s="414"/>
      <c r="AN28" s="414"/>
      <c r="AO28" s="414"/>
      <c r="AP28" s="414"/>
      <c r="AQ28" s="418"/>
      <c r="AR28" s="418"/>
      <c r="AS28" s="340"/>
      <c r="AT28" s="419"/>
      <c r="AU28" s="419"/>
      <c r="AV28" s="414"/>
      <c r="AW28" s="414"/>
      <c r="AX28" s="414"/>
      <c r="AY28" s="414"/>
      <c r="AZ28" s="414"/>
      <c r="BA28" s="418"/>
      <c r="BB28" s="418"/>
      <c r="BC28" s="340"/>
      <c r="BD28" s="419"/>
      <c r="BE28" s="414"/>
      <c r="BF28" s="340"/>
      <c r="BG28" s="336"/>
    </row>
    <row r="29" spans="1:59" ht="91.15" customHeight="1" x14ac:dyDescent="0.25">
      <c r="A29" s="414"/>
      <c r="B29" s="348">
        <v>43010</v>
      </c>
      <c r="C29" s="410">
        <v>43012</v>
      </c>
      <c r="D29" s="327" t="s">
        <v>1087</v>
      </c>
      <c r="E29" s="334" t="s">
        <v>58</v>
      </c>
      <c r="F29" s="400" t="s">
        <v>1830</v>
      </c>
      <c r="G29" s="419"/>
      <c r="H29" s="340"/>
      <c r="I29" s="419"/>
      <c r="J29" s="414"/>
      <c r="K29" s="414"/>
      <c r="L29" s="423"/>
      <c r="M29" s="340"/>
      <c r="N29" s="419"/>
      <c r="O29" s="418"/>
      <c r="P29" s="421"/>
      <c r="Q29" s="338"/>
      <c r="R29" s="404"/>
      <c r="S29" s="419"/>
      <c r="T29" s="325"/>
      <c r="U29" s="414"/>
      <c r="V29" s="325"/>
      <c r="W29" s="414"/>
      <c r="X29" s="325"/>
      <c r="Y29" s="414"/>
      <c r="Z29" s="325"/>
      <c r="AA29" s="414"/>
      <c r="AB29" s="325"/>
      <c r="AC29" s="414"/>
      <c r="AD29" s="325"/>
      <c r="AE29" s="418"/>
      <c r="AF29" s="329"/>
      <c r="AG29" s="340"/>
      <c r="AH29" s="341"/>
      <c r="AI29" s="345"/>
      <c r="AJ29" s="404"/>
      <c r="AK29" s="419"/>
      <c r="AL29" s="325"/>
      <c r="AM29" s="414"/>
      <c r="AN29" s="325"/>
      <c r="AO29" s="414"/>
      <c r="AP29" s="325"/>
      <c r="AQ29" s="418"/>
      <c r="AR29" s="420"/>
      <c r="AS29" s="340"/>
      <c r="AT29" s="404"/>
      <c r="AU29" s="419"/>
      <c r="AV29" s="325"/>
      <c r="AW29" s="414"/>
      <c r="AX29" s="325"/>
      <c r="AY29" s="414"/>
      <c r="AZ29" s="325"/>
      <c r="BA29" s="418"/>
      <c r="BB29" s="418"/>
      <c r="BC29" s="340"/>
      <c r="BD29" s="419"/>
      <c r="BE29" s="414"/>
      <c r="BF29" s="340"/>
      <c r="BG29" s="336"/>
    </row>
    <row r="30" spans="1:59" s="385" customFormat="1" ht="244.15" customHeight="1" x14ac:dyDescent="0.25">
      <c r="A30" s="376"/>
      <c r="B30" s="407" t="s">
        <v>1175</v>
      </c>
      <c r="C30" s="407"/>
      <c r="D30" s="408" t="s">
        <v>1774</v>
      </c>
      <c r="E30" s="387" t="s">
        <v>1775</v>
      </c>
      <c r="F30" s="408"/>
      <c r="G30" s="380"/>
      <c r="H30" s="384" t="s">
        <v>1776</v>
      </c>
      <c r="I30" s="380"/>
      <c r="J30" s="376"/>
      <c r="K30" s="376"/>
      <c r="L30" s="409"/>
      <c r="M30" s="384"/>
      <c r="N30" s="380" t="s">
        <v>1777</v>
      </c>
      <c r="O30" s="409"/>
      <c r="P30" s="399">
        <v>42849</v>
      </c>
      <c r="Q30" s="381"/>
      <c r="R30" s="380" t="s">
        <v>1446</v>
      </c>
      <c r="S30" s="380"/>
      <c r="T30" s="376" t="s">
        <v>1778</v>
      </c>
      <c r="U30" s="409"/>
      <c r="V30" s="634" t="s">
        <v>1457</v>
      </c>
      <c r="W30" s="635"/>
      <c r="X30" s="635"/>
      <c r="Y30" s="635"/>
      <c r="Z30" s="635"/>
      <c r="AA30" s="635"/>
      <c r="AB30" s="635"/>
      <c r="AC30" s="635"/>
      <c r="AD30" s="635"/>
      <c r="AE30" s="636"/>
      <c r="AF30" s="376"/>
      <c r="AG30" s="381">
        <v>42824</v>
      </c>
      <c r="AH30" s="378"/>
      <c r="AI30" s="379"/>
      <c r="AJ30" s="382">
        <v>42947</v>
      </c>
      <c r="AK30" s="382"/>
      <c r="AL30" s="369">
        <v>43003</v>
      </c>
      <c r="AM30" s="369"/>
      <c r="AN30" s="369">
        <v>42989</v>
      </c>
      <c r="AO30" s="369"/>
      <c r="AP30" s="369">
        <v>42989</v>
      </c>
      <c r="AQ30" s="369"/>
      <c r="AR30" s="369"/>
      <c r="AS30" s="381">
        <v>42989</v>
      </c>
      <c r="AT30" s="380"/>
      <c r="AU30" s="380"/>
      <c r="AV30" s="376"/>
      <c r="AW30" s="376"/>
      <c r="AX30" s="376"/>
      <c r="AY30" s="376"/>
      <c r="AZ30" s="376"/>
      <c r="BA30" s="409"/>
      <c r="BB30" s="409"/>
      <c r="BC30" s="384"/>
      <c r="BD30" s="380"/>
      <c r="BE30" s="376"/>
      <c r="BF30" s="384"/>
      <c r="BG30" s="407"/>
    </row>
    <row r="31" spans="1:59" s="385" customFormat="1" ht="126" customHeight="1" x14ac:dyDescent="0.25">
      <c r="A31" s="376"/>
      <c r="B31" s="410">
        <v>43017</v>
      </c>
      <c r="C31" s="410">
        <v>43017</v>
      </c>
      <c r="D31" s="408" t="s">
        <v>1833</v>
      </c>
      <c r="E31" s="387" t="s">
        <v>1834</v>
      </c>
      <c r="F31" s="408"/>
      <c r="G31" s="380" t="s">
        <v>1835</v>
      </c>
      <c r="H31" s="384"/>
      <c r="I31" s="380"/>
      <c r="J31" s="376"/>
      <c r="K31" s="376"/>
      <c r="L31" s="409"/>
      <c r="M31" s="384"/>
      <c r="N31" s="380"/>
      <c r="O31" s="409"/>
      <c r="P31" s="399"/>
      <c r="Q31" s="381"/>
      <c r="R31" s="380"/>
      <c r="S31" s="380"/>
      <c r="T31" s="376"/>
      <c r="U31" s="409"/>
      <c r="V31" s="409"/>
      <c r="W31" s="378"/>
      <c r="X31" s="378"/>
      <c r="Y31" s="378"/>
      <c r="Z31" s="378"/>
      <c r="AA31" s="378"/>
      <c r="AB31" s="378"/>
      <c r="AC31" s="378"/>
      <c r="AD31" s="378"/>
      <c r="AE31" s="378"/>
      <c r="AF31" s="409"/>
      <c r="AG31" s="381"/>
      <c r="AH31" s="411">
        <v>43016</v>
      </c>
      <c r="AI31" s="379"/>
      <c r="AJ31" s="382"/>
      <c r="AK31" s="382"/>
      <c r="AL31" s="369"/>
      <c r="AM31" s="369"/>
      <c r="AN31" s="369"/>
      <c r="AO31" s="369"/>
      <c r="AP31" s="369"/>
      <c r="AQ31" s="383"/>
      <c r="AR31" s="383"/>
      <c r="AS31" s="381"/>
      <c r="AT31" s="380"/>
      <c r="AU31" s="380"/>
      <c r="AV31" s="376"/>
      <c r="AW31" s="376"/>
      <c r="AX31" s="376"/>
      <c r="AY31" s="376"/>
      <c r="AZ31" s="376"/>
      <c r="BA31" s="409"/>
      <c r="BB31" s="409"/>
      <c r="BC31" s="384"/>
      <c r="BD31" s="380"/>
      <c r="BE31" s="376"/>
      <c r="BF31" s="384"/>
      <c r="BG31" s="407"/>
    </row>
    <row r="32" spans="1:59" s="385" customFormat="1" ht="139.9" customHeight="1" x14ac:dyDescent="0.25">
      <c r="A32" s="376"/>
      <c r="B32" s="410">
        <v>43031</v>
      </c>
      <c r="C32" s="410">
        <v>43034</v>
      </c>
      <c r="D32" s="408" t="s">
        <v>1842</v>
      </c>
      <c r="E32" s="387" t="s">
        <v>1786</v>
      </c>
      <c r="F32" s="412" t="s">
        <v>1840</v>
      </c>
      <c r="G32" s="380" t="s">
        <v>1836</v>
      </c>
      <c r="H32" s="384" t="s">
        <v>1220</v>
      </c>
      <c r="I32" s="380"/>
      <c r="J32" s="376"/>
      <c r="K32" s="376"/>
      <c r="L32" s="409"/>
      <c r="M32" s="384"/>
      <c r="N32" s="380"/>
      <c r="O32" s="409"/>
      <c r="P32" s="399"/>
      <c r="Q32" s="381"/>
      <c r="R32" s="380"/>
      <c r="S32" s="380"/>
      <c r="T32" s="376"/>
      <c r="U32" s="409"/>
      <c r="V32" s="409"/>
      <c r="W32" s="378"/>
      <c r="X32" s="378"/>
      <c r="Y32" s="378"/>
      <c r="Z32" s="378"/>
      <c r="AA32" s="378"/>
      <c r="AB32" s="378"/>
      <c r="AC32" s="378"/>
      <c r="AD32" s="378"/>
      <c r="AE32" s="378"/>
      <c r="AF32" s="409"/>
      <c r="AG32" s="381"/>
      <c r="AH32" s="411">
        <v>43030</v>
      </c>
      <c r="AI32" s="379"/>
      <c r="AJ32" s="382"/>
      <c r="AK32" s="382"/>
      <c r="AL32" s="369"/>
      <c r="AM32" s="369"/>
      <c r="AN32" s="369"/>
      <c r="AO32" s="369"/>
      <c r="AP32" s="369"/>
      <c r="AQ32" s="383"/>
      <c r="AR32" s="383"/>
      <c r="AS32" s="381"/>
      <c r="AT32" s="380"/>
      <c r="AU32" s="380"/>
      <c r="AV32" s="376"/>
      <c r="AW32" s="376"/>
      <c r="AX32" s="376"/>
      <c r="AY32" s="376"/>
      <c r="AZ32" s="376"/>
      <c r="BA32" s="409"/>
      <c r="BB32" s="409"/>
      <c r="BC32" s="384"/>
      <c r="BD32" s="380"/>
      <c r="BE32" s="376"/>
      <c r="BF32" s="384"/>
      <c r="BG32" s="407"/>
    </row>
    <row r="33" spans="1:59" s="385" customFormat="1" ht="115.9" customHeight="1" x14ac:dyDescent="0.25">
      <c r="A33" s="376"/>
      <c r="B33" s="410">
        <v>43032</v>
      </c>
      <c r="C33" s="410">
        <v>43034</v>
      </c>
      <c r="D33" s="408" t="s">
        <v>1837</v>
      </c>
      <c r="E33" s="387" t="s">
        <v>1843</v>
      </c>
      <c r="F33" s="408"/>
      <c r="G33" s="444" t="s">
        <v>1838</v>
      </c>
      <c r="H33" s="384"/>
      <c r="I33" s="444"/>
      <c r="J33" s="376"/>
      <c r="K33" s="376"/>
      <c r="L33" s="442"/>
      <c r="M33" s="384"/>
      <c r="N33" s="444"/>
      <c r="O33" s="442"/>
      <c r="P33" s="399"/>
      <c r="Q33" s="381"/>
      <c r="R33" s="444"/>
      <c r="S33" s="444"/>
      <c r="T33" s="376"/>
      <c r="U33" s="442"/>
      <c r="V33" s="442"/>
      <c r="W33" s="443"/>
      <c r="X33" s="443"/>
      <c r="Y33" s="443"/>
      <c r="Z33" s="443"/>
      <c r="AA33" s="443"/>
      <c r="AB33" s="443"/>
      <c r="AC33" s="443"/>
      <c r="AD33" s="443"/>
      <c r="AE33" s="443"/>
      <c r="AF33" s="442"/>
      <c r="AG33" s="381"/>
      <c r="AH33" s="411">
        <v>43031</v>
      </c>
      <c r="AI33" s="379"/>
      <c r="AJ33" s="382"/>
      <c r="AK33" s="382"/>
      <c r="AL33" s="369"/>
      <c r="AM33" s="369"/>
      <c r="AN33" s="369"/>
      <c r="AO33" s="369"/>
      <c r="AP33" s="369"/>
      <c r="AQ33" s="383"/>
      <c r="AR33" s="383"/>
      <c r="AS33" s="381"/>
      <c r="AT33" s="444"/>
      <c r="AU33" s="444"/>
      <c r="AV33" s="376"/>
      <c r="AW33" s="376"/>
      <c r="AX33" s="376"/>
      <c r="AY33" s="376"/>
      <c r="AZ33" s="376"/>
      <c r="BA33" s="442"/>
      <c r="BB33" s="442"/>
      <c r="BC33" s="384"/>
      <c r="BD33" s="444"/>
      <c r="BE33" s="376"/>
      <c r="BF33" s="384"/>
      <c r="BG33" s="407"/>
    </row>
    <row r="34" spans="1:59" s="385" customFormat="1" ht="73.5" customHeight="1" x14ac:dyDescent="0.25">
      <c r="A34" s="376"/>
      <c r="B34" s="410">
        <v>43039</v>
      </c>
      <c r="C34" s="410">
        <v>43041</v>
      </c>
      <c r="D34" s="408" t="s">
        <v>1650</v>
      </c>
      <c r="E34" s="387" t="s">
        <v>1779</v>
      </c>
      <c r="F34" s="412" t="s">
        <v>1822</v>
      </c>
      <c r="G34" s="447"/>
      <c r="H34" s="384"/>
      <c r="I34" s="447"/>
      <c r="J34" s="376"/>
      <c r="K34" s="376"/>
      <c r="L34" s="445"/>
      <c r="M34" s="384"/>
      <c r="N34" s="447"/>
      <c r="O34" s="445"/>
      <c r="P34" s="399"/>
      <c r="Q34" s="381"/>
      <c r="R34" s="447"/>
      <c r="S34" s="447"/>
      <c r="T34" s="376"/>
      <c r="U34" s="376"/>
      <c r="V34" s="376"/>
      <c r="W34" s="376"/>
      <c r="X34" s="376"/>
      <c r="Y34" s="376"/>
      <c r="Z34" s="376"/>
      <c r="AA34" s="376"/>
      <c r="AB34" s="376"/>
      <c r="AC34" s="376"/>
      <c r="AD34" s="376"/>
      <c r="AE34" s="445"/>
      <c r="AF34" s="445"/>
      <c r="AG34" s="384"/>
      <c r="AH34" s="411">
        <v>43038</v>
      </c>
      <c r="AI34" s="379"/>
      <c r="AJ34" s="447"/>
      <c r="AK34" s="447"/>
      <c r="AL34" s="376"/>
      <c r="AM34" s="376"/>
      <c r="AN34" s="376"/>
      <c r="AO34" s="376"/>
      <c r="AP34" s="376"/>
      <c r="AQ34" s="445"/>
      <c r="AR34" s="445"/>
      <c r="AS34" s="384"/>
      <c r="AT34" s="447"/>
      <c r="AU34" s="447"/>
      <c r="AV34" s="376"/>
      <c r="AW34" s="376"/>
      <c r="AX34" s="376"/>
      <c r="AY34" s="376"/>
      <c r="AZ34" s="376"/>
      <c r="BA34" s="445"/>
      <c r="BB34" s="445"/>
      <c r="BC34" s="384"/>
      <c r="BD34" s="447"/>
      <c r="BE34" s="376"/>
      <c r="BF34" s="384"/>
      <c r="BG34" s="407"/>
    </row>
    <row r="35" spans="1:59" ht="60" x14ac:dyDescent="0.25">
      <c r="A35" s="414" t="s">
        <v>1831</v>
      </c>
      <c r="B35" s="410" t="s">
        <v>1841</v>
      </c>
      <c r="C35" s="348"/>
      <c r="D35" s="327" t="s">
        <v>1074</v>
      </c>
      <c r="E35" s="334" t="s">
        <v>1664</v>
      </c>
      <c r="F35" s="400"/>
      <c r="G35" s="419"/>
      <c r="H35" s="340" t="s">
        <v>1220</v>
      </c>
      <c r="I35" s="419"/>
      <c r="J35" s="414"/>
      <c r="K35" s="414"/>
      <c r="L35" s="423"/>
      <c r="M35" s="340"/>
      <c r="N35" s="419"/>
      <c r="O35" s="418"/>
      <c r="P35" s="421"/>
      <c r="Q35" s="338"/>
      <c r="R35" s="419"/>
      <c r="S35" s="419"/>
      <c r="T35" s="414"/>
      <c r="U35" s="414"/>
      <c r="V35" s="414"/>
      <c r="W35" s="414"/>
      <c r="X35" s="414"/>
      <c r="Y35" s="414"/>
      <c r="Z35" s="414"/>
      <c r="AA35" s="414"/>
      <c r="AB35" s="414"/>
      <c r="AC35" s="414"/>
      <c r="AD35" s="414"/>
      <c r="AE35" s="418"/>
      <c r="AF35" s="418"/>
      <c r="AG35" s="340"/>
      <c r="AH35" s="341"/>
      <c r="AI35" s="344"/>
      <c r="AJ35" s="419"/>
      <c r="AK35" s="419"/>
      <c r="AL35" s="414"/>
      <c r="AM35" s="414"/>
      <c r="AN35" s="414"/>
      <c r="AO35" s="414"/>
      <c r="AP35" s="414"/>
      <c r="AQ35" s="418"/>
      <c r="AR35" s="418"/>
      <c r="AS35" s="340"/>
      <c r="AT35" s="419"/>
      <c r="AU35" s="419"/>
      <c r="AV35" s="414"/>
      <c r="AW35" s="414"/>
      <c r="AX35" s="414"/>
      <c r="AY35" s="414"/>
      <c r="AZ35" s="414"/>
      <c r="BA35" s="418"/>
      <c r="BB35" s="418"/>
      <c r="BC35" s="340"/>
      <c r="BD35" s="419"/>
      <c r="BE35" s="414"/>
      <c r="BF35" s="340"/>
      <c r="BG35" s="336"/>
    </row>
    <row r="36" spans="1:59" s="385" customFormat="1" ht="142.5" customHeight="1" x14ac:dyDescent="0.25">
      <c r="A36" s="376"/>
      <c r="B36" s="410">
        <v>43066</v>
      </c>
      <c r="C36" s="410">
        <v>43070</v>
      </c>
      <c r="D36" s="408" t="s">
        <v>1783</v>
      </c>
      <c r="E36" s="387" t="s">
        <v>1780</v>
      </c>
      <c r="F36" s="412" t="s">
        <v>1826</v>
      </c>
      <c r="G36" s="470" t="s">
        <v>1781</v>
      </c>
      <c r="H36" s="384" t="s">
        <v>1781</v>
      </c>
      <c r="I36" s="470"/>
      <c r="J36" s="376"/>
      <c r="K36" s="376"/>
      <c r="L36" s="469"/>
      <c r="M36" s="384"/>
      <c r="N36" s="470"/>
      <c r="O36" s="469"/>
      <c r="P36" s="399">
        <v>42886</v>
      </c>
      <c r="Q36" s="381" t="s">
        <v>1782</v>
      </c>
      <c r="R36" s="382">
        <v>42780</v>
      </c>
      <c r="S36" s="382"/>
      <c r="T36" s="369">
        <v>42839</v>
      </c>
      <c r="U36" s="369"/>
      <c r="V36" s="376"/>
      <c r="W36" s="376"/>
      <c r="X36" s="376"/>
      <c r="Y36" s="376"/>
      <c r="Z36" s="376"/>
      <c r="AA36" s="376"/>
      <c r="AB36" s="376"/>
      <c r="AC36" s="376"/>
      <c r="AD36" s="376"/>
      <c r="AE36" s="469"/>
      <c r="AF36" s="469"/>
      <c r="AG36" s="384"/>
      <c r="AH36" s="468" t="s">
        <v>1839</v>
      </c>
      <c r="AI36" s="379"/>
      <c r="AJ36" s="382">
        <v>43000</v>
      </c>
      <c r="AK36" s="382"/>
      <c r="AL36" s="369">
        <v>43059</v>
      </c>
      <c r="AM36" s="369"/>
      <c r="AN36" s="369">
        <v>43042</v>
      </c>
      <c r="AO36" s="369"/>
      <c r="AP36" s="369">
        <v>43042</v>
      </c>
      <c r="AQ36" s="369"/>
      <c r="AR36" s="369"/>
      <c r="AS36" s="381">
        <v>43042</v>
      </c>
      <c r="AT36" s="470"/>
      <c r="AU36" s="470"/>
      <c r="AV36" s="376" t="s">
        <v>1422</v>
      </c>
      <c r="AW36" s="376"/>
      <c r="AX36" s="376"/>
      <c r="AY36" s="376"/>
      <c r="AZ36" s="376"/>
      <c r="BA36" s="469"/>
      <c r="BB36" s="469"/>
      <c r="BC36" s="384"/>
      <c r="BD36" s="470"/>
      <c r="BE36" s="376"/>
      <c r="BF36" s="384"/>
      <c r="BG36" s="407"/>
    </row>
    <row r="37" spans="1:59" ht="62.25" customHeight="1" x14ac:dyDescent="0.25">
      <c r="A37" s="414"/>
      <c r="B37" s="348">
        <v>43069</v>
      </c>
      <c r="C37" s="348">
        <v>43072</v>
      </c>
      <c r="D37" s="327" t="s">
        <v>990</v>
      </c>
      <c r="E37" s="334" t="s">
        <v>611</v>
      </c>
      <c r="F37" s="400" t="s">
        <v>1827</v>
      </c>
      <c r="G37" s="419"/>
      <c r="H37" s="340"/>
      <c r="I37" s="419"/>
      <c r="J37" s="414"/>
      <c r="K37" s="414"/>
      <c r="L37" s="423"/>
      <c r="M37" s="340"/>
      <c r="N37" s="419"/>
      <c r="O37" s="418"/>
      <c r="P37" s="421"/>
      <c r="Q37" s="338"/>
      <c r="R37" s="404"/>
      <c r="S37" s="419"/>
      <c r="T37" s="325"/>
      <c r="U37" s="414"/>
      <c r="V37" s="325"/>
      <c r="W37" s="414"/>
      <c r="X37" s="325"/>
      <c r="Y37" s="414"/>
      <c r="Z37" s="325"/>
      <c r="AA37" s="414"/>
      <c r="AB37" s="325"/>
      <c r="AC37" s="414"/>
      <c r="AD37" s="325"/>
      <c r="AE37" s="418"/>
      <c r="AF37" s="329"/>
      <c r="AG37" s="340"/>
      <c r="AH37" s="343">
        <v>43068</v>
      </c>
      <c r="AI37" s="345"/>
      <c r="AJ37" s="404"/>
      <c r="AK37" s="419"/>
      <c r="AL37" s="325"/>
      <c r="AM37" s="414"/>
      <c r="AN37" s="325"/>
      <c r="AO37" s="414"/>
      <c r="AP37" s="325"/>
      <c r="AQ37" s="418"/>
      <c r="AR37" s="420"/>
      <c r="AS37" s="340"/>
      <c r="AT37" s="404"/>
      <c r="AU37" s="419"/>
      <c r="AV37" s="325"/>
      <c r="AW37" s="414"/>
      <c r="AX37" s="325"/>
      <c r="AY37" s="414"/>
      <c r="AZ37" s="325"/>
      <c r="BA37" s="418"/>
      <c r="BB37" s="418"/>
      <c r="BC37" s="340"/>
      <c r="BD37" s="419"/>
      <c r="BE37" s="414"/>
      <c r="BF37" s="340"/>
      <c r="BG37" s="336"/>
    </row>
    <row r="38" spans="1:59" ht="132" customHeight="1" x14ac:dyDescent="0.25">
      <c r="A38" s="414"/>
      <c r="B38" s="348">
        <v>43070</v>
      </c>
      <c r="C38" s="348">
        <v>43070</v>
      </c>
      <c r="D38" s="327" t="s">
        <v>1825</v>
      </c>
      <c r="E38" s="334" t="s">
        <v>1823</v>
      </c>
      <c r="F38" s="400" t="s">
        <v>1824</v>
      </c>
      <c r="G38" s="419" t="s">
        <v>1785</v>
      </c>
      <c r="H38" s="340" t="s">
        <v>1784</v>
      </c>
      <c r="I38" s="419"/>
      <c r="J38" s="414"/>
      <c r="K38" s="414"/>
      <c r="L38" s="423"/>
      <c r="M38" s="340"/>
      <c r="N38" s="419"/>
      <c r="O38" s="418"/>
      <c r="P38" s="421">
        <v>42993</v>
      </c>
      <c r="Q38" s="338" t="s">
        <v>1787</v>
      </c>
      <c r="R38" s="419" t="s">
        <v>1788</v>
      </c>
      <c r="S38" s="419"/>
      <c r="T38" s="414"/>
      <c r="U38" s="414"/>
      <c r="V38" s="414"/>
      <c r="W38" s="414"/>
      <c r="X38" s="414"/>
      <c r="Y38" s="414"/>
      <c r="Z38" s="414"/>
      <c r="AA38" s="414"/>
      <c r="AB38" s="325">
        <v>42993</v>
      </c>
      <c r="AC38" s="325"/>
      <c r="AD38" s="414"/>
      <c r="AE38" s="418"/>
      <c r="AF38" s="418"/>
      <c r="AG38" s="340"/>
      <c r="AH38" s="343">
        <v>43069</v>
      </c>
      <c r="AI38" s="344"/>
      <c r="AJ38" s="419"/>
      <c r="AK38" s="419"/>
      <c r="AL38" s="414"/>
      <c r="AM38" s="414"/>
      <c r="AN38" s="414"/>
      <c r="AO38" s="414"/>
      <c r="AP38" s="414"/>
      <c r="AQ38" s="418"/>
      <c r="AR38" s="418"/>
      <c r="AS38" s="340"/>
      <c r="AT38" s="419"/>
      <c r="AU38" s="419"/>
      <c r="AV38" s="414"/>
      <c r="AW38" s="414"/>
      <c r="AX38" s="414"/>
      <c r="AY38" s="414"/>
      <c r="AZ38" s="414"/>
      <c r="BA38" s="418"/>
      <c r="BB38" s="418"/>
      <c r="BC38" s="340"/>
      <c r="BD38" s="419"/>
      <c r="BE38" s="414"/>
      <c r="BF38" s="340"/>
      <c r="BG38" s="336"/>
    </row>
    <row r="39" spans="1:59" ht="99" customHeight="1" x14ac:dyDescent="0.25">
      <c r="A39" s="414"/>
      <c r="B39" s="348">
        <v>43082</v>
      </c>
      <c r="C39" s="348">
        <v>43084</v>
      </c>
      <c r="D39" s="327" t="s">
        <v>1829</v>
      </c>
      <c r="E39" s="334" t="s">
        <v>1821</v>
      </c>
      <c r="F39" s="400" t="s">
        <v>1828</v>
      </c>
      <c r="G39" s="419"/>
      <c r="H39" s="340"/>
      <c r="I39" s="419"/>
      <c r="J39" s="414"/>
      <c r="K39" s="414"/>
      <c r="L39" s="423"/>
      <c r="M39" s="340"/>
      <c r="N39" s="419"/>
      <c r="O39" s="418"/>
      <c r="P39" s="421"/>
      <c r="Q39" s="338"/>
      <c r="R39" s="419"/>
      <c r="S39" s="419"/>
      <c r="T39" s="414"/>
      <c r="U39" s="414"/>
      <c r="V39" s="414"/>
      <c r="W39" s="414"/>
      <c r="X39" s="414"/>
      <c r="Y39" s="414"/>
      <c r="Z39" s="414"/>
      <c r="AA39" s="414"/>
      <c r="AB39" s="325"/>
      <c r="AC39" s="325"/>
      <c r="AD39" s="414"/>
      <c r="AE39" s="418"/>
      <c r="AF39" s="418"/>
      <c r="AG39" s="340"/>
      <c r="AH39" s="343">
        <v>43081</v>
      </c>
      <c r="AI39" s="344"/>
      <c r="AJ39" s="419"/>
      <c r="AK39" s="419"/>
      <c r="AL39" s="414"/>
      <c r="AM39" s="414"/>
      <c r="AN39" s="414"/>
      <c r="AO39" s="414"/>
      <c r="AP39" s="414"/>
      <c r="AQ39" s="418"/>
      <c r="AR39" s="418"/>
      <c r="AS39" s="340"/>
      <c r="AT39" s="419"/>
      <c r="AU39" s="419"/>
      <c r="AV39" s="414"/>
      <c r="AW39" s="414"/>
      <c r="AX39" s="414"/>
      <c r="AY39" s="414"/>
      <c r="AZ39" s="414"/>
      <c r="BA39" s="418"/>
      <c r="BB39" s="418"/>
      <c r="BC39" s="340"/>
      <c r="BD39" s="419"/>
      <c r="BE39" s="414"/>
      <c r="BF39" s="340"/>
      <c r="BG39" s="336"/>
    </row>
    <row r="40" spans="1:59" ht="8.25" hidden="1" customHeight="1" x14ac:dyDescent="0.25"/>
    <row r="41" spans="1:59" hidden="1" x14ac:dyDescent="0.25"/>
  </sheetData>
  <autoFilter ref="D1:E39"/>
  <mergeCells count="75">
    <mergeCell ref="A1:A3"/>
    <mergeCell ref="F1:F3"/>
    <mergeCell ref="J1:J3"/>
    <mergeCell ref="BG1:BG3"/>
    <mergeCell ref="AZ4:BC4"/>
    <mergeCell ref="BD4:BE4"/>
    <mergeCell ref="AJ1:AS1"/>
    <mergeCell ref="AR2:AS2"/>
    <mergeCell ref="BD1:BF2"/>
    <mergeCell ref="AN2:AO2"/>
    <mergeCell ref="AP2:AQ2"/>
    <mergeCell ref="AJ4:AM4"/>
    <mergeCell ref="AV2:AW2"/>
    <mergeCell ref="AX2:AY2"/>
    <mergeCell ref="AJ2:AK2"/>
    <mergeCell ref="AL2:AM2"/>
    <mergeCell ref="AT2:AU2"/>
    <mergeCell ref="AZ2:BA2"/>
    <mergeCell ref="BB2:BC2"/>
    <mergeCell ref="B1:B3"/>
    <mergeCell ref="D1:D3"/>
    <mergeCell ref="E1:E3"/>
    <mergeCell ref="I1:I3"/>
    <mergeCell ref="G1:H2"/>
    <mergeCell ref="AF2:AG2"/>
    <mergeCell ref="AD2:AE2"/>
    <mergeCell ref="C1:C3"/>
    <mergeCell ref="L1:L3"/>
    <mergeCell ref="BD5:BF5"/>
    <mergeCell ref="R6:AG6"/>
    <mergeCell ref="AJ6:AS6"/>
    <mergeCell ref="BD6:BF6"/>
    <mergeCell ref="AX10:AZ10"/>
    <mergeCell ref="BD10:BE10"/>
    <mergeCell ref="AJ10:AM10"/>
    <mergeCell ref="V7:AA7"/>
    <mergeCell ref="AJ7:AM7"/>
    <mergeCell ref="AN11:AS11"/>
    <mergeCell ref="AJ12:AS12"/>
    <mergeCell ref="AX12:AZ12"/>
    <mergeCell ref="BD12:BE12"/>
    <mergeCell ref="V8:Z8"/>
    <mergeCell ref="AD8:AG8"/>
    <mergeCell ref="V11:Z11"/>
    <mergeCell ref="BD14:BE14"/>
    <mergeCell ref="AJ15:AS15"/>
    <mergeCell ref="AX15:AZ15"/>
    <mergeCell ref="AJ26:AS26"/>
    <mergeCell ref="AJ16:AS16"/>
    <mergeCell ref="AJ17:AS17"/>
    <mergeCell ref="AJ19:AS19"/>
    <mergeCell ref="V30:AE30"/>
    <mergeCell ref="N14:O14"/>
    <mergeCell ref="P14:Q14"/>
    <mergeCell ref="R14:AD14"/>
    <mergeCell ref="V17:AE17"/>
    <mergeCell ref="V19:AA19"/>
    <mergeCell ref="V20:AA20"/>
    <mergeCell ref="AB20:AE20"/>
    <mergeCell ref="N10:O10"/>
    <mergeCell ref="AT1:BC1"/>
    <mergeCell ref="M1:M3"/>
    <mergeCell ref="K1:K3"/>
    <mergeCell ref="R2:S2"/>
    <mergeCell ref="T2:U2"/>
    <mergeCell ref="N1:O2"/>
    <mergeCell ref="P1:P3"/>
    <mergeCell ref="Q1:Q3"/>
    <mergeCell ref="AI1:AI3"/>
    <mergeCell ref="V2:W2"/>
    <mergeCell ref="X2:Y2"/>
    <mergeCell ref="Z2:AA2"/>
    <mergeCell ref="R1:AG1"/>
    <mergeCell ref="AH1:AH3"/>
    <mergeCell ref="AB2:AC2"/>
  </mergeCells>
  <hyperlinks>
    <hyperlink ref="F28" r:id="rId1"/>
    <hyperlink ref="F34" r:id="rId2"/>
    <hyperlink ref="F36" r:id="rId3"/>
    <hyperlink ref="F37" r:id="rId4"/>
    <hyperlink ref="F38" r:id="rId5"/>
    <hyperlink ref="F29" r:id="rId6"/>
    <hyperlink ref="F32" r:id="rId7"/>
    <hyperlink ref="F3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6"/>
  <sheetViews>
    <sheetView tabSelected="1" zoomScale="70" zoomScaleNormal="70" workbookViewId="0">
      <pane xSplit="5" ySplit="3" topLeftCell="F43" activePane="bottomRight" state="frozen"/>
      <selection pane="topRight" activeCell="F1" sqref="F1"/>
      <selection pane="bottomLeft" activeCell="A4" sqref="A4"/>
      <selection pane="bottomRight" activeCell="H45" sqref="H45"/>
    </sheetView>
  </sheetViews>
  <sheetFormatPr defaultRowHeight="15" x14ac:dyDescent="0.25"/>
  <cols>
    <col min="1" max="1" width="15.140625" customWidth="1"/>
    <col min="2" max="2" width="14" customWidth="1"/>
    <col min="3" max="3" width="12.140625" customWidth="1"/>
    <col min="4" max="4" width="11.7109375" customWidth="1"/>
    <col min="5" max="5" width="27.42578125" customWidth="1"/>
    <col min="6" max="6" width="20.140625" customWidth="1"/>
    <col min="7" max="8" width="17.7109375" customWidth="1"/>
    <col min="9" max="9" width="12" customWidth="1"/>
    <col min="10" max="10" width="16" customWidth="1"/>
    <col min="11" max="11" width="16.28515625" customWidth="1"/>
    <col min="12" max="12" width="17.28515625" customWidth="1"/>
    <col min="13" max="13" width="14.5703125" customWidth="1"/>
    <col min="14" max="14" width="13.28515625" customWidth="1"/>
    <col min="15" max="15" width="19.5703125" customWidth="1"/>
    <col min="16" max="16" width="16.5703125" customWidth="1"/>
    <col min="17" max="19" width="16.28515625" customWidth="1"/>
    <col min="20" max="21" width="14.28515625" customWidth="1"/>
    <col min="22" max="22" width="14.85546875" customWidth="1"/>
    <col min="23" max="23" width="14.7109375" customWidth="1"/>
    <col min="24" max="24" width="14.42578125" customWidth="1"/>
    <col min="25" max="25" width="16.7109375" customWidth="1"/>
    <col min="26" max="26" width="15.140625" customWidth="1"/>
    <col min="27" max="27" width="15.28515625" customWidth="1"/>
    <col min="28" max="28" width="16.28515625" customWidth="1"/>
    <col min="29" max="29" width="15.28515625" customWidth="1"/>
    <col min="30" max="30" width="16.140625" customWidth="1"/>
    <col min="31" max="31" width="13.140625" customWidth="1"/>
    <col min="32" max="32" width="14.140625" customWidth="1"/>
    <col min="33" max="33" width="12" customWidth="1"/>
    <col min="34" max="34" width="14.140625" customWidth="1"/>
    <col min="35" max="35" width="11.85546875" customWidth="1"/>
    <col min="36" max="36" width="10.7109375" customWidth="1"/>
    <col min="37" max="39" width="11.140625" customWidth="1"/>
    <col min="40" max="40" width="11.7109375" customWidth="1"/>
    <col min="41" max="41" width="14.42578125" customWidth="1"/>
    <col min="42" max="42" width="15.42578125" customWidth="1"/>
    <col min="43" max="43" width="16" customWidth="1"/>
    <col min="44" max="44" width="9.7109375" customWidth="1"/>
    <col min="45" max="45" width="15.28515625" customWidth="1"/>
    <col min="46" max="46" width="10.5703125" customWidth="1"/>
    <col min="47" max="47" width="14" customWidth="1"/>
    <col min="48" max="48" width="9.7109375" customWidth="1"/>
    <col min="49" max="49" width="14.5703125" customWidth="1"/>
    <col min="50" max="50" width="9.7109375" customWidth="1"/>
    <col min="51" max="51" width="14.5703125" customWidth="1"/>
    <col min="52" max="52" width="11.140625" customWidth="1"/>
    <col min="53" max="53" width="15.7109375" customWidth="1"/>
    <col min="54" max="54" width="13.5703125" customWidth="1"/>
    <col min="55" max="55" width="13" customWidth="1"/>
    <col min="56" max="56" width="15.85546875" customWidth="1"/>
    <col min="57" max="57" width="11.140625" customWidth="1"/>
    <col min="58" max="58" width="17.5703125" customWidth="1"/>
    <col min="59" max="60" width="18.140625" customWidth="1"/>
    <col min="61" max="61" width="15.7109375" customWidth="1"/>
    <col min="62" max="62" width="15.42578125" customWidth="1"/>
    <col min="63" max="63" width="15.28515625" customWidth="1"/>
    <col min="64" max="64" width="14.28515625" customWidth="1"/>
    <col min="65" max="65" width="15.28515625" customWidth="1"/>
    <col min="66" max="66" width="15" customWidth="1"/>
    <col min="67" max="67" width="13.28515625" customWidth="1"/>
    <col min="68" max="68" width="15.28515625" customWidth="1"/>
    <col min="69" max="69" width="14" customWidth="1"/>
  </cols>
  <sheetData>
    <row r="1" spans="1:69" s="31" customFormat="1" ht="66.75" customHeight="1" thickBot="1" x14ac:dyDescent="0.3">
      <c r="A1" s="709" t="s">
        <v>1844</v>
      </c>
      <c r="B1" s="648" t="s">
        <v>1845</v>
      </c>
      <c r="C1" s="711" t="s">
        <v>1207</v>
      </c>
      <c r="D1" s="712"/>
      <c r="E1" s="648" t="s">
        <v>1317</v>
      </c>
      <c r="F1" s="648" t="s">
        <v>1847</v>
      </c>
      <c r="G1" s="648" t="s">
        <v>1652</v>
      </c>
      <c r="H1" s="648" t="s">
        <v>1368</v>
      </c>
      <c r="I1" s="700" t="s">
        <v>77</v>
      </c>
      <c r="J1" s="688" t="s">
        <v>1794</v>
      </c>
      <c r="K1" s="732"/>
      <c r="L1" s="733"/>
      <c r="M1" s="698" t="s">
        <v>1807</v>
      </c>
      <c r="N1" s="723" t="s">
        <v>1808</v>
      </c>
      <c r="O1" s="726" t="s">
        <v>1846</v>
      </c>
      <c r="P1" s="663" t="s">
        <v>1326</v>
      </c>
      <c r="Q1" s="663" t="s">
        <v>1801</v>
      </c>
      <c r="R1" s="688" t="s">
        <v>1661</v>
      </c>
      <c r="S1" s="616"/>
      <c r="T1" s="732"/>
      <c r="U1" s="732"/>
      <c r="V1" s="733"/>
      <c r="W1" s="696" t="s">
        <v>1372</v>
      </c>
      <c r="X1" s="730" t="s">
        <v>1792</v>
      </c>
      <c r="Y1" s="707" t="s">
        <v>1655</v>
      </c>
      <c r="Z1" s="613"/>
      <c r="AA1" s="613"/>
      <c r="AB1" s="613"/>
      <c r="AC1" s="613"/>
      <c r="AD1" s="613"/>
      <c r="AE1" s="613"/>
      <c r="AF1" s="613"/>
      <c r="AG1" s="613"/>
      <c r="AH1" s="613"/>
      <c r="AI1" s="613"/>
      <c r="AJ1" s="613"/>
      <c r="AK1" s="613"/>
      <c r="AL1" s="613"/>
      <c r="AM1" s="613"/>
      <c r="AN1" s="729"/>
      <c r="AO1" s="701" t="s">
        <v>1194</v>
      </c>
      <c r="AP1" s="704" t="s">
        <v>1796</v>
      </c>
      <c r="AQ1" s="707" t="s">
        <v>1658</v>
      </c>
      <c r="AR1" s="613"/>
      <c r="AS1" s="613"/>
      <c r="AT1" s="613"/>
      <c r="AU1" s="613"/>
      <c r="AV1" s="613"/>
      <c r="AW1" s="613"/>
      <c r="AX1" s="613"/>
      <c r="AY1" s="613"/>
      <c r="AZ1" s="708"/>
      <c r="BA1" s="692" t="s">
        <v>1659</v>
      </c>
      <c r="BB1" s="716"/>
      <c r="BC1" s="716"/>
      <c r="BD1" s="716"/>
      <c r="BE1" s="716"/>
      <c r="BF1" s="716"/>
      <c r="BG1" s="716"/>
      <c r="BH1" s="716"/>
      <c r="BI1" s="716"/>
      <c r="BJ1" s="716"/>
      <c r="BK1" s="716"/>
      <c r="BL1" s="712"/>
      <c r="BM1" s="688" t="s">
        <v>1789</v>
      </c>
      <c r="BN1" s="681"/>
      <c r="BO1" s="658"/>
      <c r="BP1" s="685" t="s">
        <v>1230</v>
      </c>
      <c r="BQ1" s="720" t="s">
        <v>1854</v>
      </c>
    </row>
    <row r="2" spans="1:69" s="31" customFormat="1" ht="98.25" customHeight="1" thickBot="1" x14ac:dyDescent="0.3">
      <c r="A2" s="710"/>
      <c r="B2" s="649"/>
      <c r="C2" s="713" t="s">
        <v>1811</v>
      </c>
      <c r="D2" s="715" t="s">
        <v>1810</v>
      </c>
      <c r="E2" s="649"/>
      <c r="F2" s="661"/>
      <c r="G2" s="649"/>
      <c r="H2" s="661"/>
      <c r="I2" s="661"/>
      <c r="J2" s="689"/>
      <c r="K2" s="617"/>
      <c r="L2" s="618"/>
      <c r="M2" s="699"/>
      <c r="N2" s="724"/>
      <c r="O2" s="727"/>
      <c r="P2" s="661"/>
      <c r="Q2" s="728"/>
      <c r="R2" s="689"/>
      <c r="S2" s="617"/>
      <c r="T2" s="617"/>
      <c r="U2" s="617"/>
      <c r="V2" s="618"/>
      <c r="W2" s="620"/>
      <c r="X2" s="623"/>
      <c r="Y2" s="707" t="s">
        <v>1806</v>
      </c>
      <c r="Z2" s="712"/>
      <c r="AA2" s="692" t="s">
        <v>1805</v>
      </c>
      <c r="AB2" s="614"/>
      <c r="AC2" s="615" t="s">
        <v>1375</v>
      </c>
      <c r="AD2" s="614"/>
      <c r="AE2" s="615" t="s">
        <v>1376</v>
      </c>
      <c r="AF2" s="614"/>
      <c r="AG2" s="615" t="s">
        <v>1377</v>
      </c>
      <c r="AH2" s="614"/>
      <c r="AI2" s="615" t="s">
        <v>1379</v>
      </c>
      <c r="AJ2" s="614"/>
      <c r="AK2" s="615" t="s">
        <v>1378</v>
      </c>
      <c r="AL2" s="614"/>
      <c r="AM2" s="678" t="s">
        <v>1380</v>
      </c>
      <c r="AN2" s="694"/>
      <c r="AO2" s="702"/>
      <c r="AP2" s="705"/>
      <c r="AQ2" s="707" t="s">
        <v>1383</v>
      </c>
      <c r="AR2" s="690"/>
      <c r="AS2" s="615" t="s">
        <v>1384</v>
      </c>
      <c r="AT2" s="690"/>
      <c r="AU2" s="615" t="s">
        <v>1385</v>
      </c>
      <c r="AV2" s="690"/>
      <c r="AW2" s="615" t="s">
        <v>1386</v>
      </c>
      <c r="AX2" s="690"/>
      <c r="AY2" s="678" t="s">
        <v>1387</v>
      </c>
      <c r="AZ2" s="691"/>
      <c r="BA2" s="717" t="s">
        <v>1849</v>
      </c>
      <c r="BB2" s="692" t="s">
        <v>1657</v>
      </c>
      <c r="BC2" s="693"/>
      <c r="BD2" s="692" t="s">
        <v>1196</v>
      </c>
      <c r="BE2" s="693"/>
      <c r="BF2" s="692" t="s">
        <v>1197</v>
      </c>
      <c r="BG2" s="693"/>
      <c r="BH2" s="717" t="s">
        <v>1195</v>
      </c>
      <c r="BI2" s="692" t="s">
        <v>1182</v>
      </c>
      <c r="BJ2" s="693"/>
      <c r="BK2" s="695" t="s">
        <v>1204</v>
      </c>
      <c r="BL2" s="691"/>
      <c r="BM2" s="689"/>
      <c r="BN2" s="617"/>
      <c r="BO2" s="659"/>
      <c r="BP2" s="686"/>
      <c r="BQ2" s="721"/>
    </row>
    <row r="3" spans="1:69" s="31" customFormat="1" ht="97.5" customHeight="1" thickBot="1" x14ac:dyDescent="0.3">
      <c r="A3" s="710"/>
      <c r="B3" s="649"/>
      <c r="C3" s="714"/>
      <c r="D3" s="666"/>
      <c r="E3" s="649"/>
      <c r="F3" s="661"/>
      <c r="G3" s="649"/>
      <c r="H3" s="661"/>
      <c r="I3" s="661"/>
      <c r="J3" s="517" t="s">
        <v>1848</v>
      </c>
      <c r="K3" s="518" t="s">
        <v>1</v>
      </c>
      <c r="L3" s="519" t="s">
        <v>1667</v>
      </c>
      <c r="M3" s="699"/>
      <c r="N3" s="725"/>
      <c r="O3" s="727"/>
      <c r="P3" s="661"/>
      <c r="Q3" s="728"/>
      <c r="R3" s="520" t="s">
        <v>1851</v>
      </c>
      <c r="S3" s="361" t="s">
        <v>1850</v>
      </c>
      <c r="T3" s="521" t="s">
        <v>1266</v>
      </c>
      <c r="U3" s="522" t="s">
        <v>1853</v>
      </c>
      <c r="V3" s="516" t="s">
        <v>1852</v>
      </c>
      <c r="W3" s="697"/>
      <c r="X3" s="731"/>
      <c r="Y3" s="331" t="s">
        <v>1800</v>
      </c>
      <c r="Z3" s="328" t="s">
        <v>1798</v>
      </c>
      <c r="AA3" s="337" t="s">
        <v>1800</v>
      </c>
      <c r="AB3" s="333" t="s">
        <v>1798</v>
      </c>
      <c r="AC3" s="337" t="s">
        <v>1800</v>
      </c>
      <c r="AD3" s="333" t="s">
        <v>1798</v>
      </c>
      <c r="AE3" s="328" t="s">
        <v>1800</v>
      </c>
      <c r="AF3" s="333" t="s">
        <v>1798</v>
      </c>
      <c r="AG3" s="328" t="s">
        <v>1800</v>
      </c>
      <c r="AH3" s="333" t="s">
        <v>1798</v>
      </c>
      <c r="AI3" s="328" t="s">
        <v>1800</v>
      </c>
      <c r="AJ3" s="333" t="s">
        <v>1798</v>
      </c>
      <c r="AK3" s="328" t="s">
        <v>1800</v>
      </c>
      <c r="AL3" s="333" t="s">
        <v>1798</v>
      </c>
      <c r="AM3" s="328" t="s">
        <v>1800</v>
      </c>
      <c r="AN3" s="347" t="s">
        <v>1798</v>
      </c>
      <c r="AO3" s="703"/>
      <c r="AP3" s="706"/>
      <c r="AQ3" s="331" t="s">
        <v>1800</v>
      </c>
      <c r="AR3" s="328" t="s">
        <v>1798</v>
      </c>
      <c r="AS3" s="328" t="s">
        <v>1800</v>
      </c>
      <c r="AT3" s="328" t="s">
        <v>1798</v>
      </c>
      <c r="AU3" s="328" t="s">
        <v>1800</v>
      </c>
      <c r="AV3" s="328" t="s">
        <v>1798</v>
      </c>
      <c r="AW3" s="328" t="s">
        <v>1800</v>
      </c>
      <c r="AX3" s="328" t="s">
        <v>1798</v>
      </c>
      <c r="AY3" s="328" t="s">
        <v>1800</v>
      </c>
      <c r="AZ3" s="435" t="s">
        <v>1798</v>
      </c>
      <c r="BA3" s="718"/>
      <c r="BB3" s="496" t="s">
        <v>1800</v>
      </c>
      <c r="BC3" s="497" t="s">
        <v>1798</v>
      </c>
      <c r="BD3" s="496" t="s">
        <v>1800</v>
      </c>
      <c r="BE3" s="497" t="s">
        <v>1798</v>
      </c>
      <c r="BF3" s="496" t="s">
        <v>1800</v>
      </c>
      <c r="BG3" s="497" t="s">
        <v>1798</v>
      </c>
      <c r="BH3" s="719"/>
      <c r="BI3" s="496" t="s">
        <v>1800</v>
      </c>
      <c r="BJ3" s="438" t="s">
        <v>1798</v>
      </c>
      <c r="BK3" s="437" t="s">
        <v>1800</v>
      </c>
      <c r="BL3" s="438" t="s">
        <v>1798</v>
      </c>
      <c r="BM3" s="331" t="s">
        <v>1472</v>
      </c>
      <c r="BN3" s="328" t="s">
        <v>1790</v>
      </c>
      <c r="BO3" s="347" t="s">
        <v>1324</v>
      </c>
      <c r="BP3" s="687"/>
      <c r="BQ3" s="722"/>
    </row>
    <row r="4" spans="1:69" s="571" customFormat="1" ht="118.5" customHeight="1" thickBot="1" x14ac:dyDescent="0.3">
      <c r="A4" s="523" t="s">
        <v>1872</v>
      </c>
      <c r="B4" s="546">
        <v>43064</v>
      </c>
      <c r="C4" s="547">
        <v>43160</v>
      </c>
      <c r="D4" s="548">
        <v>43161</v>
      </c>
      <c r="E4" s="549" t="s">
        <v>1660</v>
      </c>
      <c r="F4" s="550" t="s">
        <v>1319</v>
      </c>
      <c r="G4" s="551" t="s">
        <v>1893</v>
      </c>
      <c r="H4" s="552" t="s">
        <v>1226</v>
      </c>
      <c r="I4" s="553" t="s">
        <v>1812</v>
      </c>
      <c r="J4" s="554"/>
      <c r="K4" s="555"/>
      <c r="L4" s="556"/>
      <c r="M4" s="557" t="s">
        <v>493</v>
      </c>
      <c r="N4" s="555" t="s">
        <v>493</v>
      </c>
      <c r="O4" s="555" t="s">
        <v>1809</v>
      </c>
      <c r="P4" s="555"/>
      <c r="Q4" s="558" t="s">
        <v>1802</v>
      </c>
      <c r="R4" s="555"/>
      <c r="S4" s="586"/>
      <c r="T4" s="586"/>
      <c r="U4" s="587"/>
      <c r="V4" s="559">
        <f>AO4-180</f>
        <v>42829</v>
      </c>
      <c r="W4" s="560">
        <f>AO4-80</f>
        <v>42929</v>
      </c>
      <c r="X4" s="561">
        <f>W4-120</f>
        <v>42809</v>
      </c>
      <c r="Y4" s="560">
        <f>IF(N4="да",AO4-75,"не требуется")</f>
        <v>42934</v>
      </c>
      <c r="Z4" s="560"/>
      <c r="AA4" s="562">
        <f>IF(N4="да",AO4-75,"не требуется")</f>
        <v>42934</v>
      </c>
      <c r="AB4" s="562"/>
      <c r="AC4" s="562">
        <f>IF(N4="да",AO4-40,"не требуется")</f>
        <v>42969</v>
      </c>
      <c r="AD4" s="562"/>
      <c r="AE4" s="562">
        <f>IF(N4="да",AO4-50,"не требуется")</f>
        <v>42959</v>
      </c>
      <c r="AF4" s="562"/>
      <c r="AG4" s="562">
        <f>IF(N4="да",AO4-40,"не требуется")</f>
        <v>42969</v>
      </c>
      <c r="AH4" s="562"/>
      <c r="AI4" s="562">
        <f>IF(N4="да",AO4-30,"не требуется")</f>
        <v>42979</v>
      </c>
      <c r="AJ4" s="562"/>
      <c r="AK4" s="562">
        <f>IF(N4="да",AO4-40,"не требуется")</f>
        <v>42969</v>
      </c>
      <c r="AL4" s="563"/>
      <c r="AM4" s="563">
        <f>IF(N4="да",AO4-120,"не требуется")</f>
        <v>42889</v>
      </c>
      <c r="AN4" s="564"/>
      <c r="AO4" s="560">
        <v>43009</v>
      </c>
      <c r="AP4" s="564">
        <f>W4-30</f>
        <v>42899</v>
      </c>
      <c r="AQ4" s="560">
        <f>IF(AND(M4="да",N4="да",O4="международная"),AO4-40,"не требуется")</f>
        <v>42969</v>
      </c>
      <c r="AR4" s="560"/>
      <c r="AS4" s="562">
        <f>IF(AND(M4="да",N4="да",O4="международная"),AO4-25,"не требуется")</f>
        <v>42984</v>
      </c>
      <c r="AT4" s="562"/>
      <c r="AU4" s="562">
        <f>IF(AND(M4="да",N4="да",O4="международная"),AO4-55,"не требуется")</f>
        <v>42954</v>
      </c>
      <c r="AV4" s="562"/>
      <c r="AW4" s="562">
        <f>IF(AND(M4="да",N4="да",O4="международная"),AO4-15,"не требуется")</f>
        <v>42994</v>
      </c>
      <c r="AX4" s="563"/>
      <c r="AY4" s="563">
        <f>IF(AND(M4="да",N4="да",O4="международная"),AO4-25,"не требуется")</f>
        <v>42984</v>
      </c>
      <c r="AZ4" s="563"/>
      <c r="BA4" s="565"/>
      <c r="BB4" s="566">
        <f>IF(N4="да",AO4-"50")</f>
        <v>42959</v>
      </c>
      <c r="BC4" s="566"/>
      <c r="BD4" s="566">
        <f>IF(N4="да",AO4-20)</f>
        <v>42989</v>
      </c>
      <c r="BE4" s="566"/>
      <c r="BF4" s="566">
        <f>IF(AND(M4="да",N4="да",O4="международная"),AO4-50,"не требуется")</f>
        <v>42959</v>
      </c>
      <c r="BG4" s="566"/>
      <c r="BH4" s="566"/>
      <c r="BI4" s="566">
        <f>IF(AND(M4="да",N4="да",O4="международная"),AO4-50,"не требуется")</f>
        <v>42959</v>
      </c>
      <c r="BJ4" s="546"/>
      <c r="BK4" s="546"/>
      <c r="BL4" s="559"/>
      <c r="BM4" s="567">
        <f>IF(AND(M4="да",N4="да",O4="международная"),D4+10,"не требуется")</f>
        <v>43171</v>
      </c>
      <c r="BN4" s="560">
        <f>IF(N4="да",D4+3,IF(N4="нет","не требуется"))</f>
        <v>43164</v>
      </c>
      <c r="BO4" s="568" t="str">
        <f>IF(AND(M4="да",N4="да",O4="международная"),ROMAN(INT((MONTH(D4)+2)/3))&amp;"кв."&amp;TEXT(D4,"гггг")&amp;"г.","не требуется")</f>
        <v>Iкв.2018г.</v>
      </c>
      <c r="BP4" s="569">
        <f>AO4-7</f>
        <v>43002</v>
      </c>
      <c r="BQ4" s="570"/>
    </row>
    <row r="5" spans="1:69" ht="118.5" customHeight="1" thickBot="1" x14ac:dyDescent="0.3">
      <c r="A5" s="582" t="s">
        <v>1981</v>
      </c>
      <c r="B5" s="353">
        <f>C5-90</f>
        <v>43053</v>
      </c>
      <c r="C5" s="473">
        <v>43143</v>
      </c>
      <c r="D5" s="475">
        <v>43147</v>
      </c>
      <c r="E5" s="405" t="s">
        <v>1882</v>
      </c>
      <c r="F5" s="428" t="s">
        <v>1338</v>
      </c>
      <c r="G5" s="391" t="s">
        <v>1883</v>
      </c>
      <c r="H5" s="515" t="s">
        <v>1624</v>
      </c>
      <c r="I5" s="433" t="s">
        <v>1884</v>
      </c>
      <c r="J5" s="464" t="s">
        <v>1877</v>
      </c>
      <c r="K5" s="335" t="s">
        <v>34</v>
      </c>
      <c r="L5" s="458" t="s">
        <v>34</v>
      </c>
      <c r="M5" s="514"/>
      <c r="N5" s="459" t="s">
        <v>493</v>
      </c>
      <c r="O5" s="459" t="s">
        <v>897</v>
      </c>
      <c r="P5" s="459" t="s">
        <v>1487</v>
      </c>
      <c r="Q5" s="460" t="s">
        <v>1960</v>
      </c>
      <c r="R5" s="376" t="s">
        <v>1232</v>
      </c>
      <c r="S5" s="369"/>
      <c r="T5" s="325" t="s">
        <v>1337</v>
      </c>
      <c r="U5" s="588"/>
      <c r="V5" s="525">
        <f t="shared" ref="V5:V50" si="0">AO5-180</f>
        <v>42963</v>
      </c>
      <c r="W5" s="350">
        <v>43115</v>
      </c>
      <c r="X5" s="375">
        <v>43018</v>
      </c>
      <c r="Y5" s="370">
        <f>IF(AND(N5="да",Q5="выступление"),AO5-75,"не требуется")</f>
        <v>43068</v>
      </c>
      <c r="Z5" s="372">
        <v>43083</v>
      </c>
      <c r="AA5" s="371">
        <f>IF(AND(N5="да",Q5="выступление"),AO5-75,"не требуется")</f>
        <v>43068</v>
      </c>
      <c r="AB5" s="373"/>
      <c r="AC5" s="371">
        <f>IF(AND(N5="да",Q5="выступление"),AO5-40,"не требуется")</f>
        <v>43103</v>
      </c>
      <c r="AD5" s="373">
        <v>43080</v>
      </c>
      <c r="AE5" s="371">
        <f>IF(AND(N5="да",Q5="выступление"),AO5-50,"не требуется")</f>
        <v>43093</v>
      </c>
      <c r="AF5" s="373">
        <v>43082</v>
      </c>
      <c r="AG5" s="371">
        <f>IF(AND(N5="да",Q5="выступление"),AO5-40,"не требуется")</f>
        <v>43103</v>
      </c>
      <c r="AH5" s="373">
        <v>43082</v>
      </c>
      <c r="AI5" s="371">
        <f>IF(AND(N5="да",Q5="выступление"),AO5-30,"не требуется")</f>
        <v>43113</v>
      </c>
      <c r="AJ5" s="373" t="s">
        <v>1961</v>
      </c>
      <c r="AK5" s="371">
        <f>IF(AND(N5="да",Q5="выступление"),AO5-40,"не требуется")</f>
        <v>43103</v>
      </c>
      <c r="AL5" s="353" t="s">
        <v>1961</v>
      </c>
      <c r="AM5" s="374">
        <f>IF(AND(N5="да",Q5="выступление"),AO5-120,"не требуется")</f>
        <v>43023</v>
      </c>
      <c r="AN5" s="342"/>
      <c r="AO5" s="461">
        <v>43143</v>
      </c>
      <c r="AP5" s="354">
        <f t="shared" ref="AP5:AP52" si="1">W5-30</f>
        <v>43085</v>
      </c>
      <c r="AQ5" s="370" t="str">
        <f>IF(AND(M5="да",N5="да",O5="международная"),AO5-40,"не требуется")</f>
        <v>не требуется</v>
      </c>
      <c r="AR5" s="332"/>
      <c r="AS5" s="371" t="str">
        <f>IF(AND(M5="да",N5="да",O5="международная"),AO5-25,"не требуется")</f>
        <v>не требуется</v>
      </c>
      <c r="AT5" s="352"/>
      <c r="AU5" s="371" t="str">
        <f t="shared" ref="AU5:AU7" si="2">IF(AND(M5="да",N5="да",O5="международная"),AO5-55,"не требуется")</f>
        <v>не требуется</v>
      </c>
      <c r="AV5" s="352"/>
      <c r="AW5" s="371" t="str">
        <f>IF(AND(M5="да",N5="да",O5="международная"),AO5-15,"не требуется")</f>
        <v>не требуется</v>
      </c>
      <c r="AX5" s="353"/>
      <c r="AY5" s="374" t="str">
        <f t="shared" ref="AY5:AY7" si="3">IF(AND(M5="да",N5="да",O5="международная"),AO5-25,"не требуется")</f>
        <v>не требуется</v>
      </c>
      <c r="AZ5" s="353"/>
      <c r="BA5" s="397"/>
      <c r="BB5" s="498">
        <f>IF(N5="да",AO5-"50")</f>
        <v>43093</v>
      </c>
      <c r="BC5" s="325"/>
      <c r="BD5" s="498">
        <f t="shared" ref="BD5:BD9" si="4">IF(N5="да",AO5-20)</f>
        <v>43123</v>
      </c>
      <c r="BE5" s="325"/>
      <c r="BF5" s="498">
        <f>IF(N5="да",AO5-50)</f>
        <v>43093</v>
      </c>
      <c r="BG5" s="325"/>
      <c r="BH5" s="325"/>
      <c r="BI5" s="498" t="str">
        <f t="shared" ref="BI5:BI52" si="5">IF(AND(M5="да",N5="да",O5="международная"),AO5-50,"не требуется")</f>
        <v>не требуется</v>
      </c>
      <c r="BJ5" s="353"/>
      <c r="BK5" s="353"/>
      <c r="BL5" s="398"/>
      <c r="BM5" s="330" t="str">
        <f>IF(AND(M5="да",N5="да",O5="международная"),D5+10,"не требуется")</f>
        <v>не требуется</v>
      </c>
      <c r="BN5" s="332">
        <f t="shared" ref="BN5:BN52" si="6">IF(N5="да",D5+3,IF(N5="нет","не требуется"))</f>
        <v>43150</v>
      </c>
      <c r="BO5" s="485" t="str">
        <f t="shared" ref="BO5:BO52" si="7">IF(AND(M5="да",N5="да",O5="международная"),ROMAN(INT((MONTH(D5)+2)/3))&amp;"кв."&amp;TEXT(D5,"гггг")&amp;"г.","не требуется")</f>
        <v>не требуется</v>
      </c>
      <c r="BP5" s="493">
        <f t="shared" ref="BP5:BP52" si="8">AO5-7</f>
        <v>43136</v>
      </c>
      <c r="BQ5" s="441"/>
    </row>
    <row r="6" spans="1:69" ht="118.5" customHeight="1" thickBot="1" x14ac:dyDescent="0.3">
      <c r="A6" s="524"/>
      <c r="B6" s="353">
        <f>C6-90</f>
        <v>43042</v>
      </c>
      <c r="C6" s="473">
        <v>43132</v>
      </c>
      <c r="D6" s="475">
        <v>43132</v>
      </c>
      <c r="E6" s="405" t="s">
        <v>1935</v>
      </c>
      <c r="F6" s="428" t="s">
        <v>1338</v>
      </c>
      <c r="G6" s="391" t="s">
        <v>58</v>
      </c>
      <c r="H6" s="515" t="s">
        <v>1894</v>
      </c>
      <c r="I6" s="433"/>
      <c r="J6" s="466" t="s">
        <v>1874</v>
      </c>
      <c r="K6" s="335" t="s">
        <v>1936</v>
      </c>
      <c r="L6" s="458" t="s">
        <v>1953</v>
      </c>
      <c r="M6" s="514"/>
      <c r="N6" s="459" t="s">
        <v>493</v>
      </c>
      <c r="O6" s="459" t="s">
        <v>897</v>
      </c>
      <c r="P6" s="459"/>
      <c r="Q6" s="460" t="s">
        <v>1960</v>
      </c>
      <c r="R6" s="376"/>
      <c r="S6" s="369"/>
      <c r="T6" s="325"/>
      <c r="U6" s="588"/>
      <c r="V6" s="525">
        <f t="shared" si="0"/>
        <v>42952</v>
      </c>
      <c r="W6" s="351">
        <v>43132</v>
      </c>
      <c r="X6" s="375"/>
      <c r="Y6" s="370">
        <f>IF(AND(N6="да",Q6="выступление"),AO6-75,"не требуется")</f>
        <v>43057</v>
      </c>
      <c r="Z6" s="372"/>
      <c r="AA6" s="371">
        <f t="shared" ref="AA6:AA52" si="9">IF(AND(N6="да",Q6="выступление"),AO6-75,"не требуется")</f>
        <v>43057</v>
      </c>
      <c r="AB6" s="373"/>
      <c r="AC6" s="371">
        <f t="shared" ref="AC6:AC52" si="10">IF(AND(N6="да",Q6="выступление"),AO6-40,"не требуется")</f>
        <v>43092</v>
      </c>
      <c r="AD6" s="373"/>
      <c r="AE6" s="371">
        <f t="shared" ref="AE6:AE52" si="11">IF(AND(N6="да",Q6="выступление"),AO6-50,"не требуется")</f>
        <v>43082</v>
      </c>
      <c r="AF6" s="373"/>
      <c r="AG6" s="371">
        <f t="shared" ref="AG6:AG52" si="12">IF(AND(N6="да",Q6="выступление"),AO6-40,"не требуется")</f>
        <v>43092</v>
      </c>
      <c r="AH6" s="373"/>
      <c r="AI6" s="371">
        <f t="shared" ref="AI6:AI52" si="13">IF(AND(N6="да",Q6="выступление"),AO6-30,"не требуется")</f>
        <v>43102</v>
      </c>
      <c r="AJ6" s="373"/>
      <c r="AK6" s="371">
        <f t="shared" ref="AK6:AK52" si="14">IF(AND(N6="да",Q6="выступление"),AO6-40,"не требуется")</f>
        <v>43092</v>
      </c>
      <c r="AL6" s="353"/>
      <c r="AM6" s="374">
        <f t="shared" ref="AM6:AM52" si="15">IF(AND(N6="да",Q6="выступление"),AO6-120,"не требуется")</f>
        <v>43012</v>
      </c>
      <c r="AN6" s="462"/>
      <c r="AO6" s="461">
        <v>43132</v>
      </c>
      <c r="AP6" s="354">
        <f t="shared" si="1"/>
        <v>43102</v>
      </c>
      <c r="AQ6" s="370" t="str">
        <f>IF(AND(M6="да",N6="да",O6="международная"),AO6-40,"не требуется")</f>
        <v>не требуется</v>
      </c>
      <c r="AR6" s="332"/>
      <c r="AS6" s="371" t="str">
        <f>IF(AND(M6="да",N6="да",O6="международная"),AO6-25,"не требуется")</f>
        <v>не требуется</v>
      </c>
      <c r="AT6" s="352"/>
      <c r="AU6" s="371" t="str">
        <f t="shared" si="2"/>
        <v>не требуется</v>
      </c>
      <c r="AV6" s="352"/>
      <c r="AW6" s="371" t="str">
        <f>IF(AND(M6="да",N6="да",O6="международная"),AO6-15,"не требуется")</f>
        <v>не требуется</v>
      </c>
      <c r="AX6" s="353"/>
      <c r="AY6" s="374" t="str">
        <f t="shared" si="3"/>
        <v>не требуется</v>
      </c>
      <c r="AZ6" s="353"/>
      <c r="BA6" s="397"/>
      <c r="BB6" s="498">
        <f t="shared" ref="BB6:BB8" si="16">IF(N6="да",AO6-"50")</f>
        <v>43082</v>
      </c>
      <c r="BC6" s="325"/>
      <c r="BD6" s="498">
        <f t="shared" si="4"/>
        <v>43112</v>
      </c>
      <c r="BE6" s="325"/>
      <c r="BF6" s="498">
        <f t="shared" ref="BF6:BF52" si="17">IF(N6="да",AO6-50)</f>
        <v>43082</v>
      </c>
      <c r="BG6" s="325"/>
      <c r="BH6" s="325"/>
      <c r="BI6" s="498" t="str">
        <f t="shared" si="5"/>
        <v>не требуется</v>
      </c>
      <c r="BJ6" s="353"/>
      <c r="BK6" s="353"/>
      <c r="BL6" s="398"/>
      <c r="BM6" s="330" t="str">
        <f>IF(AND(M6="да",N6="да",O6="международная"),D6+10,"не требуется")</f>
        <v>не требуется</v>
      </c>
      <c r="BN6" s="332">
        <f t="shared" si="6"/>
        <v>43135</v>
      </c>
      <c r="BO6" s="485" t="str">
        <f t="shared" si="7"/>
        <v>не требуется</v>
      </c>
      <c r="BP6" s="493">
        <f t="shared" si="8"/>
        <v>43125</v>
      </c>
      <c r="BQ6" s="441"/>
    </row>
    <row r="7" spans="1:69" ht="118.5" customHeight="1" thickBot="1" x14ac:dyDescent="0.3">
      <c r="A7" s="581" t="s">
        <v>1986</v>
      </c>
      <c r="B7" s="353">
        <f>C7-90</f>
        <v>43058</v>
      </c>
      <c r="C7" s="473">
        <v>43148</v>
      </c>
      <c r="D7" s="475">
        <v>43153</v>
      </c>
      <c r="E7" s="405" t="s">
        <v>1972</v>
      </c>
      <c r="F7" s="428" t="s">
        <v>1973</v>
      </c>
      <c r="G7" s="391" t="s">
        <v>1974</v>
      </c>
      <c r="H7" s="573" t="s">
        <v>1975</v>
      </c>
      <c r="I7" s="433" t="s">
        <v>1976</v>
      </c>
      <c r="J7" s="466"/>
      <c r="K7" s="335"/>
      <c r="L7" s="458" t="s">
        <v>35</v>
      </c>
      <c r="M7" s="572"/>
      <c r="N7" s="459" t="s">
        <v>493</v>
      </c>
      <c r="O7" s="459"/>
      <c r="P7" s="459"/>
      <c r="Q7" s="460" t="s">
        <v>1960</v>
      </c>
      <c r="R7" s="376"/>
      <c r="S7" s="369"/>
      <c r="T7" s="325"/>
      <c r="U7" s="588"/>
      <c r="V7" s="525"/>
      <c r="W7" s="351">
        <v>43147</v>
      </c>
      <c r="X7" s="375"/>
      <c r="Y7" s="370">
        <f>IF(AND(N7="да",Q7="выступление"),AO7-75,"не требуется")</f>
        <v>43073</v>
      </c>
      <c r="Z7" s="372">
        <v>43131</v>
      </c>
      <c r="AA7" s="371">
        <f t="shared" si="9"/>
        <v>43073</v>
      </c>
      <c r="AB7" s="373" t="s">
        <v>1987</v>
      </c>
      <c r="AC7" s="371">
        <f t="shared" si="10"/>
        <v>43108</v>
      </c>
      <c r="AD7" s="373" t="s">
        <v>1977</v>
      </c>
      <c r="AE7" s="371">
        <f t="shared" si="11"/>
        <v>43098</v>
      </c>
      <c r="AF7" s="373" t="s">
        <v>1977</v>
      </c>
      <c r="AG7" s="371">
        <f t="shared" si="12"/>
        <v>43108</v>
      </c>
      <c r="AH7" s="373"/>
      <c r="AI7" s="371">
        <f t="shared" si="13"/>
        <v>43118</v>
      </c>
      <c r="AJ7" s="373"/>
      <c r="AK7" s="371">
        <f t="shared" si="14"/>
        <v>43108</v>
      </c>
      <c r="AL7" s="353"/>
      <c r="AM7" s="374">
        <f t="shared" si="15"/>
        <v>43028</v>
      </c>
      <c r="AN7" s="462"/>
      <c r="AO7" s="461">
        <v>43148</v>
      </c>
      <c r="AP7" s="354"/>
      <c r="AQ7" s="370" t="str">
        <f>IF(AND(M7="да",N7="да",O7="международная"),AO7-40,"не требуется")</f>
        <v>не требуется</v>
      </c>
      <c r="AR7" s="332"/>
      <c r="AS7" s="371" t="str">
        <f>IF(AND(M7="да",N7="да",O7="международная"),AO7-25,"не требуется")</f>
        <v>не требуется</v>
      </c>
      <c r="AT7" s="352"/>
      <c r="AU7" s="371" t="str">
        <f t="shared" si="2"/>
        <v>не требуется</v>
      </c>
      <c r="AV7" s="352"/>
      <c r="AW7" s="371" t="str">
        <f>IF(AND(M7="да",N7="да",O7="международная"),AO7-15,"не требуется")</f>
        <v>не требуется</v>
      </c>
      <c r="AX7" s="353"/>
      <c r="AY7" s="374" t="str">
        <f t="shared" si="3"/>
        <v>не требуется</v>
      </c>
      <c r="AZ7" s="353"/>
      <c r="BA7" s="397"/>
      <c r="BB7" s="498">
        <f t="shared" si="16"/>
        <v>43098</v>
      </c>
      <c r="BC7" s="325"/>
      <c r="BD7" s="498">
        <f t="shared" si="4"/>
        <v>43128</v>
      </c>
      <c r="BE7" s="325"/>
      <c r="BF7" s="498">
        <f t="shared" si="17"/>
        <v>43098</v>
      </c>
      <c r="BG7" s="325"/>
      <c r="BH7" s="325"/>
      <c r="BI7" s="498" t="str">
        <f t="shared" si="5"/>
        <v>не требуется</v>
      </c>
      <c r="BJ7" s="353"/>
      <c r="BK7" s="353"/>
      <c r="BL7" s="398"/>
      <c r="BM7" s="330" t="str">
        <f>IF(AND(M7="да",N7="да",O7="международная"),D7+10,"не требуется")</f>
        <v>не требуется</v>
      </c>
      <c r="BN7" s="332">
        <f t="shared" si="6"/>
        <v>43156</v>
      </c>
      <c r="BO7" s="485" t="str">
        <f t="shared" si="7"/>
        <v>не требуется</v>
      </c>
      <c r="BP7" s="493">
        <f t="shared" si="8"/>
        <v>43141</v>
      </c>
      <c r="BQ7" s="441"/>
    </row>
    <row r="8" spans="1:69" ht="126" customHeight="1" thickBot="1" x14ac:dyDescent="0.3">
      <c r="A8" s="580" t="s">
        <v>1982</v>
      </c>
      <c r="B8" s="353">
        <f t="shared" ref="B8:B12" si="18">C8-90</f>
        <v>43069</v>
      </c>
      <c r="C8" s="473">
        <v>43159</v>
      </c>
      <c r="D8" s="475">
        <v>43160</v>
      </c>
      <c r="E8" s="405" t="s">
        <v>1885</v>
      </c>
      <c r="F8" s="428" t="s">
        <v>1319</v>
      </c>
      <c r="G8" s="391" t="s">
        <v>361</v>
      </c>
      <c r="H8" s="515" t="s">
        <v>1226</v>
      </c>
      <c r="I8" s="433"/>
      <c r="J8" s="466" t="s">
        <v>1874</v>
      </c>
      <c r="K8" s="335" t="s">
        <v>1937</v>
      </c>
      <c r="L8" s="458" t="s">
        <v>441</v>
      </c>
      <c r="M8" s="514"/>
      <c r="N8" s="459" t="s">
        <v>493</v>
      </c>
      <c r="O8" s="459" t="s">
        <v>1809</v>
      </c>
      <c r="P8" s="459"/>
      <c r="Q8" s="460" t="s">
        <v>1960</v>
      </c>
      <c r="R8" s="376" t="s">
        <v>1232</v>
      </c>
      <c r="S8" s="369">
        <v>43119</v>
      </c>
      <c r="T8" s="325"/>
      <c r="U8" s="588">
        <v>43101</v>
      </c>
      <c r="V8" s="525">
        <f t="shared" si="0"/>
        <v>42979</v>
      </c>
      <c r="W8" s="543">
        <v>43125</v>
      </c>
      <c r="X8" s="375"/>
      <c r="Y8" s="370">
        <f t="shared" ref="Y8:Y52" si="19">IF(AND(N8="да",Q8="выступление"),AO8-75,"не требуется")</f>
        <v>43084</v>
      </c>
      <c r="Z8" s="372">
        <v>43139</v>
      </c>
      <c r="AA8" s="371">
        <f t="shared" si="9"/>
        <v>43084</v>
      </c>
      <c r="AB8" s="373">
        <v>43144</v>
      </c>
      <c r="AC8" s="371">
        <f t="shared" si="10"/>
        <v>43119</v>
      </c>
      <c r="AD8" s="373">
        <v>43126</v>
      </c>
      <c r="AE8" s="371">
        <f t="shared" si="11"/>
        <v>43109</v>
      </c>
      <c r="AF8" s="373">
        <v>43139</v>
      </c>
      <c r="AG8" s="371">
        <f t="shared" si="12"/>
        <v>43119</v>
      </c>
      <c r="AH8" s="373" t="s">
        <v>1977</v>
      </c>
      <c r="AI8" s="371">
        <f t="shared" si="13"/>
        <v>43129</v>
      </c>
      <c r="AJ8" s="373" t="s">
        <v>1977</v>
      </c>
      <c r="AK8" s="371">
        <f t="shared" si="14"/>
        <v>43119</v>
      </c>
      <c r="AL8" s="353" t="s">
        <v>1977</v>
      </c>
      <c r="AM8" s="374">
        <f t="shared" si="15"/>
        <v>43039</v>
      </c>
      <c r="AN8" s="462"/>
      <c r="AO8" s="461">
        <v>43159</v>
      </c>
      <c r="AP8" s="354">
        <f t="shared" si="1"/>
        <v>43095</v>
      </c>
      <c r="AQ8" s="370" t="str">
        <f>IF(AND(M8="да",N8="да",O8="международная"),AO8-40,"не требуется")</f>
        <v>не требуется</v>
      </c>
      <c r="AR8" s="332"/>
      <c r="AS8" s="371" t="str">
        <f>IF(AND(M8="да",N8="да",O8="международная"),AO8-25,"не требуется")</f>
        <v>не требуется</v>
      </c>
      <c r="AT8" s="352"/>
      <c r="AU8" s="371" t="str">
        <f>IF(AND(M8="да",N8="да",O8="международная"),AO8-55,"не требуется")</f>
        <v>не требуется</v>
      </c>
      <c r="AV8" s="352"/>
      <c r="AW8" s="371" t="str">
        <f>IF(AND(M8="да",N8="да",O8="международная"),AO8-15,"не требуется")</f>
        <v>не требуется</v>
      </c>
      <c r="AX8" s="353"/>
      <c r="AY8" s="374" t="str">
        <f>IF(AND(M8="да",N8="да",O8="международная"),AO8-25,"не требуется")</f>
        <v>не требуется</v>
      </c>
      <c r="AZ8" s="353"/>
      <c r="BA8" s="397"/>
      <c r="BB8" s="498">
        <f t="shared" si="16"/>
        <v>43109</v>
      </c>
      <c r="BC8" s="325"/>
      <c r="BD8" s="498">
        <f>IF(N8="да",AO8-20)</f>
        <v>43139</v>
      </c>
      <c r="BE8" s="325"/>
      <c r="BF8" s="498">
        <f t="shared" si="17"/>
        <v>43109</v>
      </c>
      <c r="BG8" s="325"/>
      <c r="BH8" s="325"/>
      <c r="BI8" s="498" t="str">
        <f>IF(AND(M8="да",N8="да",O8="международная"),AO8-50,"не требуется")</f>
        <v>не требуется</v>
      </c>
      <c r="BJ8" s="325"/>
      <c r="BK8" s="353"/>
      <c r="BL8" s="398"/>
      <c r="BM8" s="486" t="str">
        <f t="shared" ref="BM8:BM9" si="20">IF(AND(M8="да",N8="да",O8="международная"),D8+10,"не требуется")</f>
        <v>не требуется</v>
      </c>
      <c r="BN8" s="332">
        <f t="shared" si="6"/>
        <v>43163</v>
      </c>
      <c r="BO8" s="342" t="str">
        <f t="shared" si="7"/>
        <v>не требуется</v>
      </c>
      <c r="BP8" s="491">
        <f t="shared" si="8"/>
        <v>43152</v>
      </c>
      <c r="BQ8" s="441"/>
    </row>
    <row r="9" spans="1:69" ht="118.5" customHeight="1" thickBot="1" x14ac:dyDescent="0.3">
      <c r="A9" s="524"/>
      <c r="B9" s="353">
        <f t="shared" si="18"/>
        <v>43097</v>
      </c>
      <c r="C9" s="473">
        <v>43187</v>
      </c>
      <c r="D9" s="475">
        <v>43189</v>
      </c>
      <c r="E9" s="405" t="s">
        <v>1886</v>
      </c>
      <c r="F9" s="428"/>
      <c r="G9" s="391" t="s">
        <v>58</v>
      </c>
      <c r="H9" s="515"/>
      <c r="I9" s="433"/>
      <c r="J9" s="464"/>
      <c r="K9" s="335" t="s">
        <v>1938</v>
      </c>
      <c r="L9" s="458" t="s">
        <v>1938</v>
      </c>
      <c r="M9" s="514"/>
      <c r="N9" s="459" t="s">
        <v>493</v>
      </c>
      <c r="O9" s="459" t="s">
        <v>897</v>
      </c>
      <c r="P9" s="459"/>
      <c r="Q9" s="460" t="s">
        <v>1802</v>
      </c>
      <c r="R9" s="376"/>
      <c r="S9" s="369"/>
      <c r="T9" s="325"/>
      <c r="U9" s="588"/>
      <c r="V9" s="525">
        <f t="shared" si="0"/>
        <v>43007</v>
      </c>
      <c r="W9" s="351">
        <v>43160</v>
      </c>
      <c r="X9" s="375">
        <v>43131</v>
      </c>
      <c r="Y9" s="370" t="str">
        <f t="shared" si="19"/>
        <v>не требуется</v>
      </c>
      <c r="Z9" s="372"/>
      <c r="AA9" s="371" t="str">
        <f t="shared" si="9"/>
        <v>не требуется</v>
      </c>
      <c r="AB9" s="373"/>
      <c r="AC9" s="371" t="str">
        <f t="shared" si="10"/>
        <v>не требуется</v>
      </c>
      <c r="AD9" s="373"/>
      <c r="AE9" s="371" t="str">
        <f t="shared" si="11"/>
        <v>не требуется</v>
      </c>
      <c r="AF9" s="373"/>
      <c r="AG9" s="371" t="str">
        <f t="shared" si="12"/>
        <v>не требуется</v>
      </c>
      <c r="AH9" s="373"/>
      <c r="AI9" s="371" t="str">
        <f t="shared" si="13"/>
        <v>не требуется</v>
      </c>
      <c r="AJ9" s="373"/>
      <c r="AK9" s="371" t="str">
        <f t="shared" si="14"/>
        <v>не требуется</v>
      </c>
      <c r="AL9" s="353"/>
      <c r="AM9" s="374" t="str">
        <f t="shared" si="15"/>
        <v>не требуется</v>
      </c>
      <c r="AN9" s="462"/>
      <c r="AO9" s="343">
        <v>43187</v>
      </c>
      <c r="AP9" s="354">
        <f t="shared" si="1"/>
        <v>43130</v>
      </c>
      <c r="AQ9" s="370" t="str">
        <f t="shared" ref="AQ9:AQ52" si="21">IF(AND(M9="да",N9="да",O9="международная"),AO9-40,"не требуется")</f>
        <v>не требуется</v>
      </c>
      <c r="AR9" s="332"/>
      <c r="AS9" s="371" t="str">
        <f t="shared" ref="AS9:AS52" si="22">IF(AND(M9="да",N9="да",O9="международная"),AO9-25,"не требуется")</f>
        <v>не требуется</v>
      </c>
      <c r="AT9" s="352"/>
      <c r="AU9" s="371" t="str">
        <f t="shared" ref="AU9:AU52" si="23">IF(AND(M9="да",N9="да",O9="международная"),AO9-55,"не требуется")</f>
        <v>не требуется</v>
      </c>
      <c r="AV9" s="352"/>
      <c r="AW9" s="371" t="str">
        <f t="shared" ref="AW9:AW52" si="24">IF(AND(M9="да",N9="да",O9="международная"),AO9-15,"не требуется")</f>
        <v>не требуется</v>
      </c>
      <c r="AX9" s="353"/>
      <c r="AY9" s="374" t="str">
        <f t="shared" ref="AY9" si="25">IF(AND(M9="да",N9="да",O9="международная"),AO9-25,"не требуется")</f>
        <v>не требуется</v>
      </c>
      <c r="AZ9" s="353"/>
      <c r="BA9" s="397"/>
      <c r="BB9" s="498">
        <f>IF(N9="да",AO9-"50")</f>
        <v>43137</v>
      </c>
      <c r="BC9" s="325"/>
      <c r="BD9" s="498">
        <f t="shared" si="4"/>
        <v>43167</v>
      </c>
      <c r="BE9" s="325"/>
      <c r="BF9" s="498">
        <f>IF(N9="да",AO9-50)</f>
        <v>43137</v>
      </c>
      <c r="BG9" s="325"/>
      <c r="BH9" s="325"/>
      <c r="BI9" s="498" t="str">
        <f t="shared" si="5"/>
        <v>не требуется</v>
      </c>
      <c r="BJ9" s="325"/>
      <c r="BK9" s="353"/>
      <c r="BL9" s="398"/>
      <c r="BM9" s="330" t="str">
        <f t="shared" si="20"/>
        <v>не требуется</v>
      </c>
      <c r="BN9" s="332">
        <f t="shared" si="6"/>
        <v>43192</v>
      </c>
      <c r="BO9" s="487" t="str">
        <f t="shared" si="7"/>
        <v>не требуется</v>
      </c>
      <c r="BP9" s="491">
        <f t="shared" si="8"/>
        <v>43180</v>
      </c>
      <c r="BQ9" s="441"/>
    </row>
    <row r="10" spans="1:69" ht="156.75" customHeight="1" thickBot="1" x14ac:dyDescent="0.3">
      <c r="A10" s="579" t="s">
        <v>1978</v>
      </c>
      <c r="B10" s="353">
        <f t="shared" si="18"/>
        <v>43074</v>
      </c>
      <c r="C10" s="476">
        <v>43164</v>
      </c>
      <c r="D10" s="477">
        <v>43165</v>
      </c>
      <c r="E10" s="576" t="s">
        <v>972</v>
      </c>
      <c r="F10" s="334" t="s">
        <v>1336</v>
      </c>
      <c r="G10" s="334" t="s">
        <v>61</v>
      </c>
      <c r="H10" s="327" t="s">
        <v>1855</v>
      </c>
      <c r="I10" s="434" t="s">
        <v>1184</v>
      </c>
      <c r="J10" s="465" t="s">
        <v>1874</v>
      </c>
      <c r="K10" s="513"/>
      <c r="L10" s="427" t="s">
        <v>1954</v>
      </c>
      <c r="M10" s="511" t="s">
        <v>493</v>
      </c>
      <c r="N10" s="513" t="s">
        <v>493</v>
      </c>
      <c r="O10" s="513" t="s">
        <v>1809</v>
      </c>
      <c r="P10" s="513"/>
      <c r="Q10" s="512" t="s">
        <v>1960</v>
      </c>
      <c r="R10" s="513"/>
      <c r="S10" s="325"/>
      <c r="T10" s="325"/>
      <c r="U10" s="585"/>
      <c r="V10" s="525">
        <f t="shared" si="0"/>
        <v>42980</v>
      </c>
      <c r="W10" s="350">
        <v>43164</v>
      </c>
      <c r="X10" s="338"/>
      <c r="Y10" s="370">
        <f t="shared" si="19"/>
        <v>43085</v>
      </c>
      <c r="Z10" s="404">
        <v>43123</v>
      </c>
      <c r="AA10" s="371">
        <f t="shared" si="9"/>
        <v>43085</v>
      </c>
      <c r="AB10" s="325">
        <v>43133</v>
      </c>
      <c r="AC10" s="371">
        <f t="shared" si="10"/>
        <v>43120</v>
      </c>
      <c r="AD10" s="513" t="s">
        <v>1970</v>
      </c>
      <c r="AE10" s="371">
        <f t="shared" si="11"/>
        <v>43110</v>
      </c>
      <c r="AF10" s="513" t="s">
        <v>1970</v>
      </c>
      <c r="AG10" s="371">
        <f t="shared" si="12"/>
        <v>43120</v>
      </c>
      <c r="AH10" s="414" t="s">
        <v>1970</v>
      </c>
      <c r="AI10" s="371">
        <f t="shared" si="13"/>
        <v>43130</v>
      </c>
      <c r="AJ10" s="325">
        <v>43132</v>
      </c>
      <c r="AK10" s="371">
        <f t="shared" si="14"/>
        <v>43120</v>
      </c>
      <c r="AL10" s="418" t="s">
        <v>1977</v>
      </c>
      <c r="AM10" s="374">
        <f t="shared" si="15"/>
        <v>43040</v>
      </c>
      <c r="AN10" s="340"/>
      <c r="AO10" s="343">
        <v>43160</v>
      </c>
      <c r="AP10" s="354">
        <f t="shared" si="1"/>
        <v>43134</v>
      </c>
      <c r="AQ10" s="370">
        <f t="shared" si="21"/>
        <v>43120</v>
      </c>
      <c r="AR10" s="419"/>
      <c r="AS10" s="371">
        <f t="shared" si="22"/>
        <v>43135</v>
      </c>
      <c r="AT10" s="414"/>
      <c r="AU10" s="371">
        <f t="shared" si="23"/>
        <v>43105</v>
      </c>
      <c r="AV10" s="414"/>
      <c r="AW10" s="371">
        <f t="shared" si="24"/>
        <v>43145</v>
      </c>
      <c r="AX10" s="418"/>
      <c r="AY10" s="374">
        <f>IF(AND(M10="да",N10="да",O10="международная"),AO10-25,"не требуется")</f>
        <v>43135</v>
      </c>
      <c r="AZ10" s="425"/>
      <c r="BA10" s="326"/>
      <c r="BB10" s="498">
        <f>IF(N10="да",AO10-"50")</f>
        <v>43110</v>
      </c>
      <c r="BC10" s="472"/>
      <c r="BD10" s="498">
        <f>IF(N10="да",AO10-20)</f>
        <v>43140</v>
      </c>
      <c r="BE10" s="376"/>
      <c r="BF10" s="498">
        <f t="shared" si="17"/>
        <v>43110</v>
      </c>
      <c r="BG10" s="376"/>
      <c r="BH10" s="376"/>
      <c r="BI10" s="498">
        <f t="shared" si="5"/>
        <v>43110</v>
      </c>
      <c r="BJ10" s="472"/>
      <c r="BK10" s="425"/>
      <c r="BL10" s="427"/>
      <c r="BM10" s="486">
        <f>IF(AND(M10="да",N10="да",O10="международная"),D10+10,"не требуется")</f>
        <v>43175</v>
      </c>
      <c r="BN10" s="332">
        <f t="shared" si="6"/>
        <v>43168</v>
      </c>
      <c r="BO10" s="342" t="str">
        <f t="shared" si="7"/>
        <v>Iкв.2018г.</v>
      </c>
      <c r="BP10" s="493">
        <f t="shared" si="8"/>
        <v>43153</v>
      </c>
      <c r="BQ10" s="440"/>
    </row>
    <row r="11" spans="1:69" ht="199.5" customHeight="1" thickBot="1" x14ac:dyDescent="0.3">
      <c r="A11" s="580" t="s">
        <v>1985</v>
      </c>
      <c r="B11" s="353">
        <f t="shared" si="18"/>
        <v>43081</v>
      </c>
      <c r="C11" s="476">
        <v>43171</v>
      </c>
      <c r="D11" s="477">
        <v>43175</v>
      </c>
      <c r="E11" s="509" t="s">
        <v>1887</v>
      </c>
      <c r="F11" s="510" t="s">
        <v>1319</v>
      </c>
      <c r="G11" s="334" t="s">
        <v>1891</v>
      </c>
      <c r="H11" s="327" t="s">
        <v>1892</v>
      </c>
      <c r="I11" s="434" t="s">
        <v>1888</v>
      </c>
      <c r="J11" s="465" t="s">
        <v>1461</v>
      </c>
      <c r="K11" s="513" t="s">
        <v>1939</v>
      </c>
      <c r="L11" s="427" t="s">
        <v>34</v>
      </c>
      <c r="M11" s="511"/>
      <c r="N11" s="513" t="s">
        <v>493</v>
      </c>
      <c r="O11" s="513" t="s">
        <v>897</v>
      </c>
      <c r="P11" s="513"/>
      <c r="Q11" s="512" t="s">
        <v>1960</v>
      </c>
      <c r="R11" s="513"/>
      <c r="S11" s="325">
        <v>43137</v>
      </c>
      <c r="T11" s="325"/>
      <c r="U11" s="585"/>
      <c r="V11" s="525">
        <v>43137</v>
      </c>
      <c r="W11" s="350">
        <v>43132</v>
      </c>
      <c r="X11" s="338"/>
      <c r="Y11" s="370">
        <f t="shared" si="19"/>
        <v>43096</v>
      </c>
      <c r="Z11" s="404">
        <v>43152</v>
      </c>
      <c r="AA11" s="371">
        <f t="shared" si="9"/>
        <v>43096</v>
      </c>
      <c r="AB11" s="591">
        <v>43159</v>
      </c>
      <c r="AC11" s="371">
        <f t="shared" si="10"/>
        <v>43131</v>
      </c>
      <c r="AD11" s="325">
        <v>43143</v>
      </c>
      <c r="AE11" s="371">
        <f t="shared" si="11"/>
        <v>43121</v>
      </c>
      <c r="AF11" s="325">
        <v>43147</v>
      </c>
      <c r="AG11" s="371">
        <f t="shared" si="12"/>
        <v>43131</v>
      </c>
      <c r="AH11" s="325" t="s">
        <v>1977</v>
      </c>
      <c r="AI11" s="371">
        <f t="shared" si="13"/>
        <v>43141</v>
      </c>
      <c r="AJ11" s="325" t="s">
        <v>1977</v>
      </c>
      <c r="AK11" s="371">
        <f t="shared" si="14"/>
        <v>43131</v>
      </c>
      <c r="AL11" s="584" t="s">
        <v>1977</v>
      </c>
      <c r="AM11" s="374">
        <f t="shared" si="15"/>
        <v>43051</v>
      </c>
      <c r="AN11" s="340"/>
      <c r="AO11" s="343">
        <v>43171</v>
      </c>
      <c r="AP11" s="354">
        <f t="shared" si="1"/>
        <v>43102</v>
      </c>
      <c r="AQ11" s="370" t="str">
        <f t="shared" si="21"/>
        <v>не требуется</v>
      </c>
      <c r="AR11" s="454"/>
      <c r="AS11" s="371" t="str">
        <f t="shared" si="22"/>
        <v>не требуется</v>
      </c>
      <c r="AT11" s="452"/>
      <c r="AU11" s="371" t="str">
        <f t="shared" si="23"/>
        <v>не требуется</v>
      </c>
      <c r="AV11" s="452"/>
      <c r="AW11" s="371" t="str">
        <f t="shared" si="24"/>
        <v>не требуется</v>
      </c>
      <c r="AX11" s="453"/>
      <c r="AY11" s="374" t="str">
        <f t="shared" ref="AY11:AY52" si="26">IF(AND(M11="да",N11="да",O11="международная"),AO11-25,"не требуется")</f>
        <v>не требуется</v>
      </c>
      <c r="AZ11" s="453"/>
      <c r="BA11" s="326"/>
      <c r="BB11" s="498">
        <f t="shared" ref="BB11:BB17" si="27">IF(N11="да",AO11-"50")</f>
        <v>43121</v>
      </c>
      <c r="BC11" s="472"/>
      <c r="BD11" s="498">
        <f t="shared" ref="BD11:BD52" si="28">IF(N11="да",AO11-20)</f>
        <v>43151</v>
      </c>
      <c r="BE11" s="376"/>
      <c r="BF11" s="498">
        <f t="shared" si="17"/>
        <v>43121</v>
      </c>
      <c r="BG11" s="376" t="s">
        <v>1979</v>
      </c>
      <c r="BH11" s="376"/>
      <c r="BI11" s="498" t="str">
        <f t="shared" si="5"/>
        <v>не требуется</v>
      </c>
      <c r="BJ11" s="472"/>
      <c r="BK11" s="453"/>
      <c r="BL11" s="427"/>
      <c r="BM11" s="330" t="str">
        <f t="shared" ref="BM11:BM52" si="29">IF(AND(M11="да",N11="да",O11="международная"),D11+10,"не требуется")</f>
        <v>не требуется</v>
      </c>
      <c r="BN11" s="332">
        <f t="shared" si="6"/>
        <v>43178</v>
      </c>
      <c r="BO11" s="487" t="str">
        <f t="shared" si="7"/>
        <v>не требуется</v>
      </c>
      <c r="BP11" s="491">
        <f t="shared" si="8"/>
        <v>43164</v>
      </c>
      <c r="BQ11" s="327"/>
    </row>
    <row r="12" spans="1:69" ht="156.75" customHeight="1" thickBot="1" x14ac:dyDescent="0.3">
      <c r="A12" s="579" t="s">
        <v>1980</v>
      </c>
      <c r="B12" s="353">
        <f t="shared" si="18"/>
        <v>43105</v>
      </c>
      <c r="C12" s="476">
        <v>43195</v>
      </c>
      <c r="D12" s="477">
        <v>43198</v>
      </c>
      <c r="E12" s="509" t="s">
        <v>1968</v>
      </c>
      <c r="F12" s="510" t="s">
        <v>1252</v>
      </c>
      <c r="G12" s="334" t="s">
        <v>58</v>
      </c>
      <c r="H12" s="327" t="s">
        <v>1969</v>
      </c>
      <c r="I12" s="434" t="s">
        <v>1346</v>
      </c>
      <c r="J12" s="465"/>
      <c r="K12" s="513"/>
      <c r="L12" s="427"/>
      <c r="M12" s="511"/>
      <c r="N12" s="513"/>
      <c r="O12" s="513"/>
      <c r="P12" s="513"/>
      <c r="Q12" s="512"/>
      <c r="R12" s="513"/>
      <c r="S12" s="325"/>
      <c r="T12" s="325"/>
      <c r="U12" s="585"/>
      <c r="V12" s="525"/>
      <c r="W12" s="544">
        <v>43132</v>
      </c>
      <c r="X12" s="338"/>
      <c r="Y12" s="370" t="str">
        <f t="shared" si="19"/>
        <v>не требуется</v>
      </c>
      <c r="Z12" s="511"/>
      <c r="AA12" s="371" t="str">
        <f t="shared" si="9"/>
        <v>не требуется</v>
      </c>
      <c r="AB12" s="513"/>
      <c r="AC12" s="371" t="str">
        <f t="shared" si="10"/>
        <v>не требуется</v>
      </c>
      <c r="AD12" s="513"/>
      <c r="AE12" s="371" t="str">
        <f t="shared" si="11"/>
        <v>не требуется</v>
      </c>
      <c r="AF12" s="513"/>
      <c r="AG12" s="371" t="str">
        <f t="shared" si="12"/>
        <v>не требуется</v>
      </c>
      <c r="AH12" s="513"/>
      <c r="AI12" s="371" t="str">
        <f t="shared" si="13"/>
        <v>не требуется</v>
      </c>
      <c r="AJ12" s="513"/>
      <c r="AK12" s="371" t="str">
        <f t="shared" si="14"/>
        <v>не требуется</v>
      </c>
      <c r="AL12" s="512"/>
      <c r="AM12" s="374" t="str">
        <f t="shared" si="15"/>
        <v>не требуется</v>
      </c>
      <c r="AN12" s="340"/>
      <c r="AO12" s="343"/>
      <c r="AP12" s="354">
        <f t="shared" si="1"/>
        <v>43102</v>
      </c>
      <c r="AQ12" s="370" t="str">
        <f t="shared" si="21"/>
        <v>не требуется</v>
      </c>
      <c r="AR12" s="511"/>
      <c r="AS12" s="371" t="str">
        <f t="shared" si="22"/>
        <v>не требуется</v>
      </c>
      <c r="AT12" s="513"/>
      <c r="AU12" s="371" t="str">
        <f t="shared" si="23"/>
        <v>не требуется</v>
      </c>
      <c r="AV12" s="513"/>
      <c r="AW12" s="371" t="str">
        <f t="shared" si="24"/>
        <v>не требуется</v>
      </c>
      <c r="AX12" s="512"/>
      <c r="AY12" s="374" t="str">
        <f t="shared" si="26"/>
        <v>не требуется</v>
      </c>
      <c r="AZ12" s="512"/>
      <c r="BA12" s="326"/>
      <c r="BB12" s="498"/>
      <c r="BC12" s="513"/>
      <c r="BD12" s="498"/>
      <c r="BE12" s="376"/>
      <c r="BF12" s="498"/>
      <c r="BG12" s="376"/>
      <c r="BH12" s="376"/>
      <c r="BI12" s="498"/>
      <c r="BJ12" s="513"/>
      <c r="BK12" s="512"/>
      <c r="BL12" s="427"/>
      <c r="BM12" s="330"/>
      <c r="BN12" s="332"/>
      <c r="BO12" s="487"/>
      <c r="BP12" s="493"/>
      <c r="BQ12" s="440"/>
    </row>
    <row r="13" spans="1:69" ht="156.75" customHeight="1" thickBot="1" x14ac:dyDescent="0.3">
      <c r="A13" s="580" t="s">
        <v>1983</v>
      </c>
      <c r="B13" s="353">
        <f t="shared" ref="B13:B52" si="30">C13-90</f>
        <v>43118</v>
      </c>
      <c r="C13" s="476">
        <v>43208</v>
      </c>
      <c r="D13" s="477">
        <v>43210</v>
      </c>
      <c r="E13" s="509" t="s">
        <v>1889</v>
      </c>
      <c r="F13" s="510" t="s">
        <v>1338</v>
      </c>
      <c r="G13" s="334" t="s">
        <v>2</v>
      </c>
      <c r="H13" s="327" t="s">
        <v>1390</v>
      </c>
      <c r="I13" s="434" t="s">
        <v>1890</v>
      </c>
      <c r="J13" s="465" t="s">
        <v>1874</v>
      </c>
      <c r="K13" s="513" t="s">
        <v>1940</v>
      </c>
      <c r="L13" s="427" t="s">
        <v>1940</v>
      </c>
      <c r="M13" s="511"/>
      <c r="N13" s="513" t="s">
        <v>493</v>
      </c>
      <c r="O13" s="513" t="s">
        <v>1809</v>
      </c>
      <c r="P13" s="513"/>
      <c r="Q13" s="512" t="s">
        <v>1960</v>
      </c>
      <c r="R13" s="513" t="s">
        <v>1232</v>
      </c>
      <c r="S13" s="325">
        <v>43144</v>
      </c>
      <c r="T13" s="325">
        <v>43146</v>
      </c>
      <c r="U13" s="585"/>
      <c r="V13" s="525">
        <f t="shared" si="0"/>
        <v>43028</v>
      </c>
      <c r="W13" s="350">
        <v>43161</v>
      </c>
      <c r="X13" s="338"/>
      <c r="Y13" s="370">
        <f t="shared" si="19"/>
        <v>43133</v>
      </c>
      <c r="Z13" s="454"/>
      <c r="AA13" s="371">
        <f t="shared" si="9"/>
        <v>43133</v>
      </c>
      <c r="AB13" s="452"/>
      <c r="AC13" s="371">
        <f t="shared" si="10"/>
        <v>43168</v>
      </c>
      <c r="AD13" s="452"/>
      <c r="AE13" s="371">
        <f t="shared" si="11"/>
        <v>43158</v>
      </c>
      <c r="AF13" s="452"/>
      <c r="AG13" s="371">
        <f t="shared" si="12"/>
        <v>43168</v>
      </c>
      <c r="AH13" s="452"/>
      <c r="AI13" s="371">
        <f t="shared" si="13"/>
        <v>43178</v>
      </c>
      <c r="AJ13" s="452"/>
      <c r="AK13" s="371">
        <f t="shared" si="14"/>
        <v>43168</v>
      </c>
      <c r="AL13" s="453"/>
      <c r="AM13" s="374">
        <f t="shared" si="15"/>
        <v>43088</v>
      </c>
      <c r="AN13" s="340"/>
      <c r="AO13" s="343">
        <v>43208</v>
      </c>
      <c r="AP13" s="354">
        <f t="shared" si="1"/>
        <v>43131</v>
      </c>
      <c r="AQ13" s="370" t="str">
        <f t="shared" si="21"/>
        <v>не требуется</v>
      </c>
      <c r="AR13" s="454"/>
      <c r="AS13" s="371" t="str">
        <f t="shared" si="22"/>
        <v>не требуется</v>
      </c>
      <c r="AT13" s="452"/>
      <c r="AU13" s="371" t="str">
        <f t="shared" si="23"/>
        <v>не требуется</v>
      </c>
      <c r="AV13" s="452"/>
      <c r="AW13" s="371" t="str">
        <f t="shared" si="24"/>
        <v>не требуется</v>
      </c>
      <c r="AX13" s="453"/>
      <c r="AY13" s="374" t="str">
        <f t="shared" si="26"/>
        <v>не требуется</v>
      </c>
      <c r="AZ13" s="453"/>
      <c r="BA13" s="326"/>
      <c r="BB13" s="498">
        <f t="shared" si="27"/>
        <v>43158</v>
      </c>
      <c r="BC13" s="472"/>
      <c r="BD13" s="498">
        <f t="shared" si="28"/>
        <v>43188</v>
      </c>
      <c r="BE13" s="376"/>
      <c r="BF13" s="498">
        <f t="shared" si="17"/>
        <v>43158</v>
      </c>
      <c r="BG13" s="376"/>
      <c r="BH13" s="376"/>
      <c r="BI13" s="498" t="str">
        <f t="shared" si="5"/>
        <v>не требуется</v>
      </c>
      <c r="BJ13" s="472"/>
      <c r="BK13" s="453"/>
      <c r="BL13" s="427"/>
      <c r="BM13" s="330" t="str">
        <f t="shared" si="29"/>
        <v>не требуется</v>
      </c>
      <c r="BN13" s="332">
        <f t="shared" si="6"/>
        <v>43213</v>
      </c>
      <c r="BO13" s="485" t="str">
        <f t="shared" si="7"/>
        <v>не требуется</v>
      </c>
      <c r="BP13" s="493">
        <f t="shared" si="8"/>
        <v>43201</v>
      </c>
      <c r="BQ13" s="440"/>
    </row>
    <row r="14" spans="1:69" ht="156.75" customHeight="1" thickBot="1" x14ac:dyDescent="0.3">
      <c r="A14" s="526"/>
      <c r="B14" s="353">
        <f t="shared" si="30"/>
        <v>43101</v>
      </c>
      <c r="C14" s="476">
        <v>43191</v>
      </c>
      <c r="D14" s="477"/>
      <c r="E14" s="509" t="s">
        <v>1895</v>
      </c>
      <c r="F14" s="510"/>
      <c r="G14" s="334" t="s">
        <v>1896</v>
      </c>
      <c r="H14" s="327"/>
      <c r="I14" s="434" t="s">
        <v>1897</v>
      </c>
      <c r="J14" s="465" t="s">
        <v>1877</v>
      </c>
      <c r="K14" s="513" t="s">
        <v>1938</v>
      </c>
      <c r="L14" s="427" t="s">
        <v>1938</v>
      </c>
      <c r="M14" s="511"/>
      <c r="N14" s="513" t="s">
        <v>493</v>
      </c>
      <c r="O14" s="513" t="s">
        <v>897</v>
      </c>
      <c r="P14" s="513"/>
      <c r="Q14" s="512" t="s">
        <v>1802</v>
      </c>
      <c r="R14" s="513"/>
      <c r="S14" s="325"/>
      <c r="T14" s="325"/>
      <c r="U14" s="585"/>
      <c r="V14" s="525">
        <f t="shared" si="0"/>
        <v>43011</v>
      </c>
      <c r="W14" s="350"/>
      <c r="X14" s="338"/>
      <c r="Y14" s="370" t="str">
        <f t="shared" si="19"/>
        <v>не требуется</v>
      </c>
      <c r="Z14" s="454"/>
      <c r="AA14" s="371" t="str">
        <f t="shared" si="9"/>
        <v>не требуется</v>
      </c>
      <c r="AB14" s="452"/>
      <c r="AC14" s="371" t="str">
        <f t="shared" si="10"/>
        <v>не требуется</v>
      </c>
      <c r="AD14" s="452"/>
      <c r="AE14" s="371" t="str">
        <f t="shared" si="11"/>
        <v>не требуется</v>
      </c>
      <c r="AF14" s="452"/>
      <c r="AG14" s="371" t="str">
        <f t="shared" si="12"/>
        <v>не требуется</v>
      </c>
      <c r="AH14" s="452"/>
      <c r="AI14" s="371" t="str">
        <f t="shared" si="13"/>
        <v>не требуется</v>
      </c>
      <c r="AJ14" s="452"/>
      <c r="AK14" s="371" t="str">
        <f t="shared" si="14"/>
        <v>не требуется</v>
      </c>
      <c r="AL14" s="453"/>
      <c r="AM14" s="374" t="str">
        <f t="shared" si="15"/>
        <v>не требуется</v>
      </c>
      <c r="AN14" s="340"/>
      <c r="AO14" s="343">
        <f>C14</f>
        <v>43191</v>
      </c>
      <c r="AP14" s="354">
        <f t="shared" si="1"/>
        <v>-30</v>
      </c>
      <c r="AQ14" s="370" t="str">
        <f t="shared" si="21"/>
        <v>не требуется</v>
      </c>
      <c r="AR14" s="454"/>
      <c r="AS14" s="371" t="str">
        <f t="shared" si="22"/>
        <v>не требуется</v>
      </c>
      <c r="AT14" s="452"/>
      <c r="AU14" s="371" t="str">
        <f t="shared" si="23"/>
        <v>не требуется</v>
      </c>
      <c r="AV14" s="452"/>
      <c r="AW14" s="371" t="str">
        <f t="shared" si="24"/>
        <v>не требуется</v>
      </c>
      <c r="AX14" s="453"/>
      <c r="AY14" s="374" t="str">
        <f t="shared" si="26"/>
        <v>не требуется</v>
      </c>
      <c r="AZ14" s="453"/>
      <c r="BA14" s="326"/>
      <c r="BB14" s="498">
        <f>IF(N14="да",AO14-"50")</f>
        <v>43141</v>
      </c>
      <c r="BC14" s="472"/>
      <c r="BD14" s="498">
        <f t="shared" si="28"/>
        <v>43171</v>
      </c>
      <c r="BE14" s="376"/>
      <c r="BF14" s="498">
        <f t="shared" si="17"/>
        <v>43141</v>
      </c>
      <c r="BG14" s="376"/>
      <c r="BH14" s="376"/>
      <c r="BI14" s="498" t="str">
        <f t="shared" si="5"/>
        <v>не требуется</v>
      </c>
      <c r="BJ14" s="472"/>
      <c r="BK14" s="453"/>
      <c r="BL14" s="427"/>
      <c r="BM14" s="332" t="str">
        <f t="shared" si="29"/>
        <v>не требуется</v>
      </c>
      <c r="BN14" s="332">
        <f t="shared" si="6"/>
        <v>3</v>
      </c>
      <c r="BO14" s="484" t="str">
        <f t="shared" si="7"/>
        <v>не требуется</v>
      </c>
      <c r="BP14" s="492">
        <f t="shared" si="8"/>
        <v>43184</v>
      </c>
      <c r="BQ14" s="440"/>
    </row>
    <row r="15" spans="1:69" ht="123.75" customHeight="1" thickBot="1" x14ac:dyDescent="0.3">
      <c r="A15" s="574" t="s">
        <v>1971</v>
      </c>
      <c r="B15" s="353">
        <f t="shared" si="30"/>
        <v>43124</v>
      </c>
      <c r="C15" s="476">
        <v>43214</v>
      </c>
      <c r="D15" s="478">
        <v>43215</v>
      </c>
      <c r="E15" s="509" t="s">
        <v>1819</v>
      </c>
      <c r="F15" s="429" t="s">
        <v>1319</v>
      </c>
      <c r="G15" s="334" t="s">
        <v>1815</v>
      </c>
      <c r="H15" s="327"/>
      <c r="I15" s="434" t="s">
        <v>1818</v>
      </c>
      <c r="J15" s="465" t="s">
        <v>1461</v>
      </c>
      <c r="K15" s="513"/>
      <c r="L15" s="427" t="s">
        <v>1955</v>
      </c>
      <c r="M15" s="404" t="s">
        <v>493</v>
      </c>
      <c r="N15" s="377" t="s">
        <v>493</v>
      </c>
      <c r="O15" s="513" t="s">
        <v>1809</v>
      </c>
      <c r="P15" s="513"/>
      <c r="Q15" s="512" t="s">
        <v>1960</v>
      </c>
      <c r="R15" s="513"/>
      <c r="S15" s="325"/>
      <c r="T15" s="325"/>
      <c r="U15" s="585"/>
      <c r="V15" s="525">
        <f t="shared" si="0"/>
        <v>43034</v>
      </c>
      <c r="W15" s="350"/>
      <c r="X15" s="338">
        <v>43200</v>
      </c>
      <c r="Y15" s="370">
        <f t="shared" si="19"/>
        <v>43139</v>
      </c>
      <c r="Z15" s="404"/>
      <c r="AA15" s="371">
        <f t="shared" si="9"/>
        <v>43139</v>
      </c>
      <c r="AB15" s="325"/>
      <c r="AC15" s="371">
        <f t="shared" si="10"/>
        <v>43174</v>
      </c>
      <c r="AD15" s="325"/>
      <c r="AE15" s="371">
        <f t="shared" si="11"/>
        <v>43164</v>
      </c>
      <c r="AF15" s="325"/>
      <c r="AG15" s="371">
        <f t="shared" si="12"/>
        <v>43174</v>
      </c>
      <c r="AH15" s="325"/>
      <c r="AI15" s="371">
        <f t="shared" si="13"/>
        <v>43184</v>
      </c>
      <c r="AJ15" s="325"/>
      <c r="AK15" s="371">
        <f t="shared" si="14"/>
        <v>43174</v>
      </c>
      <c r="AL15" s="471"/>
      <c r="AM15" s="374">
        <f t="shared" si="15"/>
        <v>43094</v>
      </c>
      <c r="AN15" s="342"/>
      <c r="AO15" s="343">
        <f>C15</f>
        <v>43214</v>
      </c>
      <c r="AP15" s="354">
        <f t="shared" si="1"/>
        <v>-30</v>
      </c>
      <c r="AQ15" s="370">
        <f t="shared" si="21"/>
        <v>43174</v>
      </c>
      <c r="AR15" s="404"/>
      <c r="AS15" s="371">
        <f t="shared" si="22"/>
        <v>43189</v>
      </c>
      <c r="AT15" s="325"/>
      <c r="AU15" s="371">
        <f t="shared" si="23"/>
        <v>43159</v>
      </c>
      <c r="AV15" s="325"/>
      <c r="AW15" s="371">
        <f t="shared" si="24"/>
        <v>43199</v>
      </c>
      <c r="AX15" s="471"/>
      <c r="AY15" s="374">
        <f t="shared" si="26"/>
        <v>43189</v>
      </c>
      <c r="AZ15" s="471"/>
      <c r="BA15" s="330"/>
      <c r="BB15" s="498">
        <f t="shared" si="27"/>
        <v>43164</v>
      </c>
      <c r="BC15" s="325"/>
      <c r="BD15" s="498">
        <f t="shared" si="28"/>
        <v>43194</v>
      </c>
      <c r="BE15" s="369"/>
      <c r="BF15" s="498">
        <f t="shared" si="17"/>
        <v>43164</v>
      </c>
      <c r="BG15" s="369"/>
      <c r="BH15" s="369"/>
      <c r="BI15" s="498">
        <f t="shared" si="5"/>
        <v>43164</v>
      </c>
      <c r="BJ15" s="325"/>
      <c r="BK15" s="471"/>
      <c r="BL15" s="329"/>
      <c r="BM15" s="483">
        <f t="shared" si="29"/>
        <v>43225</v>
      </c>
      <c r="BN15" s="332">
        <f t="shared" si="6"/>
        <v>43218</v>
      </c>
      <c r="BO15" s="488" t="str">
        <f t="shared" si="7"/>
        <v>IIкв.2018г.</v>
      </c>
      <c r="BP15" s="490">
        <f t="shared" si="8"/>
        <v>43207</v>
      </c>
      <c r="BQ15" s="440"/>
    </row>
    <row r="16" spans="1:69" ht="156.75" customHeight="1" thickBot="1" x14ac:dyDescent="0.3">
      <c r="A16" s="526"/>
      <c r="B16" s="353">
        <f t="shared" si="30"/>
        <v>43131</v>
      </c>
      <c r="C16" s="476">
        <v>43221</v>
      </c>
      <c r="D16" s="477"/>
      <c r="E16" s="509" t="s">
        <v>1898</v>
      </c>
      <c r="F16" s="510"/>
      <c r="G16" s="334" t="s">
        <v>58</v>
      </c>
      <c r="H16" s="327"/>
      <c r="I16" s="434"/>
      <c r="J16" s="465" t="s">
        <v>1877</v>
      </c>
      <c r="K16" s="513" t="s">
        <v>1938</v>
      </c>
      <c r="L16" s="427" t="s">
        <v>1938</v>
      </c>
      <c r="M16" s="511"/>
      <c r="N16" s="513" t="s">
        <v>493</v>
      </c>
      <c r="O16" s="513" t="s">
        <v>897</v>
      </c>
      <c r="P16" s="513"/>
      <c r="Q16" s="512" t="s">
        <v>1802</v>
      </c>
      <c r="R16" s="513"/>
      <c r="S16" s="325"/>
      <c r="T16" s="325"/>
      <c r="U16" s="585"/>
      <c r="V16" s="525">
        <f t="shared" si="0"/>
        <v>43041</v>
      </c>
      <c r="W16" s="350"/>
      <c r="X16" s="338"/>
      <c r="Y16" s="370" t="str">
        <f t="shared" si="19"/>
        <v>не требуется</v>
      </c>
      <c r="Z16" s="454"/>
      <c r="AA16" s="371" t="str">
        <f t="shared" si="9"/>
        <v>не требуется</v>
      </c>
      <c r="AB16" s="452"/>
      <c r="AC16" s="371" t="str">
        <f t="shared" si="10"/>
        <v>не требуется</v>
      </c>
      <c r="AD16" s="452"/>
      <c r="AE16" s="371" t="str">
        <f t="shared" si="11"/>
        <v>не требуется</v>
      </c>
      <c r="AF16" s="452"/>
      <c r="AG16" s="371" t="str">
        <f t="shared" si="12"/>
        <v>не требуется</v>
      </c>
      <c r="AH16" s="452"/>
      <c r="AI16" s="371" t="str">
        <f t="shared" si="13"/>
        <v>не требуется</v>
      </c>
      <c r="AJ16" s="452"/>
      <c r="AK16" s="371" t="str">
        <f t="shared" si="14"/>
        <v>не требуется</v>
      </c>
      <c r="AL16" s="453"/>
      <c r="AM16" s="374" t="str">
        <f t="shared" si="15"/>
        <v>не требуется</v>
      </c>
      <c r="AN16" s="340"/>
      <c r="AO16" s="343">
        <f t="shared" ref="AO16:AO52" si="31">C16</f>
        <v>43221</v>
      </c>
      <c r="AP16" s="354">
        <v>0</v>
      </c>
      <c r="AQ16" s="370" t="str">
        <f t="shared" si="21"/>
        <v>не требуется</v>
      </c>
      <c r="AR16" s="454"/>
      <c r="AS16" s="371" t="str">
        <f t="shared" si="22"/>
        <v>не требуется</v>
      </c>
      <c r="AT16" s="452"/>
      <c r="AU16" s="371" t="str">
        <f t="shared" si="23"/>
        <v>не требуется</v>
      </c>
      <c r="AV16" s="452"/>
      <c r="AW16" s="371" t="str">
        <f t="shared" si="24"/>
        <v>не требуется</v>
      </c>
      <c r="AX16" s="453"/>
      <c r="AY16" s="374" t="str">
        <f t="shared" si="26"/>
        <v>не требуется</v>
      </c>
      <c r="AZ16" s="453"/>
      <c r="BA16" s="326"/>
      <c r="BB16" s="498">
        <f>IF(N16="да",AO16-"50")</f>
        <v>43171</v>
      </c>
      <c r="BC16" s="472"/>
      <c r="BD16" s="498">
        <f t="shared" si="28"/>
        <v>43201</v>
      </c>
      <c r="BE16" s="376"/>
      <c r="BF16" s="498">
        <f t="shared" si="17"/>
        <v>43171</v>
      </c>
      <c r="BG16" s="376"/>
      <c r="BH16" s="376"/>
      <c r="BI16" s="498" t="str">
        <f t="shared" si="5"/>
        <v>не требуется</v>
      </c>
      <c r="BJ16" s="472"/>
      <c r="BK16" s="453"/>
      <c r="BL16" s="427"/>
      <c r="BM16" s="489" t="str">
        <f t="shared" si="29"/>
        <v>не требуется</v>
      </c>
      <c r="BN16" s="332">
        <f t="shared" si="6"/>
        <v>3</v>
      </c>
      <c r="BO16" s="342" t="str">
        <f t="shared" si="7"/>
        <v>не требуется</v>
      </c>
      <c r="BP16" s="491">
        <f t="shared" si="8"/>
        <v>43214</v>
      </c>
      <c r="BQ16" s="440"/>
    </row>
    <row r="17" spans="1:69" ht="156.75" customHeight="1" thickBot="1" x14ac:dyDescent="0.3">
      <c r="A17" s="526"/>
      <c r="B17" s="353">
        <f t="shared" si="30"/>
        <v>43154</v>
      </c>
      <c r="C17" s="476">
        <v>43244</v>
      </c>
      <c r="D17" s="477">
        <v>43244</v>
      </c>
      <c r="E17" s="509" t="s">
        <v>1899</v>
      </c>
      <c r="F17" s="510"/>
      <c r="G17" s="334" t="s">
        <v>1901</v>
      </c>
      <c r="H17" s="327" t="s">
        <v>1900</v>
      </c>
      <c r="I17" s="434"/>
      <c r="J17" s="465" t="s">
        <v>1877</v>
      </c>
      <c r="K17" s="513" t="s">
        <v>1967</v>
      </c>
      <c r="L17" s="427" t="s">
        <v>252</v>
      </c>
      <c r="M17" s="511"/>
      <c r="N17" s="513" t="s">
        <v>493</v>
      </c>
      <c r="O17" s="513" t="s">
        <v>897</v>
      </c>
      <c r="P17" s="513"/>
      <c r="Q17" s="583" t="s">
        <v>1960</v>
      </c>
      <c r="R17" s="513"/>
      <c r="S17" s="325"/>
      <c r="T17" s="325"/>
      <c r="U17" s="585"/>
      <c r="V17" s="525">
        <f t="shared" si="0"/>
        <v>43064</v>
      </c>
      <c r="W17" s="350"/>
      <c r="X17" s="338"/>
      <c r="Y17" s="370">
        <f t="shared" si="19"/>
        <v>43169</v>
      </c>
      <c r="Z17" s="454"/>
      <c r="AA17" s="371">
        <f t="shared" si="9"/>
        <v>43169</v>
      </c>
      <c r="AB17" s="452"/>
      <c r="AC17" s="371">
        <f t="shared" si="10"/>
        <v>43204</v>
      </c>
      <c r="AD17" s="452"/>
      <c r="AE17" s="371">
        <f t="shared" si="11"/>
        <v>43194</v>
      </c>
      <c r="AF17" s="452"/>
      <c r="AG17" s="371">
        <f t="shared" si="12"/>
        <v>43204</v>
      </c>
      <c r="AH17" s="452"/>
      <c r="AI17" s="371">
        <f t="shared" si="13"/>
        <v>43214</v>
      </c>
      <c r="AJ17" s="452"/>
      <c r="AK17" s="371">
        <f t="shared" si="14"/>
        <v>43204</v>
      </c>
      <c r="AL17" s="453"/>
      <c r="AM17" s="374">
        <f t="shared" si="15"/>
        <v>43124</v>
      </c>
      <c r="AN17" s="340"/>
      <c r="AO17" s="343">
        <f t="shared" si="31"/>
        <v>43244</v>
      </c>
      <c r="AP17" s="354">
        <f t="shared" si="1"/>
        <v>-30</v>
      </c>
      <c r="AQ17" s="370" t="str">
        <f t="shared" si="21"/>
        <v>не требуется</v>
      </c>
      <c r="AR17" s="454"/>
      <c r="AS17" s="371" t="str">
        <f t="shared" si="22"/>
        <v>не требуется</v>
      </c>
      <c r="AT17" s="452"/>
      <c r="AU17" s="371" t="str">
        <f t="shared" si="23"/>
        <v>не требуется</v>
      </c>
      <c r="AV17" s="452"/>
      <c r="AW17" s="371" t="str">
        <f t="shared" si="24"/>
        <v>не требуется</v>
      </c>
      <c r="AX17" s="453"/>
      <c r="AY17" s="374" t="str">
        <f t="shared" si="26"/>
        <v>не требуется</v>
      </c>
      <c r="AZ17" s="453"/>
      <c r="BA17" s="326"/>
      <c r="BB17" s="502">
        <f t="shared" si="27"/>
        <v>43194</v>
      </c>
      <c r="BC17" s="503"/>
      <c r="BD17" s="504">
        <f t="shared" si="28"/>
        <v>43224</v>
      </c>
      <c r="BE17" s="501"/>
      <c r="BF17" s="504">
        <f t="shared" si="17"/>
        <v>43194</v>
      </c>
      <c r="BG17" s="501"/>
      <c r="BH17" s="501"/>
      <c r="BI17" s="504" t="str">
        <f t="shared" si="5"/>
        <v>не требуется</v>
      </c>
      <c r="BJ17" s="505"/>
      <c r="BK17" s="453"/>
      <c r="BL17" s="427"/>
      <c r="BM17" s="330" t="str">
        <f t="shared" si="29"/>
        <v>не требуется</v>
      </c>
      <c r="BN17" s="325">
        <f t="shared" si="6"/>
        <v>43247</v>
      </c>
      <c r="BO17" s="487" t="str">
        <f t="shared" si="7"/>
        <v>не требуется</v>
      </c>
      <c r="BP17" s="494">
        <f t="shared" si="8"/>
        <v>43237</v>
      </c>
      <c r="BQ17" s="440"/>
    </row>
    <row r="18" spans="1:69" ht="156.75" customHeight="1" thickBot="1" x14ac:dyDescent="0.3">
      <c r="A18" s="326" t="s">
        <v>1992</v>
      </c>
      <c r="B18" s="353">
        <f t="shared" si="30"/>
        <v>43144</v>
      </c>
      <c r="C18" s="476">
        <v>43234</v>
      </c>
      <c r="D18" s="477">
        <v>43238</v>
      </c>
      <c r="E18" s="509" t="s">
        <v>1903</v>
      </c>
      <c r="F18" s="510"/>
      <c r="G18" s="334" t="s">
        <v>1962</v>
      </c>
      <c r="H18" s="327" t="s">
        <v>1904</v>
      </c>
      <c r="I18" s="434"/>
      <c r="J18" s="465" t="s">
        <v>1877</v>
      </c>
      <c r="K18" s="513" t="s">
        <v>1941</v>
      </c>
      <c r="L18" s="427" t="s">
        <v>1941</v>
      </c>
      <c r="M18" s="511"/>
      <c r="N18" s="513" t="s">
        <v>493</v>
      </c>
      <c r="O18" s="513" t="s">
        <v>897</v>
      </c>
      <c r="P18" s="513"/>
      <c r="Q18" s="512" t="s">
        <v>1960</v>
      </c>
      <c r="R18" s="513" t="s">
        <v>1232</v>
      </c>
      <c r="S18" s="325">
        <v>43157</v>
      </c>
      <c r="T18" s="325"/>
      <c r="U18" s="585"/>
      <c r="V18" s="525">
        <v>43159</v>
      </c>
      <c r="W18" s="350">
        <v>43087</v>
      </c>
      <c r="X18" s="338">
        <v>43190</v>
      </c>
      <c r="Y18" s="370">
        <f t="shared" si="19"/>
        <v>43159</v>
      </c>
      <c r="Z18" s="454"/>
      <c r="AA18" s="371">
        <f t="shared" si="9"/>
        <v>43159</v>
      </c>
      <c r="AB18" s="452"/>
      <c r="AC18" s="371">
        <f t="shared" si="10"/>
        <v>43194</v>
      </c>
      <c r="AD18" s="452"/>
      <c r="AE18" s="371">
        <f t="shared" si="11"/>
        <v>43184</v>
      </c>
      <c r="AF18" s="452"/>
      <c r="AG18" s="371">
        <f t="shared" si="12"/>
        <v>43194</v>
      </c>
      <c r="AH18" s="452"/>
      <c r="AI18" s="371">
        <f t="shared" si="13"/>
        <v>43204</v>
      </c>
      <c r="AJ18" s="452"/>
      <c r="AK18" s="371">
        <f t="shared" si="14"/>
        <v>43194</v>
      </c>
      <c r="AL18" s="453"/>
      <c r="AM18" s="374">
        <f t="shared" si="15"/>
        <v>43114</v>
      </c>
      <c r="AN18" s="340"/>
      <c r="AO18" s="343">
        <f t="shared" si="31"/>
        <v>43234</v>
      </c>
      <c r="AP18" s="354">
        <f t="shared" si="1"/>
        <v>43057</v>
      </c>
      <c r="AQ18" s="370" t="str">
        <f t="shared" si="21"/>
        <v>не требуется</v>
      </c>
      <c r="AR18" s="454"/>
      <c r="AS18" s="371" t="str">
        <f t="shared" si="22"/>
        <v>не требуется</v>
      </c>
      <c r="AT18" s="452"/>
      <c r="AU18" s="371" t="str">
        <f t="shared" si="23"/>
        <v>не требуется</v>
      </c>
      <c r="AV18" s="452"/>
      <c r="AW18" s="371" t="str">
        <f t="shared" si="24"/>
        <v>не требуется</v>
      </c>
      <c r="AX18" s="453"/>
      <c r="AY18" s="374" t="str">
        <f t="shared" si="26"/>
        <v>не требуется</v>
      </c>
      <c r="AZ18" s="453"/>
      <c r="BA18" s="326"/>
      <c r="BB18" s="498">
        <f>IF(N18="да",AO18-"50")</f>
        <v>43184</v>
      </c>
      <c r="BC18" s="472"/>
      <c r="BD18" s="498">
        <f t="shared" si="28"/>
        <v>43214</v>
      </c>
      <c r="BE18" s="376"/>
      <c r="BF18" s="498">
        <f t="shared" si="17"/>
        <v>43184</v>
      </c>
      <c r="BG18" s="376"/>
      <c r="BH18" s="376"/>
      <c r="BI18" s="498" t="str">
        <f t="shared" si="5"/>
        <v>не требуется</v>
      </c>
      <c r="BJ18" s="472"/>
      <c r="BK18" s="453"/>
      <c r="BL18" s="427"/>
      <c r="BM18" s="486" t="str">
        <f t="shared" si="29"/>
        <v>не требуется</v>
      </c>
      <c r="BN18" s="332">
        <f t="shared" si="6"/>
        <v>43241</v>
      </c>
      <c r="BO18" s="342" t="str">
        <f t="shared" si="7"/>
        <v>не требуется</v>
      </c>
      <c r="BP18" s="491">
        <f t="shared" si="8"/>
        <v>43227</v>
      </c>
      <c r="BQ18" s="440"/>
    </row>
    <row r="19" spans="1:69" ht="90.6" customHeight="1" thickBot="1" x14ac:dyDescent="0.3">
      <c r="A19" s="578" t="s">
        <v>1988</v>
      </c>
      <c r="B19" s="353">
        <f>C19-90</f>
        <v>43146</v>
      </c>
      <c r="C19" s="476">
        <v>43236</v>
      </c>
      <c r="D19" s="478">
        <v>43238</v>
      </c>
      <c r="E19" s="509" t="s">
        <v>1856</v>
      </c>
      <c r="F19" s="429" t="s">
        <v>1429</v>
      </c>
      <c r="G19" s="334" t="s">
        <v>1857</v>
      </c>
      <c r="H19" s="327"/>
      <c r="I19" s="449"/>
      <c r="J19" s="465" t="s">
        <v>1875</v>
      </c>
      <c r="K19" s="513"/>
      <c r="L19" s="329" t="s">
        <v>432</v>
      </c>
      <c r="M19" s="404" t="s">
        <v>493</v>
      </c>
      <c r="N19" s="377" t="s">
        <v>493</v>
      </c>
      <c r="O19" s="513" t="s">
        <v>1809</v>
      </c>
      <c r="P19" s="513" t="s">
        <v>1963</v>
      </c>
      <c r="Q19" s="512" t="s">
        <v>1960</v>
      </c>
      <c r="R19" s="513"/>
      <c r="S19" s="325">
        <v>43146</v>
      </c>
      <c r="T19" s="325"/>
      <c r="U19" s="585"/>
      <c r="V19" s="525">
        <v>43160</v>
      </c>
      <c r="W19" s="350">
        <v>43236</v>
      </c>
      <c r="X19" s="422"/>
      <c r="Y19" s="592">
        <f>IF(AND(N19="да",Q19="выступление"),W19-100,"не требуется")</f>
        <v>43136</v>
      </c>
      <c r="Z19" s="404"/>
      <c r="AA19" s="371">
        <f>IF(AND(N19="да",Q19="выступление"),W19-80,"не требуется")</f>
        <v>43156</v>
      </c>
      <c r="AB19" s="325"/>
      <c r="AC19" s="371">
        <f>IF(AND(N19="да",Q19="выступление"),W19-100,"не требуется")</f>
        <v>43136</v>
      </c>
      <c r="AD19" s="325"/>
      <c r="AE19" s="371">
        <f>IF(AND(N19="да",Q19="выступление"),W19-80,"не требуется")</f>
        <v>43156</v>
      </c>
      <c r="AF19" s="325"/>
      <c r="AG19" s="371">
        <f>IF(AND(N19="да",Q19="выступление"),W19-60,"не требуется")</f>
        <v>43176</v>
      </c>
      <c r="AH19" s="325"/>
      <c r="AI19" s="371">
        <f>IF(AND(N19="да",Q19="выступление"),W19-75,"не требуется")</f>
        <v>43161</v>
      </c>
      <c r="AJ19" s="325"/>
      <c r="AK19" s="371">
        <f>IF(AND(N19="да",Q19="выступление"),W19-35,"не требуется")</f>
        <v>43201</v>
      </c>
      <c r="AL19" s="420"/>
      <c r="AM19" s="374">
        <f>IF(AND(N19="да",Q19="выступление"),W19-120,"не требуется")</f>
        <v>43116</v>
      </c>
      <c r="AN19" s="342"/>
      <c r="AO19" s="343">
        <f>C19-1</f>
        <v>43235</v>
      </c>
      <c r="AP19" s="354">
        <f t="shared" si="1"/>
        <v>43206</v>
      </c>
      <c r="AQ19" s="370">
        <f>IF(AND(M19="да",N19="да",O19="международная"),W19-45,"не требуется")</f>
        <v>43191</v>
      </c>
      <c r="AR19" s="404"/>
      <c r="AS19" s="371">
        <f>IF(AND(M19="да",N19="да",O19="международная"),W19-5,"не требуется")</f>
        <v>43231</v>
      </c>
      <c r="AT19" s="325"/>
      <c r="AU19" s="371">
        <f>IF(AND(M19="да",N19="да",O19="международная"),W19-15,"не требуется")</f>
        <v>43221</v>
      </c>
      <c r="AV19" s="325"/>
      <c r="AW19" s="371">
        <f>IF(AND(M19="да",N19="да",O19="международная"),W19-15,"не требуется")</f>
        <v>43221</v>
      </c>
      <c r="AX19" s="420"/>
      <c r="AY19" s="374">
        <f>IF(AND(M19="да",N19="да",O19="международная"),W19-15,"не требуется")</f>
        <v>43221</v>
      </c>
      <c r="AZ19" s="426"/>
      <c r="BA19" s="330"/>
      <c r="BB19" s="498">
        <f t="shared" ref="BB19:BB52" si="32">IF(N19="да",AO19-"50")</f>
        <v>43185</v>
      </c>
      <c r="BC19" s="325"/>
      <c r="BD19" s="498">
        <f t="shared" si="28"/>
        <v>43215</v>
      </c>
      <c r="BE19" s="369"/>
      <c r="BF19" s="498">
        <f t="shared" si="17"/>
        <v>43185</v>
      </c>
      <c r="BG19" s="369"/>
      <c r="BH19" s="369"/>
      <c r="BI19" s="498">
        <f t="shared" si="5"/>
        <v>43185</v>
      </c>
      <c r="BJ19" s="325"/>
      <c r="BK19" s="426"/>
      <c r="BL19" s="329"/>
      <c r="BM19" s="489">
        <f t="shared" si="29"/>
        <v>43248</v>
      </c>
      <c r="BN19" s="332">
        <f t="shared" si="6"/>
        <v>43241</v>
      </c>
      <c r="BO19" s="342" t="str">
        <f t="shared" si="7"/>
        <v>IIкв.2018г.</v>
      </c>
      <c r="BP19" s="491">
        <f t="shared" si="8"/>
        <v>43228</v>
      </c>
      <c r="BQ19" s="440"/>
    </row>
    <row r="20" spans="1:69" ht="90.6" customHeight="1" thickBot="1" x14ac:dyDescent="0.3">
      <c r="A20" s="526"/>
      <c r="B20" s="353">
        <f t="shared" si="30"/>
        <v>43140</v>
      </c>
      <c r="C20" s="473">
        <v>43230</v>
      </c>
      <c r="D20" s="474">
        <v>43232</v>
      </c>
      <c r="E20" s="405" t="s">
        <v>1879</v>
      </c>
      <c r="F20" s="430" t="s">
        <v>1252</v>
      </c>
      <c r="G20" s="391" t="s">
        <v>1880</v>
      </c>
      <c r="H20" s="515"/>
      <c r="I20" s="457"/>
      <c r="J20" s="465"/>
      <c r="K20" s="513"/>
      <c r="L20" s="329"/>
      <c r="M20" s="404"/>
      <c r="N20" s="377" t="s">
        <v>493</v>
      </c>
      <c r="O20" s="513" t="s">
        <v>1809</v>
      </c>
      <c r="P20" s="513"/>
      <c r="Q20" s="512"/>
      <c r="R20" s="513"/>
      <c r="S20" s="325"/>
      <c r="T20" s="325"/>
      <c r="U20" s="585"/>
      <c r="V20" s="525">
        <f t="shared" si="0"/>
        <v>43050</v>
      </c>
      <c r="W20" s="350">
        <v>43230</v>
      </c>
      <c r="X20" s="450"/>
      <c r="Y20" s="370" t="str">
        <f t="shared" si="19"/>
        <v>не требуется</v>
      </c>
      <c r="Z20" s="404"/>
      <c r="AA20" s="371" t="str">
        <f t="shared" si="9"/>
        <v>не требуется</v>
      </c>
      <c r="AB20" s="325"/>
      <c r="AC20" s="371" t="str">
        <f t="shared" si="10"/>
        <v>не требуется</v>
      </c>
      <c r="AD20" s="325"/>
      <c r="AE20" s="371" t="str">
        <f t="shared" si="11"/>
        <v>не требуется</v>
      </c>
      <c r="AF20" s="325"/>
      <c r="AG20" s="371" t="str">
        <f t="shared" si="12"/>
        <v>не требуется</v>
      </c>
      <c r="AH20" s="325"/>
      <c r="AI20" s="371" t="str">
        <f t="shared" si="13"/>
        <v>не требуется</v>
      </c>
      <c r="AJ20" s="325"/>
      <c r="AK20" s="371" t="str">
        <f t="shared" si="14"/>
        <v>не требуется</v>
      </c>
      <c r="AL20" s="451"/>
      <c r="AM20" s="374" t="str">
        <f t="shared" si="15"/>
        <v>не требуется</v>
      </c>
      <c r="AN20" s="342"/>
      <c r="AO20" s="343">
        <f t="shared" si="31"/>
        <v>43230</v>
      </c>
      <c r="AP20" s="354">
        <f t="shared" si="1"/>
        <v>43200</v>
      </c>
      <c r="AQ20" s="370" t="str">
        <f t="shared" si="21"/>
        <v>не требуется</v>
      </c>
      <c r="AR20" s="404"/>
      <c r="AS20" s="371" t="str">
        <f t="shared" si="22"/>
        <v>не требуется</v>
      </c>
      <c r="AT20" s="325"/>
      <c r="AU20" s="371" t="str">
        <f t="shared" si="23"/>
        <v>не требуется</v>
      </c>
      <c r="AV20" s="325"/>
      <c r="AW20" s="371" t="str">
        <f t="shared" si="24"/>
        <v>не требуется</v>
      </c>
      <c r="AX20" s="451"/>
      <c r="AY20" s="374" t="str">
        <f t="shared" si="26"/>
        <v>не требуется</v>
      </c>
      <c r="AZ20" s="451"/>
      <c r="BA20" s="330"/>
      <c r="BB20" s="498">
        <f t="shared" si="32"/>
        <v>43180</v>
      </c>
      <c r="BC20" s="325"/>
      <c r="BD20" s="498">
        <f t="shared" si="28"/>
        <v>43210</v>
      </c>
      <c r="BE20" s="369"/>
      <c r="BF20" s="498">
        <f t="shared" si="17"/>
        <v>43180</v>
      </c>
      <c r="BG20" s="369"/>
      <c r="BH20" s="369"/>
      <c r="BI20" s="498" t="str">
        <f t="shared" si="5"/>
        <v>не требуется</v>
      </c>
      <c r="BJ20" s="325"/>
      <c r="BK20" s="451"/>
      <c r="BL20" s="329"/>
      <c r="BM20" s="489" t="str">
        <f t="shared" si="29"/>
        <v>не требуется</v>
      </c>
      <c r="BN20" s="332">
        <f t="shared" si="6"/>
        <v>43235</v>
      </c>
      <c r="BO20" s="462" t="str">
        <f t="shared" si="7"/>
        <v>не требуется</v>
      </c>
      <c r="BP20" s="494">
        <f t="shared" si="8"/>
        <v>43223</v>
      </c>
      <c r="BQ20" s="440"/>
    </row>
    <row r="21" spans="1:69" ht="124.5" customHeight="1" thickBot="1" x14ac:dyDescent="0.3">
      <c r="A21" s="526" t="s">
        <v>1989</v>
      </c>
      <c r="B21" s="353">
        <f t="shared" si="30"/>
        <v>43178</v>
      </c>
      <c r="C21" s="479">
        <v>43268</v>
      </c>
      <c r="D21" s="480">
        <v>43271</v>
      </c>
      <c r="E21" s="577" t="s">
        <v>1861</v>
      </c>
      <c r="F21" s="431" t="s">
        <v>1319</v>
      </c>
      <c r="G21" s="334" t="s">
        <v>1670</v>
      </c>
      <c r="H21" s="327"/>
      <c r="I21" s="449" t="s">
        <v>1862</v>
      </c>
      <c r="J21" s="465" t="s">
        <v>1877</v>
      </c>
      <c r="K21" s="513"/>
      <c r="L21" s="329" t="s">
        <v>1959</v>
      </c>
      <c r="M21" s="404" t="s">
        <v>493</v>
      </c>
      <c r="N21" s="377" t="s">
        <v>493</v>
      </c>
      <c r="O21" s="513" t="s">
        <v>1809</v>
      </c>
      <c r="P21" s="513"/>
      <c r="Q21" s="512" t="s">
        <v>1960</v>
      </c>
      <c r="R21" s="513"/>
      <c r="S21" s="325"/>
      <c r="T21" s="325"/>
      <c r="U21" s="585"/>
      <c r="V21" s="525">
        <f t="shared" si="0"/>
        <v>43088</v>
      </c>
      <c r="W21" s="544">
        <v>43146</v>
      </c>
      <c r="X21" s="338">
        <v>43232</v>
      </c>
      <c r="Y21" s="545">
        <f>IF(AND(N21="да",Q21="выступление"),AO21-100,"не требуется")</f>
        <v>43168</v>
      </c>
      <c r="Z21" s="404"/>
      <c r="AA21" s="371">
        <f t="shared" si="9"/>
        <v>43193</v>
      </c>
      <c r="AB21" s="325"/>
      <c r="AC21" s="371">
        <f t="shared" si="10"/>
        <v>43228</v>
      </c>
      <c r="AD21" s="325"/>
      <c r="AE21" s="371">
        <f t="shared" si="11"/>
        <v>43218</v>
      </c>
      <c r="AF21" s="325"/>
      <c r="AG21" s="371">
        <f t="shared" si="12"/>
        <v>43228</v>
      </c>
      <c r="AH21" s="325"/>
      <c r="AI21" s="371">
        <f t="shared" si="13"/>
        <v>43238</v>
      </c>
      <c r="AJ21" s="325"/>
      <c r="AK21" s="371">
        <f t="shared" si="14"/>
        <v>43228</v>
      </c>
      <c r="AL21" s="467"/>
      <c r="AM21" s="374">
        <f t="shared" si="15"/>
        <v>43148</v>
      </c>
      <c r="AN21" s="342"/>
      <c r="AO21" s="343">
        <f t="shared" si="31"/>
        <v>43268</v>
      </c>
      <c r="AP21" s="354">
        <f t="shared" si="1"/>
        <v>43116</v>
      </c>
      <c r="AQ21" s="370">
        <f t="shared" si="21"/>
        <v>43228</v>
      </c>
      <c r="AR21" s="404"/>
      <c r="AS21" s="371">
        <f t="shared" si="22"/>
        <v>43243</v>
      </c>
      <c r="AT21" s="325"/>
      <c r="AU21" s="371">
        <f t="shared" si="23"/>
        <v>43213</v>
      </c>
      <c r="AV21" s="325"/>
      <c r="AW21" s="371">
        <f t="shared" si="24"/>
        <v>43253</v>
      </c>
      <c r="AX21" s="467"/>
      <c r="AY21" s="374">
        <f t="shared" si="26"/>
        <v>43243</v>
      </c>
      <c r="AZ21" s="467"/>
      <c r="BA21" s="330"/>
      <c r="BB21" s="498">
        <f t="shared" si="32"/>
        <v>43218</v>
      </c>
      <c r="BC21" s="325"/>
      <c r="BD21" s="498">
        <f t="shared" si="28"/>
        <v>43248</v>
      </c>
      <c r="BE21" s="369"/>
      <c r="BF21" s="498">
        <f t="shared" si="17"/>
        <v>43218</v>
      </c>
      <c r="BG21" s="369"/>
      <c r="BH21" s="369"/>
      <c r="BI21" s="498">
        <f t="shared" si="5"/>
        <v>43218</v>
      </c>
      <c r="BJ21" s="325"/>
      <c r="BK21" s="467"/>
      <c r="BL21" s="329"/>
      <c r="BM21" s="489">
        <f t="shared" si="29"/>
        <v>43281</v>
      </c>
      <c r="BN21" s="332">
        <f t="shared" si="6"/>
        <v>43274</v>
      </c>
      <c r="BO21" s="354" t="str">
        <f t="shared" si="7"/>
        <v>IIкв.2018г.</v>
      </c>
      <c r="BP21" s="491">
        <f t="shared" si="8"/>
        <v>43261</v>
      </c>
      <c r="BQ21" s="440"/>
    </row>
    <row r="22" spans="1:69" ht="90.6" customHeight="1" thickBot="1" x14ac:dyDescent="0.3">
      <c r="A22" s="574" t="s">
        <v>1971</v>
      </c>
      <c r="B22" s="353">
        <f t="shared" si="30"/>
        <v>43131</v>
      </c>
      <c r="C22" s="473">
        <v>43221</v>
      </c>
      <c r="D22" s="474"/>
      <c r="E22" s="405" t="s">
        <v>1858</v>
      </c>
      <c r="F22" s="430" t="s">
        <v>1336</v>
      </c>
      <c r="G22" s="448" t="s">
        <v>1310</v>
      </c>
      <c r="H22" s="515"/>
      <c r="I22" s="433" t="s">
        <v>1813</v>
      </c>
      <c r="J22" s="465" t="s">
        <v>1876</v>
      </c>
      <c r="K22" s="513"/>
      <c r="L22" s="329" t="s">
        <v>1956</v>
      </c>
      <c r="M22" s="404" t="s">
        <v>493</v>
      </c>
      <c r="N22" s="377" t="s">
        <v>493</v>
      </c>
      <c r="O22" s="513" t="s">
        <v>1809</v>
      </c>
      <c r="P22" s="513"/>
      <c r="Q22" s="512"/>
      <c r="R22" s="513"/>
      <c r="S22" s="325"/>
      <c r="T22" s="325"/>
      <c r="U22" s="585"/>
      <c r="V22" s="525">
        <f t="shared" si="0"/>
        <v>43041</v>
      </c>
      <c r="W22" s="350"/>
      <c r="X22" s="422"/>
      <c r="Y22" s="370" t="str">
        <f>IF(AND(N22="да",Q22="выступление"),AO22-75,"не требуется")</f>
        <v>не требуется</v>
      </c>
      <c r="Z22" s="404"/>
      <c r="AA22" s="371" t="str">
        <f t="shared" si="9"/>
        <v>не требуется</v>
      </c>
      <c r="AB22" s="325"/>
      <c r="AC22" s="371" t="str">
        <f t="shared" si="10"/>
        <v>не требуется</v>
      </c>
      <c r="AD22" s="325"/>
      <c r="AE22" s="371" t="str">
        <f t="shared" si="11"/>
        <v>не требуется</v>
      </c>
      <c r="AF22" s="325"/>
      <c r="AG22" s="371" t="str">
        <f t="shared" si="12"/>
        <v>не требуется</v>
      </c>
      <c r="AH22" s="325"/>
      <c r="AI22" s="371" t="str">
        <f t="shared" si="13"/>
        <v>не требуется</v>
      </c>
      <c r="AJ22" s="325"/>
      <c r="AK22" s="371" t="str">
        <f t="shared" si="14"/>
        <v>не требуется</v>
      </c>
      <c r="AL22" s="420"/>
      <c r="AM22" s="374" t="str">
        <f t="shared" si="15"/>
        <v>не требуется</v>
      </c>
      <c r="AN22" s="342"/>
      <c r="AO22" s="343">
        <f t="shared" si="31"/>
        <v>43221</v>
      </c>
      <c r="AP22" s="354">
        <f t="shared" si="1"/>
        <v>-30</v>
      </c>
      <c r="AQ22" s="370">
        <f t="shared" si="21"/>
        <v>43181</v>
      </c>
      <c r="AR22" s="404"/>
      <c r="AS22" s="371">
        <f t="shared" si="22"/>
        <v>43196</v>
      </c>
      <c r="AT22" s="325"/>
      <c r="AU22" s="371">
        <f t="shared" si="23"/>
        <v>43166</v>
      </c>
      <c r="AV22" s="325"/>
      <c r="AW22" s="371">
        <f t="shared" si="24"/>
        <v>43206</v>
      </c>
      <c r="AX22" s="420"/>
      <c r="AY22" s="374">
        <f t="shared" si="26"/>
        <v>43196</v>
      </c>
      <c r="AZ22" s="426"/>
      <c r="BA22" s="330"/>
      <c r="BB22" s="498">
        <f t="shared" si="32"/>
        <v>43171</v>
      </c>
      <c r="BC22" s="325"/>
      <c r="BD22" s="498">
        <f t="shared" si="28"/>
        <v>43201</v>
      </c>
      <c r="BE22" s="369"/>
      <c r="BF22" s="498">
        <f t="shared" si="17"/>
        <v>43171</v>
      </c>
      <c r="BG22" s="369"/>
      <c r="BH22" s="369"/>
      <c r="BI22" s="498">
        <f t="shared" si="5"/>
        <v>43171</v>
      </c>
      <c r="BJ22" s="325"/>
      <c r="BK22" s="426"/>
      <c r="BL22" s="329"/>
      <c r="BM22" s="489">
        <f t="shared" si="29"/>
        <v>10</v>
      </c>
      <c r="BN22" s="332">
        <f t="shared" si="6"/>
        <v>3</v>
      </c>
      <c r="BO22" s="487" t="str">
        <f t="shared" si="7"/>
        <v>Iкв.1900г.</v>
      </c>
      <c r="BP22" s="494">
        <f t="shared" si="8"/>
        <v>43214</v>
      </c>
      <c r="BQ22" s="440"/>
    </row>
    <row r="23" spans="1:69" ht="90.6" customHeight="1" thickBot="1" x14ac:dyDescent="0.3">
      <c r="A23" s="575" t="s">
        <v>1971</v>
      </c>
      <c r="B23" s="353">
        <f t="shared" si="30"/>
        <v>43164</v>
      </c>
      <c r="C23" s="473">
        <v>43254</v>
      </c>
      <c r="D23" s="474">
        <v>43260</v>
      </c>
      <c r="E23" s="405" t="s">
        <v>1958</v>
      </c>
      <c r="F23" s="430" t="s">
        <v>1338</v>
      </c>
      <c r="G23" s="448" t="s">
        <v>1902</v>
      </c>
      <c r="H23" s="515"/>
      <c r="I23" s="433"/>
      <c r="J23" s="465" t="s">
        <v>1877</v>
      </c>
      <c r="K23" s="513" t="s">
        <v>34</v>
      </c>
      <c r="L23" s="329" t="s">
        <v>34</v>
      </c>
      <c r="M23" s="404"/>
      <c r="N23" s="377" t="s">
        <v>493</v>
      </c>
      <c r="O23" s="513" t="s">
        <v>1809</v>
      </c>
      <c r="P23" s="513"/>
      <c r="Q23" s="583" t="s">
        <v>1960</v>
      </c>
      <c r="R23" s="513"/>
      <c r="S23" s="325"/>
      <c r="T23" s="325"/>
      <c r="U23" s="585"/>
      <c r="V23" s="525">
        <f t="shared" si="0"/>
        <v>43074</v>
      </c>
      <c r="W23" s="544">
        <v>43132</v>
      </c>
      <c r="X23" s="456"/>
      <c r="Y23" s="370">
        <f t="shared" si="19"/>
        <v>43179</v>
      </c>
      <c r="Z23" s="404"/>
      <c r="AA23" s="371">
        <f t="shared" si="9"/>
        <v>43179</v>
      </c>
      <c r="AB23" s="325"/>
      <c r="AC23" s="371">
        <f t="shared" si="10"/>
        <v>43214</v>
      </c>
      <c r="AD23" s="325"/>
      <c r="AE23" s="371">
        <f t="shared" si="11"/>
        <v>43204</v>
      </c>
      <c r="AF23" s="325"/>
      <c r="AG23" s="371">
        <f t="shared" si="12"/>
        <v>43214</v>
      </c>
      <c r="AH23" s="325"/>
      <c r="AI23" s="371">
        <f t="shared" si="13"/>
        <v>43224</v>
      </c>
      <c r="AJ23" s="325"/>
      <c r="AK23" s="371">
        <f t="shared" si="14"/>
        <v>43214</v>
      </c>
      <c r="AL23" s="455"/>
      <c r="AM23" s="374">
        <f t="shared" si="15"/>
        <v>43134</v>
      </c>
      <c r="AN23" s="342"/>
      <c r="AO23" s="343">
        <f t="shared" si="31"/>
        <v>43254</v>
      </c>
      <c r="AP23" s="354">
        <f t="shared" si="1"/>
        <v>43102</v>
      </c>
      <c r="AQ23" s="370" t="str">
        <f t="shared" si="21"/>
        <v>не требуется</v>
      </c>
      <c r="AR23" s="404"/>
      <c r="AS23" s="371" t="str">
        <f t="shared" si="22"/>
        <v>не требуется</v>
      </c>
      <c r="AT23" s="325"/>
      <c r="AU23" s="371" t="str">
        <f t="shared" si="23"/>
        <v>не требуется</v>
      </c>
      <c r="AV23" s="325"/>
      <c r="AW23" s="371" t="str">
        <f t="shared" si="24"/>
        <v>не требуется</v>
      </c>
      <c r="AX23" s="455"/>
      <c r="AY23" s="374" t="str">
        <f t="shared" si="26"/>
        <v>не требуется</v>
      </c>
      <c r="AZ23" s="455"/>
      <c r="BA23" s="330"/>
      <c r="BB23" s="498">
        <f t="shared" si="32"/>
        <v>43204</v>
      </c>
      <c r="BC23" s="325"/>
      <c r="BD23" s="498">
        <f t="shared" si="28"/>
        <v>43234</v>
      </c>
      <c r="BE23" s="369"/>
      <c r="BF23" s="498">
        <f t="shared" si="17"/>
        <v>43204</v>
      </c>
      <c r="BG23" s="369"/>
      <c r="BH23" s="369"/>
      <c r="BI23" s="498" t="str">
        <f t="shared" si="5"/>
        <v>не требуется</v>
      </c>
      <c r="BJ23" s="325"/>
      <c r="BK23" s="455"/>
      <c r="BL23" s="329"/>
      <c r="BM23" s="489" t="str">
        <f t="shared" si="29"/>
        <v>не требуется</v>
      </c>
      <c r="BN23" s="332">
        <f t="shared" si="6"/>
        <v>43263</v>
      </c>
      <c r="BO23" s="342" t="str">
        <f t="shared" si="7"/>
        <v>не требуется</v>
      </c>
      <c r="BP23" s="491">
        <f t="shared" si="8"/>
        <v>43247</v>
      </c>
      <c r="BQ23" s="440"/>
    </row>
    <row r="24" spans="1:69" ht="183.75" customHeight="1" thickBot="1" x14ac:dyDescent="0.3">
      <c r="A24" s="575" t="s">
        <v>1971</v>
      </c>
      <c r="B24" s="353">
        <f t="shared" si="30"/>
        <v>43179</v>
      </c>
      <c r="C24" s="473">
        <v>43269</v>
      </c>
      <c r="D24" s="474">
        <v>43273</v>
      </c>
      <c r="E24" s="405" t="s">
        <v>615</v>
      </c>
      <c r="F24" s="428" t="s">
        <v>1338</v>
      </c>
      <c r="G24" s="386" t="s">
        <v>1816</v>
      </c>
      <c r="H24" s="396"/>
      <c r="I24" s="439" t="s">
        <v>1817</v>
      </c>
      <c r="J24" s="465" t="s">
        <v>1877</v>
      </c>
      <c r="K24" s="513"/>
      <c r="L24" s="329" t="s">
        <v>1955</v>
      </c>
      <c r="M24" s="404" t="s">
        <v>493</v>
      </c>
      <c r="N24" s="377" t="s">
        <v>493</v>
      </c>
      <c r="O24" s="513" t="s">
        <v>1809</v>
      </c>
      <c r="P24" s="513"/>
      <c r="Q24" s="512" t="s">
        <v>1960</v>
      </c>
      <c r="R24" s="513"/>
      <c r="S24" s="325"/>
      <c r="T24" s="325"/>
      <c r="U24" s="585"/>
      <c r="V24" s="525">
        <f t="shared" si="0"/>
        <v>43089</v>
      </c>
      <c r="W24" s="544" t="s">
        <v>1873</v>
      </c>
      <c r="X24" s="338">
        <v>43247</v>
      </c>
      <c r="Y24" s="370">
        <f t="shared" si="19"/>
        <v>43194</v>
      </c>
      <c r="Z24" s="404"/>
      <c r="AA24" s="371">
        <f t="shared" si="9"/>
        <v>43194</v>
      </c>
      <c r="AB24" s="325"/>
      <c r="AC24" s="371">
        <f t="shared" si="10"/>
        <v>43229</v>
      </c>
      <c r="AD24" s="325"/>
      <c r="AE24" s="371">
        <f t="shared" si="11"/>
        <v>43219</v>
      </c>
      <c r="AF24" s="325"/>
      <c r="AG24" s="371">
        <f t="shared" si="12"/>
        <v>43229</v>
      </c>
      <c r="AH24" s="325"/>
      <c r="AI24" s="371">
        <f t="shared" si="13"/>
        <v>43239</v>
      </c>
      <c r="AJ24" s="325"/>
      <c r="AK24" s="371">
        <f t="shared" si="14"/>
        <v>43229</v>
      </c>
      <c r="AL24" s="420"/>
      <c r="AM24" s="374">
        <f t="shared" si="15"/>
        <v>43149</v>
      </c>
      <c r="AN24" s="342"/>
      <c r="AO24" s="343">
        <f t="shared" si="31"/>
        <v>43269</v>
      </c>
      <c r="AP24" s="354" t="e">
        <f t="shared" si="1"/>
        <v>#VALUE!</v>
      </c>
      <c r="AQ24" s="370">
        <f t="shared" si="21"/>
        <v>43229</v>
      </c>
      <c r="AR24" s="404"/>
      <c r="AS24" s="371">
        <f t="shared" si="22"/>
        <v>43244</v>
      </c>
      <c r="AT24" s="325"/>
      <c r="AU24" s="371">
        <f t="shared" si="23"/>
        <v>43214</v>
      </c>
      <c r="AV24" s="325"/>
      <c r="AW24" s="371">
        <f t="shared" si="24"/>
        <v>43254</v>
      </c>
      <c r="AX24" s="420"/>
      <c r="AY24" s="374">
        <f t="shared" si="26"/>
        <v>43244</v>
      </c>
      <c r="AZ24" s="426"/>
      <c r="BA24" s="330"/>
      <c r="BB24" s="498">
        <f t="shared" si="32"/>
        <v>43219</v>
      </c>
      <c r="BC24" s="325"/>
      <c r="BD24" s="498">
        <f t="shared" si="28"/>
        <v>43249</v>
      </c>
      <c r="BE24" s="369"/>
      <c r="BF24" s="498">
        <f t="shared" si="17"/>
        <v>43219</v>
      </c>
      <c r="BG24" s="369"/>
      <c r="BH24" s="369"/>
      <c r="BI24" s="498">
        <f t="shared" si="5"/>
        <v>43219</v>
      </c>
      <c r="BJ24" s="325"/>
      <c r="BK24" s="426"/>
      <c r="BL24" s="329"/>
      <c r="BM24" s="489">
        <f t="shared" si="29"/>
        <v>43283</v>
      </c>
      <c r="BN24" s="332">
        <f t="shared" si="6"/>
        <v>43276</v>
      </c>
      <c r="BO24" s="487" t="str">
        <f t="shared" si="7"/>
        <v>IIкв.2018г.</v>
      </c>
      <c r="BP24" s="494">
        <f t="shared" si="8"/>
        <v>43262</v>
      </c>
      <c r="BQ24" s="440"/>
    </row>
    <row r="25" spans="1:69" ht="183.75" customHeight="1" thickBot="1" x14ac:dyDescent="0.3">
      <c r="A25" s="526" t="s">
        <v>1990</v>
      </c>
      <c r="B25" s="353">
        <f t="shared" si="30"/>
        <v>43166</v>
      </c>
      <c r="C25" s="473">
        <v>43256</v>
      </c>
      <c r="D25" s="474">
        <v>43257</v>
      </c>
      <c r="E25" s="405" t="s">
        <v>1633</v>
      </c>
      <c r="F25" s="428" t="s">
        <v>1338</v>
      </c>
      <c r="G25" s="391" t="s">
        <v>511</v>
      </c>
      <c r="H25" s="463"/>
      <c r="I25" s="433" t="s">
        <v>1477</v>
      </c>
      <c r="J25" s="465" t="s">
        <v>1942</v>
      </c>
      <c r="K25" s="513" t="s">
        <v>35</v>
      </c>
      <c r="L25" s="329" t="s">
        <v>35</v>
      </c>
      <c r="M25" s="404" t="s">
        <v>493</v>
      </c>
      <c r="N25" s="377" t="s">
        <v>493</v>
      </c>
      <c r="O25" s="513" t="s">
        <v>897</v>
      </c>
      <c r="P25" s="513"/>
      <c r="Q25" s="583" t="s">
        <v>1960</v>
      </c>
      <c r="R25" s="513"/>
      <c r="S25" s="325" t="s">
        <v>1984</v>
      </c>
      <c r="T25" s="325"/>
      <c r="U25" s="585"/>
      <c r="V25" s="525">
        <v>43147</v>
      </c>
      <c r="W25" s="350">
        <v>43191</v>
      </c>
      <c r="X25" s="456"/>
      <c r="Y25" s="545">
        <f>IF(AND(N25="да",Q25="выступление"),AO25-75,"не требуется")</f>
        <v>43181</v>
      </c>
      <c r="Z25" s="404"/>
      <c r="AA25" s="371">
        <f t="shared" si="9"/>
        <v>43181</v>
      </c>
      <c r="AB25" s="325"/>
      <c r="AC25" s="371">
        <f t="shared" si="10"/>
        <v>43216</v>
      </c>
      <c r="AD25" s="325"/>
      <c r="AE25" s="371">
        <f t="shared" si="11"/>
        <v>43206</v>
      </c>
      <c r="AF25" s="325"/>
      <c r="AG25" s="371">
        <f t="shared" si="12"/>
        <v>43216</v>
      </c>
      <c r="AH25" s="325"/>
      <c r="AI25" s="371">
        <f t="shared" si="13"/>
        <v>43226</v>
      </c>
      <c r="AJ25" s="325"/>
      <c r="AK25" s="371">
        <f t="shared" si="14"/>
        <v>43216</v>
      </c>
      <c r="AL25" s="455"/>
      <c r="AM25" s="374">
        <f t="shared" si="15"/>
        <v>43136</v>
      </c>
      <c r="AN25" s="342"/>
      <c r="AO25" s="343">
        <f t="shared" si="31"/>
        <v>43256</v>
      </c>
      <c r="AP25" s="354">
        <f t="shared" si="1"/>
        <v>43161</v>
      </c>
      <c r="AQ25" s="370" t="str">
        <f t="shared" si="21"/>
        <v>не требуется</v>
      </c>
      <c r="AR25" s="404"/>
      <c r="AS25" s="371" t="str">
        <f t="shared" si="22"/>
        <v>не требуется</v>
      </c>
      <c r="AT25" s="325"/>
      <c r="AU25" s="371" t="str">
        <f t="shared" si="23"/>
        <v>не требуется</v>
      </c>
      <c r="AV25" s="325"/>
      <c r="AW25" s="371" t="str">
        <f t="shared" si="24"/>
        <v>не требуется</v>
      </c>
      <c r="AX25" s="455"/>
      <c r="AY25" s="374" t="str">
        <f t="shared" si="26"/>
        <v>не требуется</v>
      </c>
      <c r="AZ25" s="455"/>
      <c r="BA25" s="330"/>
      <c r="BB25" s="498">
        <f t="shared" si="32"/>
        <v>43206</v>
      </c>
      <c r="BC25" s="325"/>
      <c r="BD25" s="498">
        <f t="shared" si="28"/>
        <v>43236</v>
      </c>
      <c r="BE25" s="369"/>
      <c r="BF25" s="498">
        <f t="shared" si="17"/>
        <v>43206</v>
      </c>
      <c r="BG25" s="369"/>
      <c r="BH25" s="369"/>
      <c r="BI25" s="498" t="str">
        <f t="shared" si="5"/>
        <v>не требуется</v>
      </c>
      <c r="BJ25" s="353"/>
      <c r="BK25" s="455"/>
      <c r="BL25" s="329"/>
      <c r="BM25" s="330" t="str">
        <f t="shared" si="29"/>
        <v>не требуется</v>
      </c>
      <c r="BN25" s="332">
        <f t="shared" si="6"/>
        <v>43260</v>
      </c>
      <c r="BO25" s="485" t="str">
        <f t="shared" si="7"/>
        <v>не требуется</v>
      </c>
      <c r="BP25" s="491">
        <f t="shared" si="8"/>
        <v>43249</v>
      </c>
      <c r="BQ25" s="440"/>
    </row>
    <row r="26" spans="1:69" ht="183.75" customHeight="1" thickBot="1" x14ac:dyDescent="0.3">
      <c r="A26" s="526"/>
      <c r="B26" s="353">
        <f t="shared" si="30"/>
        <v>43166</v>
      </c>
      <c r="C26" s="473">
        <v>43256</v>
      </c>
      <c r="D26" s="474">
        <v>43258</v>
      </c>
      <c r="E26" s="405" t="s">
        <v>1993</v>
      </c>
      <c r="F26" s="428" t="s">
        <v>1338</v>
      </c>
      <c r="G26" s="391" t="s">
        <v>58</v>
      </c>
      <c r="H26" s="463" t="s">
        <v>1994</v>
      </c>
      <c r="I26" s="433"/>
      <c r="J26" s="465" t="s">
        <v>1461</v>
      </c>
      <c r="K26" s="597" t="s">
        <v>1938</v>
      </c>
      <c r="L26" s="329" t="s">
        <v>1938</v>
      </c>
      <c r="M26" s="404" t="s">
        <v>495</v>
      </c>
      <c r="N26" s="377" t="s">
        <v>493</v>
      </c>
      <c r="O26" s="597" t="s">
        <v>897</v>
      </c>
      <c r="P26" s="597"/>
      <c r="Q26" s="594" t="s">
        <v>1960</v>
      </c>
      <c r="R26" s="597" t="s">
        <v>1232</v>
      </c>
      <c r="S26" s="325">
        <v>43175</v>
      </c>
      <c r="T26" s="325"/>
      <c r="U26" s="596"/>
      <c r="V26" s="525"/>
      <c r="W26" s="350"/>
      <c r="X26" s="593"/>
      <c r="Y26" s="370">
        <f>IF(AND(N26="да",Q26="выступление"),AO26-75,"не требуется")</f>
        <v>43181</v>
      </c>
      <c r="Z26" s="404"/>
      <c r="AA26" s="371">
        <f t="shared" si="9"/>
        <v>43181</v>
      </c>
      <c r="AB26" s="325"/>
      <c r="AC26" s="371">
        <f t="shared" si="10"/>
        <v>43216</v>
      </c>
      <c r="AD26" s="325"/>
      <c r="AE26" s="371">
        <f t="shared" si="11"/>
        <v>43206</v>
      </c>
      <c r="AF26" s="325"/>
      <c r="AG26" s="371">
        <f t="shared" si="12"/>
        <v>43216</v>
      </c>
      <c r="AH26" s="325"/>
      <c r="AI26" s="371">
        <f t="shared" si="13"/>
        <v>43226</v>
      </c>
      <c r="AJ26" s="325"/>
      <c r="AK26" s="371">
        <f t="shared" si="14"/>
        <v>43216</v>
      </c>
      <c r="AL26" s="595"/>
      <c r="AM26" s="374">
        <f t="shared" si="15"/>
        <v>43136</v>
      </c>
      <c r="AN26" s="342"/>
      <c r="AO26" s="343">
        <f t="shared" si="31"/>
        <v>43256</v>
      </c>
      <c r="AP26" s="354"/>
      <c r="AQ26" s="370" t="str">
        <f t="shared" si="21"/>
        <v>не требуется</v>
      </c>
      <c r="AR26" s="404"/>
      <c r="AS26" s="371" t="str">
        <f t="shared" si="22"/>
        <v>не требуется</v>
      </c>
      <c r="AT26" s="325"/>
      <c r="AU26" s="371" t="str">
        <f t="shared" si="23"/>
        <v>не требуется</v>
      </c>
      <c r="AV26" s="325"/>
      <c r="AW26" s="371" t="str">
        <f t="shared" si="24"/>
        <v>не требуется</v>
      </c>
      <c r="AX26" s="595"/>
      <c r="AY26" s="374" t="str">
        <f t="shared" si="26"/>
        <v>не требуется</v>
      </c>
      <c r="AZ26" s="595"/>
      <c r="BA26" s="330"/>
      <c r="BB26" s="498">
        <f t="shared" si="32"/>
        <v>43206</v>
      </c>
      <c r="BC26" s="325"/>
      <c r="BD26" s="498">
        <f t="shared" si="28"/>
        <v>43236</v>
      </c>
      <c r="BE26" s="369"/>
      <c r="BF26" s="498">
        <f t="shared" si="17"/>
        <v>43206</v>
      </c>
      <c r="BG26" s="369"/>
      <c r="BH26" s="369"/>
      <c r="BI26" s="498" t="str">
        <f t="shared" si="5"/>
        <v>не требуется</v>
      </c>
      <c r="BJ26" s="353"/>
      <c r="BK26" s="595"/>
      <c r="BL26" s="329"/>
      <c r="BM26" s="397" t="str">
        <f t="shared" si="29"/>
        <v>не требуется</v>
      </c>
      <c r="BN26" s="332">
        <f t="shared" si="6"/>
        <v>43261</v>
      </c>
      <c r="BO26" s="487" t="str">
        <f t="shared" si="7"/>
        <v>не требуется</v>
      </c>
      <c r="BP26" s="494">
        <f t="shared" si="8"/>
        <v>43249</v>
      </c>
      <c r="BQ26" s="440"/>
    </row>
    <row r="27" spans="1:69" ht="90.6" customHeight="1" thickBot="1" x14ac:dyDescent="0.3">
      <c r="A27" s="526"/>
      <c r="B27" s="353">
        <f t="shared" si="30"/>
        <v>43192</v>
      </c>
      <c r="C27" s="476">
        <v>43282</v>
      </c>
      <c r="D27" s="478">
        <v>43289</v>
      </c>
      <c r="E27" s="509" t="s">
        <v>1907</v>
      </c>
      <c r="F27" s="429" t="s">
        <v>1338</v>
      </c>
      <c r="G27" s="334" t="s">
        <v>1908</v>
      </c>
      <c r="H27" s="327"/>
      <c r="I27" s="434"/>
      <c r="J27" s="465" t="s">
        <v>1877</v>
      </c>
      <c r="K27" s="513" t="s">
        <v>1944</v>
      </c>
      <c r="L27" s="329" t="s">
        <v>35</v>
      </c>
      <c r="M27" s="404"/>
      <c r="N27" s="377" t="s">
        <v>493</v>
      </c>
      <c r="O27" s="513" t="s">
        <v>1809</v>
      </c>
      <c r="P27" s="513"/>
      <c r="Q27" s="583" t="s">
        <v>1960</v>
      </c>
      <c r="R27" s="513"/>
      <c r="S27" s="325"/>
      <c r="T27" s="325"/>
      <c r="U27" s="585"/>
      <c r="V27" s="525">
        <f t="shared" si="0"/>
        <v>43102</v>
      </c>
      <c r="W27" s="350"/>
      <c r="X27" s="456"/>
      <c r="Y27" s="370">
        <f t="shared" si="19"/>
        <v>43207</v>
      </c>
      <c r="Z27" s="404"/>
      <c r="AA27" s="371">
        <f t="shared" si="9"/>
        <v>43207</v>
      </c>
      <c r="AB27" s="325"/>
      <c r="AC27" s="371">
        <f t="shared" si="10"/>
        <v>43242</v>
      </c>
      <c r="AD27" s="325"/>
      <c r="AE27" s="371">
        <f t="shared" si="11"/>
        <v>43232</v>
      </c>
      <c r="AF27" s="325"/>
      <c r="AG27" s="371">
        <f t="shared" si="12"/>
        <v>43242</v>
      </c>
      <c r="AH27" s="325"/>
      <c r="AI27" s="371">
        <f t="shared" si="13"/>
        <v>43252</v>
      </c>
      <c r="AJ27" s="325"/>
      <c r="AK27" s="371">
        <f t="shared" si="14"/>
        <v>43242</v>
      </c>
      <c r="AL27" s="455"/>
      <c r="AM27" s="374">
        <f t="shared" si="15"/>
        <v>43162</v>
      </c>
      <c r="AN27" s="342"/>
      <c r="AO27" s="343">
        <f t="shared" si="31"/>
        <v>43282</v>
      </c>
      <c r="AP27" s="354">
        <f t="shared" si="1"/>
        <v>-30</v>
      </c>
      <c r="AQ27" s="370" t="str">
        <f t="shared" si="21"/>
        <v>не требуется</v>
      </c>
      <c r="AR27" s="404"/>
      <c r="AS27" s="371" t="str">
        <f t="shared" si="22"/>
        <v>не требуется</v>
      </c>
      <c r="AT27" s="325"/>
      <c r="AU27" s="371" t="str">
        <f t="shared" si="23"/>
        <v>не требуется</v>
      </c>
      <c r="AV27" s="325"/>
      <c r="AW27" s="371" t="str">
        <f t="shared" si="24"/>
        <v>не требуется</v>
      </c>
      <c r="AX27" s="455"/>
      <c r="AY27" s="374" t="str">
        <f t="shared" si="26"/>
        <v>не требуется</v>
      </c>
      <c r="AZ27" s="455"/>
      <c r="BA27" s="330"/>
      <c r="BB27" s="498">
        <f t="shared" si="32"/>
        <v>43232</v>
      </c>
      <c r="BC27" s="325"/>
      <c r="BD27" s="498">
        <f t="shared" si="28"/>
        <v>43262</v>
      </c>
      <c r="BE27" s="369"/>
      <c r="BF27" s="498">
        <f t="shared" si="17"/>
        <v>43232</v>
      </c>
      <c r="BG27" s="369"/>
      <c r="BH27" s="369"/>
      <c r="BI27" s="498" t="str">
        <f t="shared" si="5"/>
        <v>не требуется</v>
      </c>
      <c r="BJ27" s="455"/>
      <c r="BK27" s="455"/>
      <c r="BL27" s="329"/>
      <c r="BM27" s="436" t="str">
        <f t="shared" si="29"/>
        <v>не требуется</v>
      </c>
      <c r="BN27" s="332">
        <f t="shared" si="6"/>
        <v>43292</v>
      </c>
      <c r="BO27" s="354" t="str">
        <f t="shared" si="7"/>
        <v>не требуется</v>
      </c>
      <c r="BP27" s="490">
        <f t="shared" si="8"/>
        <v>43275</v>
      </c>
      <c r="BQ27" s="440"/>
    </row>
    <row r="28" spans="1:69" ht="137.25" customHeight="1" thickBot="1" x14ac:dyDescent="0.3">
      <c r="A28" s="526"/>
      <c r="B28" s="353">
        <f t="shared" si="30"/>
        <v>43193</v>
      </c>
      <c r="C28" s="476">
        <v>43283</v>
      </c>
      <c r="D28" s="478">
        <v>43287</v>
      </c>
      <c r="E28" s="509" t="s">
        <v>1905</v>
      </c>
      <c r="F28" s="429" t="s">
        <v>1319</v>
      </c>
      <c r="G28" s="334" t="s">
        <v>887</v>
      </c>
      <c r="H28" s="327" t="s">
        <v>1906</v>
      </c>
      <c r="I28" s="434"/>
      <c r="J28" s="465" t="s">
        <v>1942</v>
      </c>
      <c r="K28" s="513" t="s">
        <v>1943</v>
      </c>
      <c r="L28" s="329" t="s">
        <v>1943</v>
      </c>
      <c r="M28" s="404"/>
      <c r="N28" s="377" t="s">
        <v>493</v>
      </c>
      <c r="O28" s="513" t="s">
        <v>897</v>
      </c>
      <c r="P28" s="513"/>
      <c r="Q28" s="512" t="s">
        <v>1960</v>
      </c>
      <c r="R28" s="513"/>
      <c r="S28" s="325"/>
      <c r="T28" s="325"/>
      <c r="U28" s="585"/>
      <c r="V28" s="525">
        <v>43190</v>
      </c>
      <c r="W28" s="350">
        <v>43217</v>
      </c>
      <c r="X28" s="456"/>
      <c r="Y28" s="370">
        <f t="shared" si="19"/>
        <v>43208</v>
      </c>
      <c r="Z28" s="404"/>
      <c r="AA28" s="371">
        <f t="shared" si="9"/>
        <v>43208</v>
      </c>
      <c r="AB28" s="325"/>
      <c r="AC28" s="371">
        <f t="shared" si="10"/>
        <v>43243</v>
      </c>
      <c r="AD28" s="325"/>
      <c r="AE28" s="371">
        <f t="shared" si="11"/>
        <v>43233</v>
      </c>
      <c r="AF28" s="325"/>
      <c r="AG28" s="371">
        <f t="shared" si="12"/>
        <v>43243</v>
      </c>
      <c r="AH28" s="325"/>
      <c r="AI28" s="371">
        <f t="shared" si="13"/>
        <v>43253</v>
      </c>
      <c r="AJ28" s="325"/>
      <c r="AK28" s="371">
        <f t="shared" si="14"/>
        <v>43243</v>
      </c>
      <c r="AL28" s="455"/>
      <c r="AM28" s="374">
        <f t="shared" si="15"/>
        <v>43163</v>
      </c>
      <c r="AN28" s="342"/>
      <c r="AO28" s="343">
        <f t="shared" si="31"/>
        <v>43283</v>
      </c>
      <c r="AP28" s="354">
        <f t="shared" si="1"/>
        <v>43187</v>
      </c>
      <c r="AQ28" s="370" t="str">
        <f t="shared" si="21"/>
        <v>не требуется</v>
      </c>
      <c r="AR28" s="404"/>
      <c r="AS28" s="371" t="str">
        <f t="shared" si="22"/>
        <v>не требуется</v>
      </c>
      <c r="AT28" s="325"/>
      <c r="AU28" s="371" t="str">
        <f t="shared" si="23"/>
        <v>не требуется</v>
      </c>
      <c r="AV28" s="325"/>
      <c r="AW28" s="371" t="str">
        <f t="shared" si="24"/>
        <v>не требуется</v>
      </c>
      <c r="AX28" s="455"/>
      <c r="AY28" s="374" t="str">
        <f t="shared" si="26"/>
        <v>не требуется</v>
      </c>
      <c r="AZ28" s="455"/>
      <c r="BA28" s="330"/>
      <c r="BB28" s="498">
        <f t="shared" si="32"/>
        <v>43233</v>
      </c>
      <c r="BC28" s="325"/>
      <c r="BD28" s="498">
        <f t="shared" si="28"/>
        <v>43263</v>
      </c>
      <c r="BE28" s="369"/>
      <c r="BF28" s="498">
        <f t="shared" si="17"/>
        <v>43233</v>
      </c>
      <c r="BG28" s="369"/>
      <c r="BH28" s="369"/>
      <c r="BI28" s="498" t="str">
        <f t="shared" si="5"/>
        <v>не требуется</v>
      </c>
      <c r="BJ28" s="455"/>
      <c r="BK28" s="455"/>
      <c r="BL28" s="329"/>
      <c r="BM28" s="486" t="str">
        <f t="shared" si="29"/>
        <v>не требуется</v>
      </c>
      <c r="BN28" s="332">
        <f t="shared" si="6"/>
        <v>43290</v>
      </c>
      <c r="BO28" s="487" t="str">
        <f t="shared" si="7"/>
        <v>не требуется</v>
      </c>
      <c r="BP28" s="491">
        <f t="shared" si="8"/>
        <v>43276</v>
      </c>
      <c r="BQ28" s="440"/>
    </row>
    <row r="29" spans="1:69" ht="137.25" customHeight="1" thickBot="1" x14ac:dyDescent="0.3">
      <c r="A29" s="526"/>
      <c r="B29" s="353">
        <f t="shared" si="30"/>
        <v>43197</v>
      </c>
      <c r="C29" s="476">
        <v>43287</v>
      </c>
      <c r="D29" s="478">
        <v>43291</v>
      </c>
      <c r="E29" s="509" t="s">
        <v>1964</v>
      </c>
      <c r="F29" s="429" t="s">
        <v>1338</v>
      </c>
      <c r="G29" s="334" t="s">
        <v>1909</v>
      </c>
      <c r="H29" s="327" t="s">
        <v>1910</v>
      </c>
      <c r="I29" s="434"/>
      <c r="J29" s="465" t="s">
        <v>1877</v>
      </c>
      <c r="K29" s="513" t="s">
        <v>34</v>
      </c>
      <c r="L29" s="329" t="s">
        <v>34</v>
      </c>
      <c r="M29" s="404"/>
      <c r="N29" s="377" t="s">
        <v>493</v>
      </c>
      <c r="O29" s="513" t="s">
        <v>897</v>
      </c>
      <c r="P29" s="513"/>
      <c r="Q29" s="583" t="s">
        <v>1960</v>
      </c>
      <c r="R29" s="513"/>
      <c r="S29" s="325">
        <v>43140</v>
      </c>
      <c r="T29" s="325"/>
      <c r="U29" s="585"/>
      <c r="V29" s="525">
        <v>43159</v>
      </c>
      <c r="W29" s="350"/>
      <c r="X29" s="456"/>
      <c r="Y29" s="370">
        <f t="shared" si="19"/>
        <v>43212</v>
      </c>
      <c r="Z29" s="404"/>
      <c r="AA29" s="371">
        <f t="shared" si="9"/>
        <v>43212</v>
      </c>
      <c r="AB29" s="325"/>
      <c r="AC29" s="371">
        <f t="shared" si="10"/>
        <v>43247</v>
      </c>
      <c r="AD29" s="325"/>
      <c r="AE29" s="371">
        <f t="shared" si="11"/>
        <v>43237</v>
      </c>
      <c r="AF29" s="325"/>
      <c r="AG29" s="371">
        <f t="shared" si="12"/>
        <v>43247</v>
      </c>
      <c r="AH29" s="325"/>
      <c r="AI29" s="371">
        <f t="shared" si="13"/>
        <v>43257</v>
      </c>
      <c r="AJ29" s="325"/>
      <c r="AK29" s="371">
        <f t="shared" si="14"/>
        <v>43247</v>
      </c>
      <c r="AL29" s="455"/>
      <c r="AM29" s="374">
        <f t="shared" si="15"/>
        <v>43167</v>
      </c>
      <c r="AN29" s="342"/>
      <c r="AO29" s="343">
        <f t="shared" si="31"/>
        <v>43287</v>
      </c>
      <c r="AP29" s="354">
        <f t="shared" si="1"/>
        <v>-30</v>
      </c>
      <c r="AQ29" s="370" t="str">
        <f t="shared" si="21"/>
        <v>не требуется</v>
      </c>
      <c r="AR29" s="404"/>
      <c r="AS29" s="371" t="str">
        <f t="shared" si="22"/>
        <v>не требуется</v>
      </c>
      <c r="AT29" s="325"/>
      <c r="AU29" s="371" t="str">
        <f t="shared" si="23"/>
        <v>не требуется</v>
      </c>
      <c r="AV29" s="325"/>
      <c r="AW29" s="371" t="str">
        <f t="shared" si="24"/>
        <v>не требуется</v>
      </c>
      <c r="AX29" s="455"/>
      <c r="AY29" s="374" t="str">
        <f t="shared" si="26"/>
        <v>не требуется</v>
      </c>
      <c r="AZ29" s="455"/>
      <c r="BA29" s="330"/>
      <c r="BB29" s="498">
        <f t="shared" si="32"/>
        <v>43237</v>
      </c>
      <c r="BC29" s="325"/>
      <c r="BD29" s="498">
        <f t="shared" si="28"/>
        <v>43267</v>
      </c>
      <c r="BE29" s="369"/>
      <c r="BF29" s="498">
        <f t="shared" si="17"/>
        <v>43237</v>
      </c>
      <c r="BG29" s="369"/>
      <c r="BH29" s="369"/>
      <c r="BI29" s="498" t="str">
        <f t="shared" si="5"/>
        <v>не требуется</v>
      </c>
      <c r="BJ29" s="455"/>
      <c r="BK29" s="455"/>
      <c r="BL29" s="329"/>
      <c r="BM29" s="330" t="str">
        <f t="shared" si="29"/>
        <v>не требуется</v>
      </c>
      <c r="BN29" s="332">
        <f t="shared" si="6"/>
        <v>43294</v>
      </c>
      <c r="BO29" s="485" t="str">
        <f t="shared" si="7"/>
        <v>не требуется</v>
      </c>
      <c r="BP29" s="491">
        <f t="shared" si="8"/>
        <v>43280</v>
      </c>
      <c r="BQ29" s="440"/>
    </row>
    <row r="30" spans="1:69" ht="123.75" customHeight="1" thickBot="1" x14ac:dyDescent="0.3">
      <c r="A30" s="578" t="s">
        <v>1991</v>
      </c>
      <c r="B30" s="353">
        <f t="shared" si="30"/>
        <v>43207</v>
      </c>
      <c r="C30" s="481">
        <v>43297</v>
      </c>
      <c r="D30" s="482">
        <v>43301</v>
      </c>
      <c r="E30" s="509" t="s">
        <v>1859</v>
      </c>
      <c r="F30" s="432" t="s">
        <v>1338</v>
      </c>
      <c r="G30" s="334" t="s">
        <v>1860</v>
      </c>
      <c r="H30" s="327"/>
      <c r="I30" s="434" t="s">
        <v>689</v>
      </c>
      <c r="J30" s="465" t="s">
        <v>1875</v>
      </c>
      <c r="K30" s="513"/>
      <c r="L30" s="329" t="s">
        <v>432</v>
      </c>
      <c r="M30" s="404" t="s">
        <v>493</v>
      </c>
      <c r="N30" s="377" t="s">
        <v>493</v>
      </c>
      <c r="O30" s="513" t="s">
        <v>1809</v>
      </c>
      <c r="P30" s="513"/>
      <c r="Q30" s="512" t="s">
        <v>1960</v>
      </c>
      <c r="R30" s="513"/>
      <c r="S30" s="325">
        <v>43131</v>
      </c>
      <c r="T30" s="325"/>
      <c r="U30" s="585"/>
      <c r="V30" s="525">
        <v>3</v>
      </c>
      <c r="W30" s="544">
        <v>43133</v>
      </c>
      <c r="X30" s="422"/>
      <c r="Y30" s="545">
        <f t="shared" si="19"/>
        <v>43222</v>
      </c>
      <c r="Z30" s="404"/>
      <c r="AA30" s="371">
        <f t="shared" si="9"/>
        <v>43222</v>
      </c>
      <c r="AB30" s="325"/>
      <c r="AC30" s="371">
        <f t="shared" si="10"/>
        <v>43257</v>
      </c>
      <c r="AD30" s="325">
        <v>43159</v>
      </c>
      <c r="AE30" s="371">
        <f t="shared" si="11"/>
        <v>43247</v>
      </c>
      <c r="AF30" s="325"/>
      <c r="AG30" s="371">
        <f t="shared" si="12"/>
        <v>43257</v>
      </c>
      <c r="AH30" s="325"/>
      <c r="AI30" s="371">
        <f t="shared" si="13"/>
        <v>43267</v>
      </c>
      <c r="AJ30" s="325"/>
      <c r="AK30" s="371">
        <f t="shared" si="14"/>
        <v>43257</v>
      </c>
      <c r="AL30" s="420"/>
      <c r="AM30" s="374">
        <f t="shared" si="15"/>
        <v>43177</v>
      </c>
      <c r="AN30" s="342"/>
      <c r="AO30" s="343">
        <f t="shared" si="31"/>
        <v>43297</v>
      </c>
      <c r="AP30" s="354">
        <f t="shared" si="1"/>
        <v>43103</v>
      </c>
      <c r="AQ30" s="370">
        <f t="shared" si="21"/>
        <v>43257</v>
      </c>
      <c r="AR30" s="404"/>
      <c r="AS30" s="371">
        <f t="shared" si="22"/>
        <v>43272</v>
      </c>
      <c r="AT30" s="325"/>
      <c r="AU30" s="371">
        <f t="shared" si="23"/>
        <v>43242</v>
      </c>
      <c r="AV30" s="325"/>
      <c r="AW30" s="371">
        <f t="shared" si="24"/>
        <v>43282</v>
      </c>
      <c r="AX30" s="420"/>
      <c r="AY30" s="374">
        <f t="shared" si="26"/>
        <v>43272</v>
      </c>
      <c r="AZ30" s="426"/>
      <c r="BA30" s="330"/>
      <c r="BB30" s="498">
        <f t="shared" si="32"/>
        <v>43247</v>
      </c>
      <c r="BC30" s="325"/>
      <c r="BD30" s="498">
        <f t="shared" si="28"/>
        <v>43277</v>
      </c>
      <c r="BE30" s="369"/>
      <c r="BF30" s="498">
        <f t="shared" si="17"/>
        <v>43247</v>
      </c>
      <c r="BG30" s="369"/>
      <c r="BH30" s="369"/>
      <c r="BI30" s="498">
        <f t="shared" si="5"/>
        <v>43247</v>
      </c>
      <c r="BJ30" s="325"/>
      <c r="BK30" s="426"/>
      <c r="BL30" s="329"/>
      <c r="BM30" s="486">
        <f t="shared" si="29"/>
        <v>43311</v>
      </c>
      <c r="BN30" s="325">
        <f t="shared" si="6"/>
        <v>43304</v>
      </c>
      <c r="BO30" s="485" t="str">
        <f t="shared" si="7"/>
        <v>IIIкв.2018г.</v>
      </c>
      <c r="BP30" s="494">
        <f t="shared" si="8"/>
        <v>43290</v>
      </c>
      <c r="BQ30" s="440"/>
    </row>
    <row r="31" spans="1:69" ht="124.5" customHeight="1" thickBot="1" x14ac:dyDescent="0.3">
      <c r="A31" s="575" t="s">
        <v>1971</v>
      </c>
      <c r="B31" s="353">
        <f t="shared" si="30"/>
        <v>43230</v>
      </c>
      <c r="C31" s="479">
        <v>43320</v>
      </c>
      <c r="D31" s="480">
        <v>43324</v>
      </c>
      <c r="E31" s="577" t="s">
        <v>1911</v>
      </c>
      <c r="F31" s="431" t="s">
        <v>1338</v>
      </c>
      <c r="G31" s="334" t="s">
        <v>1912</v>
      </c>
      <c r="H31" s="327"/>
      <c r="I31" s="434" t="s">
        <v>1913</v>
      </c>
      <c r="J31" s="465" t="s">
        <v>1461</v>
      </c>
      <c r="K31" s="513" t="s">
        <v>32</v>
      </c>
      <c r="L31" s="329" t="s">
        <v>32</v>
      </c>
      <c r="M31" s="404"/>
      <c r="N31" s="377" t="s">
        <v>493</v>
      </c>
      <c r="O31" s="513" t="s">
        <v>1809</v>
      </c>
      <c r="P31" s="513"/>
      <c r="Q31" s="512" t="s">
        <v>1802</v>
      </c>
      <c r="R31" s="513"/>
      <c r="S31" s="325"/>
      <c r="T31" s="325"/>
      <c r="U31" s="585"/>
      <c r="V31" s="525">
        <v>43131</v>
      </c>
      <c r="W31" s="350"/>
      <c r="X31" s="456"/>
      <c r="Y31" s="370" t="str">
        <f t="shared" si="19"/>
        <v>не требуется</v>
      </c>
      <c r="Z31" s="404"/>
      <c r="AA31" s="371" t="str">
        <f t="shared" si="9"/>
        <v>не требуется</v>
      </c>
      <c r="AB31" s="325"/>
      <c r="AC31" s="371" t="str">
        <f t="shared" si="10"/>
        <v>не требуется</v>
      </c>
      <c r="AD31" s="325"/>
      <c r="AE31" s="371" t="str">
        <f t="shared" si="11"/>
        <v>не требуется</v>
      </c>
      <c r="AF31" s="325"/>
      <c r="AG31" s="371" t="str">
        <f t="shared" si="12"/>
        <v>не требуется</v>
      </c>
      <c r="AH31" s="325"/>
      <c r="AI31" s="371" t="str">
        <f t="shared" si="13"/>
        <v>не требуется</v>
      </c>
      <c r="AJ31" s="325"/>
      <c r="AK31" s="371" t="str">
        <f t="shared" si="14"/>
        <v>не требуется</v>
      </c>
      <c r="AL31" s="455"/>
      <c r="AM31" s="374" t="str">
        <f t="shared" si="15"/>
        <v>не требуется</v>
      </c>
      <c r="AN31" s="342"/>
      <c r="AO31" s="343">
        <f t="shared" si="31"/>
        <v>43320</v>
      </c>
      <c r="AP31" s="354">
        <f t="shared" si="1"/>
        <v>-30</v>
      </c>
      <c r="AQ31" s="370" t="str">
        <f t="shared" si="21"/>
        <v>не требуется</v>
      </c>
      <c r="AR31" s="404"/>
      <c r="AS31" s="371" t="str">
        <f t="shared" si="22"/>
        <v>не требуется</v>
      </c>
      <c r="AT31" s="325"/>
      <c r="AU31" s="371" t="str">
        <f t="shared" si="23"/>
        <v>не требуется</v>
      </c>
      <c r="AV31" s="325"/>
      <c r="AW31" s="371" t="str">
        <f t="shared" si="24"/>
        <v>не требуется</v>
      </c>
      <c r="AX31" s="455"/>
      <c r="AY31" s="374" t="str">
        <f t="shared" si="26"/>
        <v>не требуется</v>
      </c>
      <c r="AZ31" s="455"/>
      <c r="BA31" s="330"/>
      <c r="BB31" s="498">
        <f t="shared" si="32"/>
        <v>43270</v>
      </c>
      <c r="BC31" s="325"/>
      <c r="BD31" s="498">
        <f t="shared" si="28"/>
        <v>43300</v>
      </c>
      <c r="BE31" s="369"/>
      <c r="BF31" s="498">
        <f t="shared" si="17"/>
        <v>43270</v>
      </c>
      <c r="BG31" s="369"/>
      <c r="BH31" s="369"/>
      <c r="BI31" s="498" t="str">
        <f t="shared" si="5"/>
        <v>не требуется</v>
      </c>
      <c r="BJ31" s="325"/>
      <c r="BK31" s="455"/>
      <c r="BL31" s="329"/>
      <c r="BM31" s="330" t="str">
        <f t="shared" si="29"/>
        <v>не требуется</v>
      </c>
      <c r="BN31" s="332">
        <f t="shared" si="6"/>
        <v>43327</v>
      </c>
      <c r="BO31" s="485" t="str">
        <f t="shared" si="7"/>
        <v>не требуется</v>
      </c>
      <c r="BP31" s="491">
        <f t="shared" si="8"/>
        <v>43313</v>
      </c>
      <c r="BQ31" s="440"/>
    </row>
    <row r="32" spans="1:69" ht="124.5" customHeight="1" thickBot="1" x14ac:dyDescent="0.3">
      <c r="A32" s="526"/>
      <c r="B32" s="353">
        <f t="shared" si="30"/>
        <v>43254</v>
      </c>
      <c r="C32" s="479">
        <v>43344</v>
      </c>
      <c r="D32" s="480"/>
      <c r="E32" s="577" t="s">
        <v>1914</v>
      </c>
      <c r="F32" s="431" t="s">
        <v>1338</v>
      </c>
      <c r="G32" s="334" t="s">
        <v>21</v>
      </c>
      <c r="H32" s="327"/>
      <c r="I32" s="434"/>
      <c r="J32" s="465" t="s">
        <v>1877</v>
      </c>
      <c r="K32" s="513" t="s">
        <v>35</v>
      </c>
      <c r="L32" s="329" t="s">
        <v>35</v>
      </c>
      <c r="M32" s="404"/>
      <c r="N32" s="377" t="s">
        <v>493</v>
      </c>
      <c r="O32" s="513" t="s">
        <v>897</v>
      </c>
      <c r="P32" s="513"/>
      <c r="Q32" s="583" t="s">
        <v>1960</v>
      </c>
      <c r="R32" s="513"/>
      <c r="S32" s="325"/>
      <c r="T32" s="325"/>
      <c r="U32" s="585"/>
      <c r="V32" s="525">
        <f t="shared" si="0"/>
        <v>43164</v>
      </c>
      <c r="W32" s="350"/>
      <c r="X32" s="456"/>
      <c r="Y32" s="370">
        <f t="shared" si="19"/>
        <v>43269</v>
      </c>
      <c r="Z32" s="404"/>
      <c r="AA32" s="371">
        <f t="shared" si="9"/>
        <v>43269</v>
      </c>
      <c r="AB32" s="325"/>
      <c r="AC32" s="371">
        <f t="shared" si="10"/>
        <v>43304</v>
      </c>
      <c r="AD32" s="325"/>
      <c r="AE32" s="371">
        <f t="shared" si="11"/>
        <v>43294</v>
      </c>
      <c r="AF32" s="325"/>
      <c r="AG32" s="371">
        <f t="shared" si="12"/>
        <v>43304</v>
      </c>
      <c r="AH32" s="325"/>
      <c r="AI32" s="371">
        <f t="shared" si="13"/>
        <v>43314</v>
      </c>
      <c r="AJ32" s="325"/>
      <c r="AK32" s="371">
        <f t="shared" si="14"/>
        <v>43304</v>
      </c>
      <c r="AL32" s="455"/>
      <c r="AM32" s="374">
        <f t="shared" si="15"/>
        <v>43224</v>
      </c>
      <c r="AN32" s="342"/>
      <c r="AO32" s="343">
        <f t="shared" si="31"/>
        <v>43344</v>
      </c>
      <c r="AP32" s="354">
        <f t="shared" si="1"/>
        <v>-30</v>
      </c>
      <c r="AQ32" s="370" t="str">
        <f t="shared" si="21"/>
        <v>не требуется</v>
      </c>
      <c r="AR32" s="404"/>
      <c r="AS32" s="371" t="str">
        <f t="shared" si="22"/>
        <v>не требуется</v>
      </c>
      <c r="AT32" s="325"/>
      <c r="AU32" s="371" t="str">
        <f t="shared" si="23"/>
        <v>не требуется</v>
      </c>
      <c r="AV32" s="325"/>
      <c r="AW32" s="371" t="str">
        <f t="shared" si="24"/>
        <v>не требуется</v>
      </c>
      <c r="AX32" s="455"/>
      <c r="AY32" s="374" t="str">
        <f t="shared" si="26"/>
        <v>не требуется</v>
      </c>
      <c r="AZ32" s="455"/>
      <c r="BA32" s="330"/>
      <c r="BB32" s="498">
        <f t="shared" si="32"/>
        <v>43294</v>
      </c>
      <c r="BC32" s="325"/>
      <c r="BD32" s="498">
        <f t="shared" si="28"/>
        <v>43324</v>
      </c>
      <c r="BE32" s="369"/>
      <c r="BF32" s="498">
        <f t="shared" si="17"/>
        <v>43294</v>
      </c>
      <c r="BG32" s="369"/>
      <c r="BH32" s="369"/>
      <c r="BI32" s="498" t="str">
        <f t="shared" si="5"/>
        <v>не требуется</v>
      </c>
      <c r="BJ32" s="325"/>
      <c r="BK32" s="455"/>
      <c r="BL32" s="329"/>
      <c r="BM32" s="489" t="str">
        <f t="shared" si="29"/>
        <v>не требуется</v>
      </c>
      <c r="BN32" s="332">
        <f t="shared" si="6"/>
        <v>3</v>
      </c>
      <c r="BO32" s="342" t="str">
        <f t="shared" si="7"/>
        <v>не требуется</v>
      </c>
      <c r="BP32" s="494">
        <f t="shared" si="8"/>
        <v>43337</v>
      </c>
      <c r="BQ32" s="440"/>
    </row>
    <row r="33" spans="1:69" ht="124.5" customHeight="1" thickBot="1" x14ac:dyDescent="0.3">
      <c r="A33" s="526"/>
      <c r="B33" s="353">
        <f t="shared" si="30"/>
        <v>43254</v>
      </c>
      <c r="C33" s="479">
        <v>43344</v>
      </c>
      <c r="D33" s="480"/>
      <c r="E33" s="577" t="s">
        <v>1923</v>
      </c>
      <c r="F33" s="431" t="s">
        <v>1338</v>
      </c>
      <c r="G33" s="334" t="s">
        <v>1915</v>
      </c>
      <c r="H33" s="327"/>
      <c r="I33" s="434"/>
      <c r="J33" s="465" t="s">
        <v>1877</v>
      </c>
      <c r="K33" s="513" t="s">
        <v>1945</v>
      </c>
      <c r="L33" s="329" t="s">
        <v>441</v>
      </c>
      <c r="M33" s="404"/>
      <c r="N33" s="377" t="s">
        <v>493</v>
      </c>
      <c r="O33" s="513" t="s">
        <v>897</v>
      </c>
      <c r="P33" s="513"/>
      <c r="Q33" s="583" t="s">
        <v>1960</v>
      </c>
      <c r="R33" s="513"/>
      <c r="S33" s="325">
        <v>43220</v>
      </c>
      <c r="T33" s="325"/>
      <c r="U33" s="585"/>
      <c r="V33" s="525">
        <v>43235</v>
      </c>
      <c r="W33" s="350">
        <v>43221</v>
      </c>
      <c r="X33" s="456"/>
      <c r="Y33" s="370">
        <f t="shared" si="19"/>
        <v>43269</v>
      </c>
      <c r="Z33" s="404"/>
      <c r="AA33" s="371">
        <f t="shared" si="9"/>
        <v>43269</v>
      </c>
      <c r="AB33" s="325"/>
      <c r="AC33" s="371">
        <f t="shared" si="10"/>
        <v>43304</v>
      </c>
      <c r="AD33" s="325"/>
      <c r="AE33" s="371">
        <f t="shared" si="11"/>
        <v>43294</v>
      </c>
      <c r="AF33" s="325"/>
      <c r="AG33" s="371">
        <f t="shared" si="12"/>
        <v>43304</v>
      </c>
      <c r="AH33" s="325"/>
      <c r="AI33" s="371">
        <f t="shared" si="13"/>
        <v>43314</v>
      </c>
      <c r="AJ33" s="325"/>
      <c r="AK33" s="371">
        <f t="shared" si="14"/>
        <v>43304</v>
      </c>
      <c r="AL33" s="455"/>
      <c r="AM33" s="374">
        <f t="shared" si="15"/>
        <v>43224</v>
      </c>
      <c r="AN33" s="342"/>
      <c r="AO33" s="343">
        <f t="shared" si="31"/>
        <v>43344</v>
      </c>
      <c r="AP33" s="354">
        <f t="shared" si="1"/>
        <v>43191</v>
      </c>
      <c r="AQ33" s="370" t="str">
        <f t="shared" si="21"/>
        <v>не требуется</v>
      </c>
      <c r="AR33" s="404"/>
      <c r="AS33" s="371" t="str">
        <f t="shared" si="22"/>
        <v>не требуется</v>
      </c>
      <c r="AT33" s="325"/>
      <c r="AU33" s="371" t="str">
        <f t="shared" si="23"/>
        <v>не требуется</v>
      </c>
      <c r="AV33" s="325"/>
      <c r="AW33" s="371" t="str">
        <f t="shared" si="24"/>
        <v>не требуется</v>
      </c>
      <c r="AX33" s="455"/>
      <c r="AY33" s="374" t="str">
        <f t="shared" si="26"/>
        <v>не требуется</v>
      </c>
      <c r="AZ33" s="455"/>
      <c r="BA33" s="330"/>
      <c r="BB33" s="498">
        <f t="shared" si="32"/>
        <v>43294</v>
      </c>
      <c r="BC33" s="325"/>
      <c r="BD33" s="498">
        <f t="shared" si="28"/>
        <v>43324</v>
      </c>
      <c r="BE33" s="369"/>
      <c r="BF33" s="498">
        <f t="shared" si="17"/>
        <v>43294</v>
      </c>
      <c r="BG33" s="369"/>
      <c r="BH33" s="369"/>
      <c r="BI33" s="498" t="str">
        <f t="shared" si="5"/>
        <v>не требуется</v>
      </c>
      <c r="BJ33" s="325"/>
      <c r="BK33" s="455"/>
      <c r="BL33" s="329"/>
      <c r="BM33" s="489" t="str">
        <f t="shared" si="29"/>
        <v>не требуется</v>
      </c>
      <c r="BN33" s="332">
        <f t="shared" si="6"/>
        <v>3</v>
      </c>
      <c r="BO33" s="487" t="str">
        <f t="shared" si="7"/>
        <v>не требуется</v>
      </c>
      <c r="BP33" s="491">
        <f t="shared" si="8"/>
        <v>43337</v>
      </c>
      <c r="BQ33" s="440"/>
    </row>
    <row r="34" spans="1:69" ht="124.5" customHeight="1" thickBot="1" x14ac:dyDescent="0.3">
      <c r="A34" s="734" t="s">
        <v>1997</v>
      </c>
      <c r="B34" s="353">
        <f t="shared" si="30"/>
        <v>-90</v>
      </c>
      <c r="C34" s="479"/>
      <c r="D34" s="480"/>
      <c r="E34" s="577" t="s">
        <v>1916</v>
      </c>
      <c r="F34" s="431" t="s">
        <v>1338</v>
      </c>
      <c r="G34" s="334" t="s">
        <v>1917</v>
      </c>
      <c r="H34" s="327"/>
      <c r="I34" s="434"/>
      <c r="J34" s="465" t="s">
        <v>1877</v>
      </c>
      <c r="K34" s="513" t="s">
        <v>1946</v>
      </c>
      <c r="L34" s="329" t="s">
        <v>35</v>
      </c>
      <c r="M34" s="404"/>
      <c r="N34" s="377" t="s">
        <v>493</v>
      </c>
      <c r="O34" s="513" t="s">
        <v>897</v>
      </c>
      <c r="P34" s="513"/>
      <c r="Q34" s="583" t="s">
        <v>1960</v>
      </c>
      <c r="R34" s="513"/>
      <c r="S34" s="325"/>
      <c r="T34" s="325"/>
      <c r="U34" s="585"/>
      <c r="V34" s="525">
        <f t="shared" si="0"/>
        <v>-180</v>
      </c>
      <c r="W34" s="350"/>
      <c r="X34" s="456"/>
      <c r="Y34" s="370">
        <f t="shared" si="19"/>
        <v>-75</v>
      </c>
      <c r="Z34" s="404"/>
      <c r="AA34" s="371">
        <f t="shared" si="9"/>
        <v>-75</v>
      </c>
      <c r="AB34" s="325"/>
      <c r="AC34" s="371">
        <f t="shared" si="10"/>
        <v>-40</v>
      </c>
      <c r="AD34" s="325"/>
      <c r="AE34" s="371">
        <f t="shared" si="11"/>
        <v>-50</v>
      </c>
      <c r="AF34" s="325"/>
      <c r="AG34" s="371">
        <f t="shared" si="12"/>
        <v>-40</v>
      </c>
      <c r="AH34" s="325"/>
      <c r="AI34" s="371">
        <f t="shared" si="13"/>
        <v>-30</v>
      </c>
      <c r="AJ34" s="325"/>
      <c r="AK34" s="371">
        <f t="shared" si="14"/>
        <v>-40</v>
      </c>
      <c r="AL34" s="455"/>
      <c r="AM34" s="374">
        <f t="shared" si="15"/>
        <v>-120</v>
      </c>
      <c r="AN34" s="342"/>
      <c r="AO34" s="343">
        <f t="shared" si="31"/>
        <v>0</v>
      </c>
      <c r="AP34" s="354">
        <f t="shared" si="1"/>
        <v>-30</v>
      </c>
      <c r="AQ34" s="370" t="str">
        <f t="shared" si="21"/>
        <v>не требуется</v>
      </c>
      <c r="AR34" s="404"/>
      <c r="AS34" s="371" t="str">
        <f t="shared" si="22"/>
        <v>не требуется</v>
      </c>
      <c r="AT34" s="325"/>
      <c r="AU34" s="371" t="str">
        <f t="shared" si="23"/>
        <v>не требуется</v>
      </c>
      <c r="AV34" s="325"/>
      <c r="AW34" s="371" t="str">
        <f t="shared" si="24"/>
        <v>не требуется</v>
      </c>
      <c r="AX34" s="455"/>
      <c r="AY34" s="374" t="str">
        <f t="shared" si="26"/>
        <v>не требуется</v>
      </c>
      <c r="AZ34" s="455"/>
      <c r="BA34" s="330"/>
      <c r="BB34" s="498">
        <f t="shared" si="32"/>
        <v>-50</v>
      </c>
      <c r="BC34" s="325"/>
      <c r="BD34" s="498">
        <f t="shared" si="28"/>
        <v>-20</v>
      </c>
      <c r="BE34" s="369"/>
      <c r="BF34" s="498">
        <f t="shared" si="17"/>
        <v>-50</v>
      </c>
      <c r="BG34" s="369"/>
      <c r="BH34" s="369"/>
      <c r="BI34" s="498" t="str">
        <f t="shared" si="5"/>
        <v>не требуется</v>
      </c>
      <c r="BJ34" s="353"/>
      <c r="BK34" s="455"/>
      <c r="BL34" s="329"/>
      <c r="BM34" s="330" t="str">
        <f t="shared" si="29"/>
        <v>не требуется</v>
      </c>
      <c r="BN34" s="332">
        <f t="shared" si="6"/>
        <v>3</v>
      </c>
      <c r="BO34" s="485" t="str">
        <f t="shared" si="7"/>
        <v>не требуется</v>
      </c>
      <c r="BP34" s="491">
        <f t="shared" si="8"/>
        <v>-7</v>
      </c>
      <c r="BQ34" s="440"/>
    </row>
    <row r="35" spans="1:69" ht="124.5" customHeight="1" thickBot="1" x14ac:dyDescent="0.3">
      <c r="A35" s="526"/>
      <c r="B35" s="353">
        <f t="shared" si="30"/>
        <v>43275</v>
      </c>
      <c r="C35" s="479">
        <v>43365</v>
      </c>
      <c r="D35" s="480">
        <v>43371</v>
      </c>
      <c r="E35" s="577" t="s">
        <v>338</v>
      </c>
      <c r="F35" s="431" t="s">
        <v>1338</v>
      </c>
      <c r="G35" s="334" t="s">
        <v>21</v>
      </c>
      <c r="H35" s="327"/>
      <c r="I35" s="434" t="s">
        <v>406</v>
      </c>
      <c r="J35" s="465" t="s">
        <v>1876</v>
      </c>
      <c r="K35" s="513" t="s">
        <v>1947</v>
      </c>
      <c r="L35" s="329" t="s">
        <v>1947</v>
      </c>
      <c r="M35" s="404"/>
      <c r="N35" s="377" t="s">
        <v>493</v>
      </c>
      <c r="O35" s="513" t="s">
        <v>1809</v>
      </c>
      <c r="P35" s="513"/>
      <c r="Q35" s="583" t="s">
        <v>1960</v>
      </c>
      <c r="R35" s="513"/>
      <c r="S35" s="325">
        <v>43220</v>
      </c>
      <c r="T35" s="325"/>
      <c r="U35" s="585"/>
      <c r="V35" s="525">
        <v>43235</v>
      </c>
      <c r="W35" s="350">
        <v>43251</v>
      </c>
      <c r="X35" s="456"/>
      <c r="Y35" s="370">
        <f t="shared" si="19"/>
        <v>43290</v>
      </c>
      <c r="Z35" s="404"/>
      <c r="AA35" s="371">
        <f t="shared" si="9"/>
        <v>43290</v>
      </c>
      <c r="AB35" s="325"/>
      <c r="AC35" s="371">
        <f t="shared" si="10"/>
        <v>43325</v>
      </c>
      <c r="AD35" s="325"/>
      <c r="AE35" s="371">
        <f t="shared" si="11"/>
        <v>43315</v>
      </c>
      <c r="AF35" s="325"/>
      <c r="AG35" s="371">
        <f t="shared" si="12"/>
        <v>43325</v>
      </c>
      <c r="AH35" s="325"/>
      <c r="AI35" s="371">
        <f t="shared" si="13"/>
        <v>43335</v>
      </c>
      <c r="AJ35" s="325"/>
      <c r="AK35" s="371">
        <f t="shared" si="14"/>
        <v>43325</v>
      </c>
      <c r="AL35" s="455"/>
      <c r="AM35" s="374">
        <f t="shared" si="15"/>
        <v>43245</v>
      </c>
      <c r="AN35" s="342"/>
      <c r="AO35" s="343">
        <f t="shared" si="31"/>
        <v>43365</v>
      </c>
      <c r="AP35" s="354">
        <f t="shared" si="1"/>
        <v>43221</v>
      </c>
      <c r="AQ35" s="370" t="str">
        <f t="shared" si="21"/>
        <v>не требуется</v>
      </c>
      <c r="AR35" s="404"/>
      <c r="AS35" s="371" t="str">
        <f t="shared" si="22"/>
        <v>не требуется</v>
      </c>
      <c r="AT35" s="325"/>
      <c r="AU35" s="371" t="str">
        <f t="shared" si="23"/>
        <v>не требуется</v>
      </c>
      <c r="AV35" s="325"/>
      <c r="AW35" s="371" t="str">
        <f t="shared" si="24"/>
        <v>не требуется</v>
      </c>
      <c r="AX35" s="455"/>
      <c r="AY35" s="374" t="str">
        <f t="shared" si="26"/>
        <v>не требуется</v>
      </c>
      <c r="AZ35" s="455"/>
      <c r="BA35" s="330"/>
      <c r="BB35" s="498">
        <f t="shared" si="32"/>
        <v>43315</v>
      </c>
      <c r="BC35" s="325"/>
      <c r="BD35" s="498">
        <f t="shared" si="28"/>
        <v>43345</v>
      </c>
      <c r="BE35" s="369"/>
      <c r="BF35" s="498">
        <f t="shared" si="17"/>
        <v>43315</v>
      </c>
      <c r="BG35" s="369"/>
      <c r="BH35" s="369"/>
      <c r="BI35" s="498" t="str">
        <f t="shared" si="5"/>
        <v>не требуется</v>
      </c>
      <c r="BJ35" s="455"/>
      <c r="BK35" s="455"/>
      <c r="BL35" s="329"/>
      <c r="BM35" s="486" t="str">
        <f t="shared" si="29"/>
        <v>не требуется</v>
      </c>
      <c r="BN35" s="332">
        <f t="shared" si="6"/>
        <v>43374</v>
      </c>
      <c r="BO35" s="485" t="str">
        <f t="shared" si="7"/>
        <v>не требуется</v>
      </c>
      <c r="BP35" s="495">
        <f t="shared" si="8"/>
        <v>43358</v>
      </c>
      <c r="BQ35" s="440"/>
    </row>
    <row r="36" spans="1:69" ht="124.5" customHeight="1" thickBot="1" x14ac:dyDescent="0.3">
      <c r="A36" s="734" t="s">
        <v>1998</v>
      </c>
      <c r="B36" s="353">
        <f t="shared" si="30"/>
        <v>43254</v>
      </c>
      <c r="C36" s="479">
        <v>43344</v>
      </c>
      <c r="D36" s="480"/>
      <c r="E36" s="577" t="s">
        <v>1919</v>
      </c>
      <c r="F36" s="431" t="s">
        <v>1921</v>
      </c>
      <c r="G36" s="334" t="s">
        <v>1920</v>
      </c>
      <c r="H36" s="327"/>
      <c r="I36" s="434"/>
      <c r="J36" s="465" t="s">
        <v>1461</v>
      </c>
      <c r="K36" s="513" t="s">
        <v>32</v>
      </c>
      <c r="L36" s="329" t="s">
        <v>32</v>
      </c>
      <c r="M36" s="404"/>
      <c r="N36" s="377" t="s">
        <v>493</v>
      </c>
      <c r="O36" s="513" t="s">
        <v>1809</v>
      </c>
      <c r="P36" s="513"/>
      <c r="Q36" s="583" t="s">
        <v>1960</v>
      </c>
      <c r="R36" s="513"/>
      <c r="S36" s="325"/>
      <c r="T36" s="325"/>
      <c r="U36" s="585"/>
      <c r="V36" s="525">
        <f t="shared" si="0"/>
        <v>43164</v>
      </c>
      <c r="W36" s="350"/>
      <c r="X36" s="456"/>
      <c r="Y36" s="370">
        <f t="shared" si="19"/>
        <v>43269</v>
      </c>
      <c r="Z36" s="404"/>
      <c r="AA36" s="371">
        <f t="shared" si="9"/>
        <v>43269</v>
      </c>
      <c r="AB36" s="325"/>
      <c r="AC36" s="371">
        <f t="shared" si="10"/>
        <v>43304</v>
      </c>
      <c r="AD36" s="325"/>
      <c r="AE36" s="371">
        <f t="shared" si="11"/>
        <v>43294</v>
      </c>
      <c r="AF36" s="325"/>
      <c r="AG36" s="371">
        <f t="shared" si="12"/>
        <v>43304</v>
      </c>
      <c r="AH36" s="325"/>
      <c r="AI36" s="371">
        <f t="shared" si="13"/>
        <v>43314</v>
      </c>
      <c r="AJ36" s="325"/>
      <c r="AK36" s="371">
        <f t="shared" si="14"/>
        <v>43304</v>
      </c>
      <c r="AL36" s="455"/>
      <c r="AM36" s="374">
        <f t="shared" si="15"/>
        <v>43224</v>
      </c>
      <c r="AN36" s="342"/>
      <c r="AO36" s="343">
        <f t="shared" si="31"/>
        <v>43344</v>
      </c>
      <c r="AP36" s="354">
        <f t="shared" si="1"/>
        <v>-30</v>
      </c>
      <c r="AQ36" s="370" t="str">
        <f t="shared" si="21"/>
        <v>не требуется</v>
      </c>
      <c r="AR36" s="404"/>
      <c r="AS36" s="371" t="str">
        <f t="shared" si="22"/>
        <v>не требуется</v>
      </c>
      <c r="AT36" s="325"/>
      <c r="AU36" s="371" t="str">
        <f t="shared" si="23"/>
        <v>не требуется</v>
      </c>
      <c r="AV36" s="325"/>
      <c r="AW36" s="371" t="str">
        <f t="shared" si="24"/>
        <v>не требуется</v>
      </c>
      <c r="AX36" s="455"/>
      <c r="AY36" s="374" t="str">
        <f t="shared" si="26"/>
        <v>не требуется</v>
      </c>
      <c r="AZ36" s="455"/>
      <c r="BA36" s="330"/>
      <c r="BB36" s="498">
        <f t="shared" si="32"/>
        <v>43294</v>
      </c>
      <c r="BC36" s="325"/>
      <c r="BD36" s="498">
        <f t="shared" si="28"/>
        <v>43324</v>
      </c>
      <c r="BE36" s="369"/>
      <c r="BF36" s="498">
        <f t="shared" si="17"/>
        <v>43294</v>
      </c>
      <c r="BG36" s="369"/>
      <c r="BH36" s="369"/>
      <c r="BI36" s="498" t="str">
        <f t="shared" si="5"/>
        <v>не требуется</v>
      </c>
      <c r="BJ36" s="455"/>
      <c r="BK36" s="455"/>
      <c r="BL36" s="329"/>
      <c r="BM36" s="489" t="str">
        <f t="shared" si="29"/>
        <v>не требуется</v>
      </c>
      <c r="BN36" s="332">
        <f t="shared" si="6"/>
        <v>3</v>
      </c>
      <c r="BO36" s="485" t="str">
        <f t="shared" si="7"/>
        <v>не требуется</v>
      </c>
      <c r="BP36" s="494">
        <f t="shared" si="8"/>
        <v>43337</v>
      </c>
      <c r="BQ36" s="440"/>
    </row>
    <row r="37" spans="1:69" ht="124.5" customHeight="1" thickBot="1" x14ac:dyDescent="0.3">
      <c r="A37" s="526"/>
      <c r="B37" s="353">
        <f t="shared" si="30"/>
        <v>43254</v>
      </c>
      <c r="C37" s="479">
        <v>43344</v>
      </c>
      <c r="D37" s="480"/>
      <c r="E37" s="577" t="s">
        <v>1925</v>
      </c>
      <c r="F37" s="431" t="s">
        <v>1338</v>
      </c>
      <c r="G37" s="334" t="s">
        <v>1926</v>
      </c>
      <c r="H37" s="327"/>
      <c r="I37" s="434" t="s">
        <v>1927</v>
      </c>
      <c r="J37" s="465" t="s">
        <v>1877</v>
      </c>
      <c r="K37" s="513" t="s">
        <v>1949</v>
      </c>
      <c r="L37" s="329" t="s">
        <v>441</v>
      </c>
      <c r="M37" s="404"/>
      <c r="N37" s="377" t="s">
        <v>493</v>
      </c>
      <c r="O37" s="513" t="s">
        <v>897</v>
      </c>
      <c r="P37" s="513"/>
      <c r="Q37" s="583" t="s">
        <v>1960</v>
      </c>
      <c r="R37" s="513"/>
      <c r="S37" s="325">
        <v>43220</v>
      </c>
      <c r="T37" s="325"/>
      <c r="U37" s="585"/>
      <c r="V37" s="525">
        <v>43235</v>
      </c>
      <c r="W37" s="350"/>
      <c r="X37" s="456"/>
      <c r="Y37" s="370">
        <f t="shared" si="19"/>
        <v>43269</v>
      </c>
      <c r="Z37" s="404"/>
      <c r="AA37" s="371">
        <f t="shared" si="9"/>
        <v>43269</v>
      </c>
      <c r="AB37" s="325"/>
      <c r="AC37" s="371">
        <f t="shared" si="10"/>
        <v>43304</v>
      </c>
      <c r="AD37" s="325"/>
      <c r="AE37" s="371">
        <f t="shared" si="11"/>
        <v>43294</v>
      </c>
      <c r="AF37" s="325"/>
      <c r="AG37" s="371">
        <f t="shared" si="12"/>
        <v>43304</v>
      </c>
      <c r="AH37" s="325"/>
      <c r="AI37" s="371">
        <f t="shared" si="13"/>
        <v>43314</v>
      </c>
      <c r="AJ37" s="325"/>
      <c r="AK37" s="371">
        <f t="shared" si="14"/>
        <v>43304</v>
      </c>
      <c r="AL37" s="455"/>
      <c r="AM37" s="374">
        <f t="shared" si="15"/>
        <v>43224</v>
      </c>
      <c r="AN37" s="342"/>
      <c r="AO37" s="343">
        <f t="shared" si="31"/>
        <v>43344</v>
      </c>
      <c r="AP37" s="354">
        <f t="shared" si="1"/>
        <v>-30</v>
      </c>
      <c r="AQ37" s="370" t="str">
        <f t="shared" si="21"/>
        <v>не требуется</v>
      </c>
      <c r="AR37" s="404"/>
      <c r="AS37" s="371" t="str">
        <f t="shared" si="22"/>
        <v>не требуется</v>
      </c>
      <c r="AT37" s="325"/>
      <c r="AU37" s="371" t="str">
        <f t="shared" si="23"/>
        <v>не требуется</v>
      </c>
      <c r="AV37" s="325"/>
      <c r="AW37" s="371" t="str">
        <f t="shared" si="24"/>
        <v>не требуется</v>
      </c>
      <c r="AX37" s="455"/>
      <c r="AY37" s="374" t="str">
        <f t="shared" si="26"/>
        <v>не требуется</v>
      </c>
      <c r="AZ37" s="455"/>
      <c r="BA37" s="330"/>
      <c r="BB37" s="498">
        <f t="shared" si="32"/>
        <v>43294</v>
      </c>
      <c r="BC37" s="325"/>
      <c r="BD37" s="498">
        <f t="shared" si="28"/>
        <v>43324</v>
      </c>
      <c r="BE37" s="369"/>
      <c r="BF37" s="498">
        <f t="shared" si="17"/>
        <v>43294</v>
      </c>
      <c r="BG37" s="369"/>
      <c r="BH37" s="369"/>
      <c r="BI37" s="498" t="str">
        <f t="shared" si="5"/>
        <v>не требуется</v>
      </c>
      <c r="BJ37" s="455"/>
      <c r="BK37" s="455"/>
      <c r="BL37" s="329"/>
      <c r="BM37" s="330" t="str">
        <f t="shared" si="29"/>
        <v>не требуется</v>
      </c>
      <c r="BN37" s="332">
        <f t="shared" si="6"/>
        <v>3</v>
      </c>
      <c r="BO37" s="485" t="str">
        <f t="shared" si="7"/>
        <v>не требуется</v>
      </c>
      <c r="BP37" s="491">
        <f t="shared" si="8"/>
        <v>43337</v>
      </c>
      <c r="BQ37" s="440"/>
    </row>
    <row r="38" spans="1:69" ht="124.5" customHeight="1" thickBot="1" x14ac:dyDescent="0.3">
      <c r="A38" s="526"/>
      <c r="B38" s="353">
        <f t="shared" si="30"/>
        <v>43254</v>
      </c>
      <c r="C38" s="479">
        <v>43344</v>
      </c>
      <c r="D38" s="480"/>
      <c r="E38" s="577" t="s">
        <v>1924</v>
      </c>
      <c r="F38" s="431" t="s">
        <v>1338</v>
      </c>
      <c r="G38" s="334" t="s">
        <v>58</v>
      </c>
      <c r="H38" s="327"/>
      <c r="I38" s="434" t="s">
        <v>1918</v>
      </c>
      <c r="J38" s="465" t="s">
        <v>1461</v>
      </c>
      <c r="K38" s="513" t="s">
        <v>1948</v>
      </c>
      <c r="L38" s="329" t="s">
        <v>1948</v>
      </c>
      <c r="M38" s="404"/>
      <c r="N38" s="377" t="s">
        <v>493</v>
      </c>
      <c r="O38" s="513" t="s">
        <v>897</v>
      </c>
      <c r="P38" s="513"/>
      <c r="Q38" s="583" t="s">
        <v>1960</v>
      </c>
      <c r="R38" s="513"/>
      <c r="S38" s="325"/>
      <c r="T38" s="325"/>
      <c r="U38" s="585"/>
      <c r="V38" s="525">
        <f t="shared" si="0"/>
        <v>43164</v>
      </c>
      <c r="W38" s="350"/>
      <c r="X38" s="456"/>
      <c r="Y38" s="370">
        <f t="shared" si="19"/>
        <v>43269</v>
      </c>
      <c r="Z38" s="404"/>
      <c r="AA38" s="371">
        <f t="shared" si="9"/>
        <v>43269</v>
      </c>
      <c r="AB38" s="325"/>
      <c r="AC38" s="371">
        <f t="shared" si="10"/>
        <v>43304</v>
      </c>
      <c r="AD38" s="325"/>
      <c r="AE38" s="371">
        <f t="shared" si="11"/>
        <v>43294</v>
      </c>
      <c r="AF38" s="325"/>
      <c r="AG38" s="371">
        <f t="shared" si="12"/>
        <v>43304</v>
      </c>
      <c r="AH38" s="325"/>
      <c r="AI38" s="371">
        <f t="shared" si="13"/>
        <v>43314</v>
      </c>
      <c r="AJ38" s="325"/>
      <c r="AK38" s="371">
        <f t="shared" si="14"/>
        <v>43304</v>
      </c>
      <c r="AL38" s="455"/>
      <c r="AM38" s="374">
        <f t="shared" si="15"/>
        <v>43224</v>
      </c>
      <c r="AN38" s="342"/>
      <c r="AO38" s="343">
        <f t="shared" si="31"/>
        <v>43344</v>
      </c>
      <c r="AP38" s="354">
        <f t="shared" si="1"/>
        <v>-30</v>
      </c>
      <c r="AQ38" s="370" t="str">
        <f t="shared" si="21"/>
        <v>не требуется</v>
      </c>
      <c r="AR38" s="404"/>
      <c r="AS38" s="371" t="str">
        <f t="shared" si="22"/>
        <v>не требуется</v>
      </c>
      <c r="AT38" s="325"/>
      <c r="AU38" s="371" t="str">
        <f t="shared" si="23"/>
        <v>не требуется</v>
      </c>
      <c r="AV38" s="325"/>
      <c r="AW38" s="371" t="str">
        <f t="shared" si="24"/>
        <v>не требуется</v>
      </c>
      <c r="AX38" s="455"/>
      <c r="AY38" s="374" t="str">
        <f t="shared" si="26"/>
        <v>не требуется</v>
      </c>
      <c r="AZ38" s="455"/>
      <c r="BA38" s="330"/>
      <c r="BB38" s="498">
        <f t="shared" si="32"/>
        <v>43294</v>
      </c>
      <c r="BC38" s="325"/>
      <c r="BD38" s="498">
        <f t="shared" si="28"/>
        <v>43324</v>
      </c>
      <c r="BE38" s="369"/>
      <c r="BF38" s="498">
        <f t="shared" si="17"/>
        <v>43294</v>
      </c>
      <c r="BG38" s="369"/>
      <c r="BH38" s="369"/>
      <c r="BI38" s="498" t="str">
        <f t="shared" si="5"/>
        <v>не требуется</v>
      </c>
      <c r="BJ38" s="455"/>
      <c r="BK38" s="455"/>
      <c r="BL38" s="329"/>
      <c r="BM38" s="486" t="str">
        <f t="shared" si="29"/>
        <v>не требуется</v>
      </c>
      <c r="BN38" s="332">
        <f t="shared" si="6"/>
        <v>3</v>
      </c>
      <c r="BO38" s="342" t="str">
        <f t="shared" si="7"/>
        <v>не требуется</v>
      </c>
      <c r="BP38" s="493">
        <f t="shared" si="8"/>
        <v>43337</v>
      </c>
      <c r="BQ38" s="440"/>
    </row>
    <row r="39" spans="1:69" ht="124.5" customHeight="1" thickBot="1" x14ac:dyDescent="0.3">
      <c r="A39" s="526"/>
      <c r="B39" s="353">
        <f t="shared" si="30"/>
        <v>43256</v>
      </c>
      <c r="C39" s="479">
        <v>43346</v>
      </c>
      <c r="D39" s="480">
        <v>43350</v>
      </c>
      <c r="E39" s="577" t="s">
        <v>1922</v>
      </c>
      <c r="F39" s="431" t="s">
        <v>1351</v>
      </c>
      <c r="G39" s="334" t="s">
        <v>1912</v>
      </c>
      <c r="H39" s="327"/>
      <c r="I39" s="434"/>
      <c r="J39" s="465" t="s">
        <v>1877</v>
      </c>
      <c r="K39" s="513" t="s">
        <v>488</v>
      </c>
      <c r="L39" s="329" t="s">
        <v>488</v>
      </c>
      <c r="M39" s="404"/>
      <c r="N39" s="377" t="s">
        <v>493</v>
      </c>
      <c r="O39" s="513" t="s">
        <v>1809</v>
      </c>
      <c r="P39" s="513"/>
      <c r="Q39" s="512" t="s">
        <v>1802</v>
      </c>
      <c r="R39" s="513"/>
      <c r="S39" s="325">
        <v>43190</v>
      </c>
      <c r="T39" s="325"/>
      <c r="U39" s="585"/>
      <c r="V39" s="525">
        <v>43190</v>
      </c>
      <c r="W39" s="350"/>
      <c r="X39" s="456"/>
      <c r="Y39" s="370" t="str">
        <f t="shared" si="19"/>
        <v>не требуется</v>
      </c>
      <c r="Z39" s="404"/>
      <c r="AA39" s="371" t="str">
        <f t="shared" si="9"/>
        <v>не требуется</v>
      </c>
      <c r="AB39" s="325"/>
      <c r="AC39" s="371" t="str">
        <f t="shared" si="10"/>
        <v>не требуется</v>
      </c>
      <c r="AD39" s="325"/>
      <c r="AE39" s="371" t="str">
        <f t="shared" si="11"/>
        <v>не требуется</v>
      </c>
      <c r="AF39" s="325"/>
      <c r="AG39" s="371" t="str">
        <f t="shared" si="12"/>
        <v>не требуется</v>
      </c>
      <c r="AH39" s="325"/>
      <c r="AI39" s="371" t="str">
        <f t="shared" si="13"/>
        <v>не требуется</v>
      </c>
      <c r="AJ39" s="325"/>
      <c r="AK39" s="371" t="str">
        <f t="shared" si="14"/>
        <v>не требуется</v>
      </c>
      <c r="AL39" s="455"/>
      <c r="AM39" s="374" t="str">
        <f t="shared" si="15"/>
        <v>не требуется</v>
      </c>
      <c r="AN39" s="342"/>
      <c r="AO39" s="343">
        <f t="shared" si="31"/>
        <v>43346</v>
      </c>
      <c r="AP39" s="354">
        <f t="shared" si="1"/>
        <v>-30</v>
      </c>
      <c r="AQ39" s="370" t="str">
        <f t="shared" si="21"/>
        <v>не требуется</v>
      </c>
      <c r="AR39" s="404"/>
      <c r="AS39" s="371" t="str">
        <f t="shared" si="22"/>
        <v>не требуется</v>
      </c>
      <c r="AT39" s="325"/>
      <c r="AU39" s="371" t="str">
        <f t="shared" si="23"/>
        <v>не требуется</v>
      </c>
      <c r="AV39" s="325"/>
      <c r="AW39" s="371" t="str">
        <f t="shared" si="24"/>
        <v>не требуется</v>
      </c>
      <c r="AX39" s="455"/>
      <c r="AY39" s="374" t="str">
        <f t="shared" si="26"/>
        <v>не требуется</v>
      </c>
      <c r="AZ39" s="455"/>
      <c r="BA39" s="330"/>
      <c r="BB39" s="498">
        <f t="shared" si="32"/>
        <v>43296</v>
      </c>
      <c r="BC39" s="325"/>
      <c r="BD39" s="498">
        <f t="shared" si="28"/>
        <v>43326</v>
      </c>
      <c r="BE39" s="369"/>
      <c r="BF39" s="498">
        <f t="shared" si="17"/>
        <v>43296</v>
      </c>
      <c r="BG39" s="369"/>
      <c r="BH39" s="369"/>
      <c r="BI39" s="498" t="str">
        <f t="shared" si="5"/>
        <v>не требуется</v>
      </c>
      <c r="BJ39" s="455"/>
      <c r="BK39" s="455"/>
      <c r="BL39" s="329"/>
      <c r="BM39" s="489" t="str">
        <f t="shared" si="29"/>
        <v>не требуется</v>
      </c>
      <c r="BN39" s="332">
        <f t="shared" si="6"/>
        <v>43353</v>
      </c>
      <c r="BO39" s="487" t="str">
        <f t="shared" si="7"/>
        <v>не требуется</v>
      </c>
      <c r="BP39" s="491">
        <f t="shared" si="8"/>
        <v>43339</v>
      </c>
      <c r="BQ39" s="440"/>
    </row>
    <row r="40" spans="1:69" ht="132" customHeight="1" thickBot="1" x14ac:dyDescent="0.3">
      <c r="A40" s="526"/>
      <c r="B40" s="353">
        <f t="shared" si="30"/>
        <v>43262</v>
      </c>
      <c r="C40" s="476">
        <v>43352</v>
      </c>
      <c r="D40" s="478">
        <v>43356</v>
      </c>
      <c r="E40" s="509" t="s">
        <v>1639</v>
      </c>
      <c r="F40" s="429" t="s">
        <v>1338</v>
      </c>
      <c r="G40" s="334" t="s">
        <v>1863</v>
      </c>
      <c r="H40" s="327"/>
      <c r="I40" s="449" t="s">
        <v>1862</v>
      </c>
      <c r="J40" s="465" t="s">
        <v>1877</v>
      </c>
      <c r="K40" s="513"/>
      <c r="L40" s="329" t="s">
        <v>488</v>
      </c>
      <c r="M40" s="404" t="s">
        <v>493</v>
      </c>
      <c r="N40" s="377" t="s">
        <v>493</v>
      </c>
      <c r="O40" s="513" t="s">
        <v>1809</v>
      </c>
      <c r="P40" s="513"/>
      <c r="Q40" s="583" t="s">
        <v>1960</v>
      </c>
      <c r="R40" s="513"/>
      <c r="S40" s="325"/>
      <c r="T40" s="325"/>
      <c r="U40" s="585"/>
      <c r="V40" s="525">
        <f t="shared" si="0"/>
        <v>43172</v>
      </c>
      <c r="W40" s="350"/>
      <c r="X40" s="422"/>
      <c r="Y40" s="370">
        <f t="shared" si="19"/>
        <v>43277</v>
      </c>
      <c r="Z40" s="404"/>
      <c r="AA40" s="371">
        <f t="shared" si="9"/>
        <v>43277</v>
      </c>
      <c r="AB40" s="325"/>
      <c r="AC40" s="371">
        <f t="shared" si="10"/>
        <v>43312</v>
      </c>
      <c r="AD40" s="325"/>
      <c r="AE40" s="371">
        <f t="shared" si="11"/>
        <v>43302</v>
      </c>
      <c r="AF40" s="325"/>
      <c r="AG40" s="371">
        <f t="shared" si="12"/>
        <v>43312</v>
      </c>
      <c r="AH40" s="325"/>
      <c r="AI40" s="371">
        <f t="shared" si="13"/>
        <v>43322</v>
      </c>
      <c r="AJ40" s="325"/>
      <c r="AK40" s="371">
        <f t="shared" si="14"/>
        <v>43312</v>
      </c>
      <c r="AL40" s="420"/>
      <c r="AM40" s="374">
        <f t="shared" si="15"/>
        <v>43232</v>
      </c>
      <c r="AN40" s="342"/>
      <c r="AO40" s="343">
        <f t="shared" si="31"/>
        <v>43352</v>
      </c>
      <c r="AP40" s="354">
        <f t="shared" si="1"/>
        <v>-30</v>
      </c>
      <c r="AQ40" s="370">
        <f t="shared" si="21"/>
        <v>43312</v>
      </c>
      <c r="AR40" s="404"/>
      <c r="AS40" s="371">
        <f t="shared" si="22"/>
        <v>43327</v>
      </c>
      <c r="AT40" s="325"/>
      <c r="AU40" s="371">
        <f t="shared" si="23"/>
        <v>43297</v>
      </c>
      <c r="AV40" s="325"/>
      <c r="AW40" s="371">
        <f t="shared" si="24"/>
        <v>43337</v>
      </c>
      <c r="AX40" s="420"/>
      <c r="AY40" s="374">
        <f t="shared" si="26"/>
        <v>43327</v>
      </c>
      <c r="AZ40" s="426"/>
      <c r="BA40" s="330"/>
      <c r="BB40" s="498">
        <f t="shared" si="32"/>
        <v>43302</v>
      </c>
      <c r="BC40" s="325"/>
      <c r="BD40" s="498">
        <f t="shared" si="28"/>
        <v>43332</v>
      </c>
      <c r="BE40" s="369"/>
      <c r="BF40" s="498">
        <f t="shared" si="17"/>
        <v>43302</v>
      </c>
      <c r="BG40" s="369"/>
      <c r="BH40" s="369"/>
      <c r="BI40" s="498">
        <f t="shared" si="5"/>
        <v>43302</v>
      </c>
      <c r="BJ40" s="426"/>
      <c r="BK40" s="426"/>
      <c r="BL40" s="329"/>
      <c r="BM40" s="330">
        <f t="shared" si="29"/>
        <v>43366</v>
      </c>
      <c r="BN40" s="332">
        <f t="shared" si="6"/>
        <v>43359</v>
      </c>
      <c r="BO40" s="342" t="str">
        <f t="shared" si="7"/>
        <v>IIIкв.2018г.</v>
      </c>
      <c r="BP40" s="491">
        <f t="shared" si="8"/>
        <v>43345</v>
      </c>
      <c r="BQ40" s="440"/>
    </row>
    <row r="41" spans="1:69" ht="90.6" customHeight="1" thickBot="1" x14ac:dyDescent="0.3">
      <c r="A41" s="526"/>
      <c r="B41" s="353">
        <f t="shared" si="30"/>
        <v>43269</v>
      </c>
      <c r="C41" s="476">
        <v>43359</v>
      </c>
      <c r="D41" s="478">
        <v>43364</v>
      </c>
      <c r="E41" s="509" t="s">
        <v>1643</v>
      </c>
      <c r="F41" s="429" t="s">
        <v>1338</v>
      </c>
      <c r="G41" s="334" t="s">
        <v>1674</v>
      </c>
      <c r="H41" s="327" t="s">
        <v>1864</v>
      </c>
      <c r="I41" s="434" t="s">
        <v>1813</v>
      </c>
      <c r="J41" s="465" t="s">
        <v>1878</v>
      </c>
      <c r="K41" s="513"/>
      <c r="L41" s="329" t="s">
        <v>1957</v>
      </c>
      <c r="M41" s="404" t="s">
        <v>493</v>
      </c>
      <c r="N41" s="377" t="s">
        <v>493</v>
      </c>
      <c r="O41" s="513" t="s">
        <v>1809</v>
      </c>
      <c r="P41" s="513"/>
      <c r="Q41" s="512" t="s">
        <v>1960</v>
      </c>
      <c r="R41" s="513"/>
      <c r="S41" s="325">
        <v>43157</v>
      </c>
      <c r="T41" s="325"/>
      <c r="U41" s="585"/>
      <c r="V41" s="525">
        <v>43159</v>
      </c>
      <c r="W41" s="350">
        <v>43210</v>
      </c>
      <c r="X41" s="422"/>
      <c r="Y41" s="370">
        <f t="shared" si="19"/>
        <v>43284</v>
      </c>
      <c r="Z41" s="404"/>
      <c r="AA41" s="371">
        <f t="shared" si="9"/>
        <v>43284</v>
      </c>
      <c r="AB41" s="325"/>
      <c r="AC41" s="371">
        <f t="shared" si="10"/>
        <v>43319</v>
      </c>
      <c r="AD41" s="325"/>
      <c r="AE41" s="371">
        <f t="shared" si="11"/>
        <v>43309</v>
      </c>
      <c r="AF41" s="325"/>
      <c r="AG41" s="371">
        <f t="shared" si="12"/>
        <v>43319</v>
      </c>
      <c r="AH41" s="325"/>
      <c r="AI41" s="371">
        <f t="shared" si="13"/>
        <v>43329</v>
      </c>
      <c r="AJ41" s="325"/>
      <c r="AK41" s="371">
        <f t="shared" si="14"/>
        <v>43319</v>
      </c>
      <c r="AL41" s="420"/>
      <c r="AM41" s="374">
        <f t="shared" si="15"/>
        <v>43239</v>
      </c>
      <c r="AN41" s="342"/>
      <c r="AO41" s="343">
        <f t="shared" si="31"/>
        <v>43359</v>
      </c>
      <c r="AP41" s="354">
        <f t="shared" si="1"/>
        <v>43180</v>
      </c>
      <c r="AQ41" s="370">
        <f t="shared" si="21"/>
        <v>43319</v>
      </c>
      <c r="AR41" s="404"/>
      <c r="AS41" s="371">
        <f t="shared" si="22"/>
        <v>43334</v>
      </c>
      <c r="AT41" s="325"/>
      <c r="AU41" s="371">
        <f t="shared" si="23"/>
        <v>43304</v>
      </c>
      <c r="AV41" s="325"/>
      <c r="AW41" s="371">
        <f t="shared" si="24"/>
        <v>43344</v>
      </c>
      <c r="AX41" s="420"/>
      <c r="AY41" s="374">
        <f t="shared" si="26"/>
        <v>43334</v>
      </c>
      <c r="AZ41" s="426"/>
      <c r="BA41" s="330"/>
      <c r="BB41" s="498">
        <f t="shared" si="32"/>
        <v>43309</v>
      </c>
      <c r="BC41" s="325"/>
      <c r="BD41" s="498">
        <f t="shared" si="28"/>
        <v>43339</v>
      </c>
      <c r="BE41" s="369"/>
      <c r="BF41" s="498">
        <f t="shared" si="17"/>
        <v>43309</v>
      </c>
      <c r="BG41" s="369"/>
      <c r="BH41" s="369"/>
      <c r="BI41" s="498">
        <f t="shared" si="5"/>
        <v>43309</v>
      </c>
      <c r="BJ41" s="426"/>
      <c r="BK41" s="426"/>
      <c r="BL41" s="329"/>
      <c r="BM41" s="489">
        <f t="shared" si="29"/>
        <v>43374</v>
      </c>
      <c r="BN41" s="332">
        <f t="shared" si="6"/>
        <v>43367</v>
      </c>
      <c r="BO41" s="487" t="str">
        <f t="shared" si="7"/>
        <v>IIIкв.2018г.</v>
      </c>
      <c r="BP41" s="491">
        <f t="shared" si="8"/>
        <v>43352</v>
      </c>
      <c r="BQ41" s="440"/>
    </row>
    <row r="42" spans="1:69" ht="90.6" customHeight="1" thickBot="1" x14ac:dyDescent="0.3">
      <c r="A42" s="526"/>
      <c r="B42" s="353">
        <f t="shared" si="30"/>
        <v>43269</v>
      </c>
      <c r="C42" s="476">
        <v>43359</v>
      </c>
      <c r="D42" s="478">
        <v>43365</v>
      </c>
      <c r="E42" s="509" t="s">
        <v>1995</v>
      </c>
      <c r="F42" s="429" t="s">
        <v>1996</v>
      </c>
      <c r="G42" s="334" t="s">
        <v>58</v>
      </c>
      <c r="H42" s="327"/>
      <c r="I42" s="434"/>
      <c r="J42" s="465"/>
      <c r="K42" s="598"/>
      <c r="L42" s="329" t="s">
        <v>441</v>
      </c>
      <c r="M42" s="404" t="s">
        <v>495</v>
      </c>
      <c r="N42" s="377"/>
      <c r="O42" s="598" t="s">
        <v>1809</v>
      </c>
      <c r="P42" s="598"/>
      <c r="Q42" s="599"/>
      <c r="R42" s="598"/>
      <c r="S42" s="325"/>
      <c r="T42" s="325"/>
      <c r="U42" s="601"/>
      <c r="V42" s="525"/>
      <c r="W42" s="350"/>
      <c r="X42" s="602"/>
      <c r="Y42" s="370"/>
      <c r="Z42" s="404"/>
      <c r="AA42" s="371"/>
      <c r="AB42" s="325"/>
      <c r="AC42" s="371"/>
      <c r="AD42" s="325"/>
      <c r="AE42" s="371"/>
      <c r="AF42" s="325"/>
      <c r="AG42" s="371"/>
      <c r="AH42" s="325"/>
      <c r="AI42" s="371"/>
      <c r="AJ42" s="325"/>
      <c r="AK42" s="371"/>
      <c r="AL42" s="600"/>
      <c r="AM42" s="374"/>
      <c r="AN42" s="342"/>
      <c r="AO42" s="343">
        <f t="shared" si="31"/>
        <v>43359</v>
      </c>
      <c r="AP42" s="354"/>
      <c r="AQ42" s="370"/>
      <c r="AR42" s="404"/>
      <c r="AS42" s="371"/>
      <c r="AT42" s="325"/>
      <c r="AU42" s="371"/>
      <c r="AV42" s="325"/>
      <c r="AW42" s="371"/>
      <c r="AX42" s="600"/>
      <c r="AY42" s="374"/>
      <c r="AZ42" s="600"/>
      <c r="BA42" s="330"/>
      <c r="BB42" s="498"/>
      <c r="BC42" s="325"/>
      <c r="BD42" s="498"/>
      <c r="BE42" s="369"/>
      <c r="BF42" s="498"/>
      <c r="BG42" s="369"/>
      <c r="BH42" s="369"/>
      <c r="BI42" s="498"/>
      <c r="BJ42" s="600"/>
      <c r="BK42" s="600"/>
      <c r="BL42" s="329"/>
      <c r="BM42" s="489"/>
      <c r="BN42" s="332"/>
      <c r="BO42" s="487"/>
      <c r="BP42" s="491">
        <f t="shared" si="8"/>
        <v>43352</v>
      </c>
      <c r="BQ42" s="440"/>
    </row>
    <row r="43" spans="1:69" ht="90.6" customHeight="1" thickBot="1" x14ac:dyDescent="0.3">
      <c r="A43" s="526"/>
      <c r="B43" s="353">
        <f t="shared" si="30"/>
        <v>43284</v>
      </c>
      <c r="C43" s="476">
        <v>43374</v>
      </c>
      <c r="D43" s="478"/>
      <c r="E43" s="509" t="s">
        <v>1928</v>
      </c>
      <c r="F43" s="429" t="s">
        <v>1338</v>
      </c>
      <c r="G43" s="334" t="s">
        <v>1929</v>
      </c>
      <c r="H43" s="327"/>
      <c r="I43" s="434"/>
      <c r="J43" s="465" t="s">
        <v>1877</v>
      </c>
      <c r="K43" s="513" t="s">
        <v>1951</v>
      </c>
      <c r="L43" s="329" t="s">
        <v>441</v>
      </c>
      <c r="M43" s="404"/>
      <c r="N43" s="377" t="s">
        <v>493</v>
      </c>
      <c r="O43" s="513" t="s">
        <v>897</v>
      </c>
      <c r="P43" s="513"/>
      <c r="Q43" s="583" t="s">
        <v>1960</v>
      </c>
      <c r="R43" s="513"/>
      <c r="S43" s="325">
        <v>43250</v>
      </c>
      <c r="T43" s="325"/>
      <c r="U43" s="585"/>
      <c r="V43" s="525">
        <v>43281</v>
      </c>
      <c r="W43" s="350">
        <v>43344</v>
      </c>
      <c r="X43" s="456"/>
      <c r="Y43" s="370">
        <f t="shared" si="19"/>
        <v>43299</v>
      </c>
      <c r="Z43" s="404"/>
      <c r="AA43" s="371">
        <f t="shared" si="9"/>
        <v>43299</v>
      </c>
      <c r="AB43" s="325"/>
      <c r="AC43" s="371">
        <f t="shared" si="10"/>
        <v>43334</v>
      </c>
      <c r="AD43" s="325"/>
      <c r="AE43" s="371">
        <f t="shared" si="11"/>
        <v>43324</v>
      </c>
      <c r="AF43" s="325"/>
      <c r="AG43" s="371">
        <f t="shared" si="12"/>
        <v>43334</v>
      </c>
      <c r="AH43" s="325"/>
      <c r="AI43" s="371">
        <f t="shared" si="13"/>
        <v>43344</v>
      </c>
      <c r="AJ43" s="325"/>
      <c r="AK43" s="371">
        <f t="shared" si="14"/>
        <v>43334</v>
      </c>
      <c r="AL43" s="455"/>
      <c r="AM43" s="374">
        <f t="shared" si="15"/>
        <v>43254</v>
      </c>
      <c r="AN43" s="342"/>
      <c r="AO43" s="343">
        <f t="shared" si="31"/>
        <v>43374</v>
      </c>
      <c r="AP43" s="354">
        <f t="shared" si="1"/>
        <v>43314</v>
      </c>
      <c r="AQ43" s="370" t="str">
        <f t="shared" si="21"/>
        <v>не требуется</v>
      </c>
      <c r="AR43" s="404"/>
      <c r="AS43" s="371" t="str">
        <f t="shared" si="22"/>
        <v>не требуется</v>
      </c>
      <c r="AT43" s="325"/>
      <c r="AU43" s="371" t="str">
        <f t="shared" si="23"/>
        <v>не требуется</v>
      </c>
      <c r="AV43" s="325"/>
      <c r="AW43" s="371" t="str">
        <f t="shared" si="24"/>
        <v>не требуется</v>
      </c>
      <c r="AX43" s="455"/>
      <c r="AY43" s="374" t="str">
        <f t="shared" si="26"/>
        <v>не требуется</v>
      </c>
      <c r="AZ43" s="455"/>
      <c r="BA43" s="330"/>
      <c r="BB43" s="498">
        <f t="shared" si="32"/>
        <v>43324</v>
      </c>
      <c r="BC43" s="325"/>
      <c r="BD43" s="498">
        <f t="shared" si="28"/>
        <v>43354</v>
      </c>
      <c r="BE43" s="369"/>
      <c r="BF43" s="498">
        <f t="shared" si="17"/>
        <v>43324</v>
      </c>
      <c r="BG43" s="369"/>
      <c r="BH43" s="369"/>
      <c r="BI43" s="498" t="str">
        <f t="shared" si="5"/>
        <v>не требуется</v>
      </c>
      <c r="BJ43" s="455"/>
      <c r="BK43" s="455"/>
      <c r="BL43" s="329"/>
      <c r="BM43" s="489" t="str">
        <f t="shared" si="29"/>
        <v>не требуется</v>
      </c>
      <c r="BN43" s="332">
        <f t="shared" si="6"/>
        <v>3</v>
      </c>
      <c r="BO43" s="342" t="str">
        <f t="shared" si="7"/>
        <v>не требуется</v>
      </c>
      <c r="BP43" s="491">
        <f t="shared" si="8"/>
        <v>43367</v>
      </c>
      <c r="BQ43" s="440"/>
    </row>
    <row r="44" spans="1:69" ht="158.25" customHeight="1" thickBot="1" x14ac:dyDescent="0.3">
      <c r="A44" s="526"/>
      <c r="B44" s="353">
        <f t="shared" si="30"/>
        <v>43284</v>
      </c>
      <c r="C44" s="476">
        <v>43374</v>
      </c>
      <c r="D44" s="478"/>
      <c r="E44" s="509" t="s">
        <v>1930</v>
      </c>
      <c r="F44" s="429" t="s">
        <v>1338</v>
      </c>
      <c r="G44" s="334" t="s">
        <v>58</v>
      </c>
      <c r="H44" s="327"/>
      <c r="I44" s="434"/>
      <c r="J44" s="465" t="s">
        <v>1877</v>
      </c>
      <c r="K44" s="513" t="s">
        <v>1950</v>
      </c>
      <c r="L44" s="329" t="s">
        <v>35</v>
      </c>
      <c r="M44" s="404"/>
      <c r="N44" s="377" t="s">
        <v>493</v>
      </c>
      <c r="O44" s="513" t="s">
        <v>897</v>
      </c>
      <c r="P44" s="513"/>
      <c r="Q44" s="583" t="s">
        <v>1960</v>
      </c>
      <c r="R44" s="513"/>
      <c r="S44" s="325"/>
      <c r="T44" s="325"/>
      <c r="U44" s="585"/>
      <c r="V44" s="525">
        <f t="shared" si="0"/>
        <v>43194</v>
      </c>
      <c r="W44" s="350"/>
      <c r="X44" s="456"/>
      <c r="Y44" s="370">
        <f t="shared" si="19"/>
        <v>43299</v>
      </c>
      <c r="Z44" s="404"/>
      <c r="AA44" s="371">
        <f t="shared" si="9"/>
        <v>43299</v>
      </c>
      <c r="AB44" s="325"/>
      <c r="AC44" s="371">
        <f t="shared" si="10"/>
        <v>43334</v>
      </c>
      <c r="AD44" s="325"/>
      <c r="AE44" s="371">
        <f t="shared" si="11"/>
        <v>43324</v>
      </c>
      <c r="AF44" s="325"/>
      <c r="AG44" s="371">
        <f t="shared" si="12"/>
        <v>43334</v>
      </c>
      <c r="AH44" s="325"/>
      <c r="AI44" s="371">
        <f t="shared" si="13"/>
        <v>43344</v>
      </c>
      <c r="AJ44" s="325"/>
      <c r="AK44" s="371">
        <f t="shared" si="14"/>
        <v>43334</v>
      </c>
      <c r="AL44" s="455"/>
      <c r="AM44" s="374">
        <f t="shared" si="15"/>
        <v>43254</v>
      </c>
      <c r="AN44" s="342"/>
      <c r="AO44" s="343">
        <f t="shared" si="31"/>
        <v>43374</v>
      </c>
      <c r="AP44" s="354">
        <f t="shared" si="1"/>
        <v>-30</v>
      </c>
      <c r="AQ44" s="370" t="str">
        <f t="shared" si="21"/>
        <v>не требуется</v>
      </c>
      <c r="AR44" s="404"/>
      <c r="AS44" s="371" t="str">
        <f t="shared" si="22"/>
        <v>не требуется</v>
      </c>
      <c r="AT44" s="325"/>
      <c r="AU44" s="371" t="str">
        <f t="shared" si="23"/>
        <v>не требуется</v>
      </c>
      <c r="AV44" s="325"/>
      <c r="AW44" s="371" t="str">
        <f t="shared" si="24"/>
        <v>не требуется</v>
      </c>
      <c r="AX44" s="455"/>
      <c r="AY44" s="374" t="str">
        <f t="shared" si="26"/>
        <v>не требуется</v>
      </c>
      <c r="AZ44" s="455"/>
      <c r="BA44" s="330"/>
      <c r="BB44" s="498">
        <f t="shared" si="32"/>
        <v>43324</v>
      </c>
      <c r="BC44" s="325"/>
      <c r="BD44" s="498">
        <f t="shared" si="28"/>
        <v>43354</v>
      </c>
      <c r="BE44" s="369"/>
      <c r="BF44" s="498">
        <f t="shared" si="17"/>
        <v>43324</v>
      </c>
      <c r="BG44" s="369"/>
      <c r="BH44" s="369"/>
      <c r="BI44" s="498" t="str">
        <f t="shared" si="5"/>
        <v>не требуется</v>
      </c>
      <c r="BJ44" s="325"/>
      <c r="BK44" s="455"/>
      <c r="BL44" s="329"/>
      <c r="BM44" s="330" t="str">
        <f t="shared" si="29"/>
        <v>не требуется</v>
      </c>
      <c r="BN44" s="332">
        <f t="shared" si="6"/>
        <v>3</v>
      </c>
      <c r="BO44" s="487" t="str">
        <f t="shared" si="7"/>
        <v>не требуется</v>
      </c>
      <c r="BP44" s="491">
        <f t="shared" si="8"/>
        <v>43367</v>
      </c>
      <c r="BQ44" s="440"/>
    </row>
    <row r="45" spans="1:69" ht="158.25" customHeight="1" thickBot="1" x14ac:dyDescent="0.3">
      <c r="A45" s="526"/>
      <c r="B45" s="353">
        <f t="shared" si="30"/>
        <v>43277</v>
      </c>
      <c r="C45" s="476">
        <v>43367</v>
      </c>
      <c r="D45" s="478">
        <v>43372</v>
      </c>
      <c r="E45" s="509" t="s">
        <v>1931</v>
      </c>
      <c r="F45" s="429" t="s">
        <v>1338</v>
      </c>
      <c r="G45" s="334" t="s">
        <v>706</v>
      </c>
      <c r="H45" s="327"/>
      <c r="I45" s="434" t="s">
        <v>1932</v>
      </c>
      <c r="J45" s="465" t="s">
        <v>1877</v>
      </c>
      <c r="K45" s="513" t="s">
        <v>1947</v>
      </c>
      <c r="L45" s="329" t="s">
        <v>1947</v>
      </c>
      <c r="M45" s="404"/>
      <c r="N45" s="377" t="s">
        <v>493</v>
      </c>
      <c r="O45" s="513" t="s">
        <v>897</v>
      </c>
      <c r="P45" s="513"/>
      <c r="Q45" s="583" t="s">
        <v>1960</v>
      </c>
      <c r="R45" s="513"/>
      <c r="S45" s="325">
        <v>43250</v>
      </c>
      <c r="T45" s="325"/>
      <c r="U45" s="585"/>
      <c r="V45" s="525">
        <v>43266</v>
      </c>
      <c r="W45" s="350">
        <v>43313</v>
      </c>
      <c r="X45" s="456"/>
      <c r="Y45" s="370">
        <f t="shared" si="19"/>
        <v>43292</v>
      </c>
      <c r="Z45" s="404"/>
      <c r="AA45" s="371">
        <f t="shared" si="9"/>
        <v>43292</v>
      </c>
      <c r="AB45" s="325"/>
      <c r="AC45" s="371">
        <f t="shared" si="10"/>
        <v>43327</v>
      </c>
      <c r="AD45" s="325"/>
      <c r="AE45" s="371">
        <f t="shared" si="11"/>
        <v>43317</v>
      </c>
      <c r="AF45" s="325"/>
      <c r="AG45" s="371">
        <f t="shared" si="12"/>
        <v>43327</v>
      </c>
      <c r="AH45" s="325"/>
      <c r="AI45" s="371">
        <f t="shared" si="13"/>
        <v>43337</v>
      </c>
      <c r="AJ45" s="325"/>
      <c r="AK45" s="371">
        <f t="shared" si="14"/>
        <v>43327</v>
      </c>
      <c r="AL45" s="455"/>
      <c r="AM45" s="374">
        <f t="shared" si="15"/>
        <v>43247</v>
      </c>
      <c r="AN45" s="342"/>
      <c r="AO45" s="343">
        <f t="shared" si="31"/>
        <v>43367</v>
      </c>
      <c r="AP45" s="354">
        <f t="shared" si="1"/>
        <v>43283</v>
      </c>
      <c r="AQ45" s="370" t="str">
        <f t="shared" si="21"/>
        <v>не требуется</v>
      </c>
      <c r="AR45" s="404"/>
      <c r="AS45" s="371" t="str">
        <f t="shared" si="22"/>
        <v>не требуется</v>
      </c>
      <c r="AT45" s="325"/>
      <c r="AU45" s="371" t="str">
        <f t="shared" si="23"/>
        <v>не требуется</v>
      </c>
      <c r="AV45" s="325"/>
      <c r="AW45" s="371" t="str">
        <f t="shared" si="24"/>
        <v>не требуется</v>
      </c>
      <c r="AX45" s="455"/>
      <c r="AY45" s="374" t="str">
        <f t="shared" si="26"/>
        <v>не требуется</v>
      </c>
      <c r="AZ45" s="455"/>
      <c r="BA45" s="330"/>
      <c r="BB45" s="498">
        <f t="shared" si="32"/>
        <v>43317</v>
      </c>
      <c r="BC45" s="325"/>
      <c r="BD45" s="498">
        <f t="shared" si="28"/>
        <v>43347</v>
      </c>
      <c r="BE45" s="369"/>
      <c r="BF45" s="498">
        <f t="shared" si="17"/>
        <v>43317</v>
      </c>
      <c r="BG45" s="369"/>
      <c r="BH45" s="369"/>
      <c r="BI45" s="498" t="str">
        <f t="shared" si="5"/>
        <v>не требуется</v>
      </c>
      <c r="BJ45" s="325"/>
      <c r="BK45" s="455"/>
      <c r="BL45" s="329"/>
      <c r="BM45" s="489" t="str">
        <f t="shared" si="29"/>
        <v>не требуется</v>
      </c>
      <c r="BN45" s="332">
        <f t="shared" si="6"/>
        <v>43375</v>
      </c>
      <c r="BO45" s="342" t="str">
        <f t="shared" si="7"/>
        <v>не требуется</v>
      </c>
      <c r="BP45" s="493">
        <f t="shared" si="8"/>
        <v>43360</v>
      </c>
      <c r="BQ45" s="440"/>
    </row>
    <row r="46" spans="1:69" ht="158.25" customHeight="1" thickBot="1" x14ac:dyDescent="0.3">
      <c r="A46" s="526"/>
      <c r="B46" s="353">
        <f t="shared" si="30"/>
        <v>43284</v>
      </c>
      <c r="C46" s="476">
        <v>43374</v>
      </c>
      <c r="D46" s="478">
        <v>43378</v>
      </c>
      <c r="E46" s="509" t="s">
        <v>1933</v>
      </c>
      <c r="F46" s="429" t="s">
        <v>1338</v>
      </c>
      <c r="G46" s="334" t="s">
        <v>950</v>
      </c>
      <c r="H46" s="327"/>
      <c r="I46" s="434" t="s">
        <v>147</v>
      </c>
      <c r="J46" s="465" t="s">
        <v>1877</v>
      </c>
      <c r="K46" s="513" t="s">
        <v>1952</v>
      </c>
      <c r="L46" s="329" t="s">
        <v>441</v>
      </c>
      <c r="M46" s="404"/>
      <c r="N46" s="377" t="s">
        <v>493</v>
      </c>
      <c r="O46" s="513" t="s">
        <v>897</v>
      </c>
      <c r="P46" s="513"/>
      <c r="Q46" s="583" t="s">
        <v>1960</v>
      </c>
      <c r="R46" s="513"/>
      <c r="S46" s="325">
        <v>43266</v>
      </c>
      <c r="T46" s="325"/>
      <c r="U46" s="585"/>
      <c r="V46" s="525">
        <v>43281</v>
      </c>
      <c r="W46" s="350"/>
      <c r="X46" s="456"/>
      <c r="Y46" s="370">
        <f t="shared" si="19"/>
        <v>43299</v>
      </c>
      <c r="Z46" s="404"/>
      <c r="AA46" s="371">
        <f t="shared" si="9"/>
        <v>43299</v>
      </c>
      <c r="AB46" s="325"/>
      <c r="AC46" s="371">
        <f t="shared" si="10"/>
        <v>43334</v>
      </c>
      <c r="AD46" s="325"/>
      <c r="AE46" s="371">
        <f t="shared" si="11"/>
        <v>43324</v>
      </c>
      <c r="AF46" s="325"/>
      <c r="AG46" s="371">
        <f t="shared" si="12"/>
        <v>43334</v>
      </c>
      <c r="AH46" s="325"/>
      <c r="AI46" s="371">
        <f t="shared" si="13"/>
        <v>43344</v>
      </c>
      <c r="AJ46" s="325"/>
      <c r="AK46" s="371">
        <f t="shared" si="14"/>
        <v>43334</v>
      </c>
      <c r="AL46" s="455"/>
      <c r="AM46" s="374">
        <f t="shared" si="15"/>
        <v>43254</v>
      </c>
      <c r="AN46" s="342"/>
      <c r="AO46" s="343">
        <f t="shared" si="31"/>
        <v>43374</v>
      </c>
      <c r="AP46" s="354">
        <f t="shared" si="1"/>
        <v>-30</v>
      </c>
      <c r="AQ46" s="370" t="str">
        <f t="shared" si="21"/>
        <v>не требуется</v>
      </c>
      <c r="AR46" s="404"/>
      <c r="AS46" s="371" t="str">
        <f t="shared" si="22"/>
        <v>не требуется</v>
      </c>
      <c r="AT46" s="325"/>
      <c r="AU46" s="371" t="str">
        <f t="shared" si="23"/>
        <v>не требуется</v>
      </c>
      <c r="AV46" s="325"/>
      <c r="AW46" s="371" t="str">
        <f t="shared" si="24"/>
        <v>не требуется</v>
      </c>
      <c r="AX46" s="455"/>
      <c r="AY46" s="374" t="str">
        <f t="shared" si="26"/>
        <v>не требуется</v>
      </c>
      <c r="AZ46" s="455"/>
      <c r="BA46" s="330"/>
      <c r="BB46" s="498">
        <f t="shared" si="32"/>
        <v>43324</v>
      </c>
      <c r="BC46" s="325"/>
      <c r="BD46" s="498">
        <f t="shared" si="28"/>
        <v>43354</v>
      </c>
      <c r="BE46" s="369"/>
      <c r="BF46" s="498">
        <f t="shared" si="17"/>
        <v>43324</v>
      </c>
      <c r="BG46" s="369"/>
      <c r="BH46" s="369"/>
      <c r="BI46" s="498" t="str">
        <f t="shared" si="5"/>
        <v>не требуется</v>
      </c>
      <c r="BJ46" s="325"/>
      <c r="BK46" s="455"/>
      <c r="BL46" s="329"/>
      <c r="BM46" s="330" t="str">
        <f t="shared" si="29"/>
        <v>не требуется</v>
      </c>
      <c r="BN46" s="332">
        <f t="shared" si="6"/>
        <v>43381</v>
      </c>
      <c r="BO46" s="487" t="str">
        <f t="shared" si="7"/>
        <v>не требуется</v>
      </c>
      <c r="BP46" s="491">
        <f t="shared" si="8"/>
        <v>43367</v>
      </c>
      <c r="BQ46" s="440"/>
    </row>
    <row r="47" spans="1:69" ht="90.6" customHeight="1" thickBot="1" x14ac:dyDescent="0.3">
      <c r="A47" s="526"/>
      <c r="B47" s="353">
        <f t="shared" si="30"/>
        <v>43315</v>
      </c>
      <c r="C47" s="476">
        <v>43405</v>
      </c>
      <c r="D47" s="478">
        <v>43408</v>
      </c>
      <c r="E47" s="509" t="s">
        <v>1881</v>
      </c>
      <c r="F47" s="429" t="s">
        <v>1252</v>
      </c>
      <c r="G47" s="334" t="s">
        <v>993</v>
      </c>
      <c r="H47" s="327"/>
      <c r="I47" s="434"/>
      <c r="J47" s="465"/>
      <c r="K47" s="513"/>
      <c r="L47" s="329"/>
      <c r="M47" s="404"/>
      <c r="N47" s="377" t="s">
        <v>493</v>
      </c>
      <c r="O47" s="513" t="s">
        <v>1809</v>
      </c>
      <c r="P47" s="513"/>
      <c r="Q47" s="512"/>
      <c r="R47" s="513"/>
      <c r="S47" s="325"/>
      <c r="T47" s="325"/>
      <c r="U47" s="585"/>
      <c r="V47" s="525">
        <f t="shared" si="0"/>
        <v>43225</v>
      </c>
      <c r="W47" s="350"/>
      <c r="X47" s="450"/>
      <c r="Y47" s="370" t="str">
        <f t="shared" si="19"/>
        <v>не требуется</v>
      </c>
      <c r="Z47" s="404"/>
      <c r="AA47" s="371" t="str">
        <f t="shared" si="9"/>
        <v>не требуется</v>
      </c>
      <c r="AB47" s="325"/>
      <c r="AC47" s="371" t="str">
        <f t="shared" si="10"/>
        <v>не требуется</v>
      </c>
      <c r="AD47" s="325"/>
      <c r="AE47" s="371" t="str">
        <f t="shared" si="11"/>
        <v>не требуется</v>
      </c>
      <c r="AF47" s="325"/>
      <c r="AG47" s="371" t="str">
        <f t="shared" si="12"/>
        <v>не требуется</v>
      </c>
      <c r="AH47" s="325"/>
      <c r="AI47" s="371" t="str">
        <f t="shared" si="13"/>
        <v>не требуется</v>
      </c>
      <c r="AJ47" s="325"/>
      <c r="AK47" s="371" t="str">
        <f t="shared" si="14"/>
        <v>не требуется</v>
      </c>
      <c r="AL47" s="451"/>
      <c r="AM47" s="374" t="str">
        <f t="shared" si="15"/>
        <v>не требуется</v>
      </c>
      <c r="AN47" s="342"/>
      <c r="AO47" s="343">
        <f t="shared" si="31"/>
        <v>43405</v>
      </c>
      <c r="AP47" s="354">
        <f t="shared" si="1"/>
        <v>-30</v>
      </c>
      <c r="AQ47" s="370" t="str">
        <f t="shared" si="21"/>
        <v>не требуется</v>
      </c>
      <c r="AR47" s="404"/>
      <c r="AS47" s="371" t="str">
        <f t="shared" si="22"/>
        <v>не требуется</v>
      </c>
      <c r="AT47" s="325"/>
      <c r="AU47" s="371" t="str">
        <f t="shared" si="23"/>
        <v>не требуется</v>
      </c>
      <c r="AV47" s="325"/>
      <c r="AW47" s="371" t="str">
        <f t="shared" si="24"/>
        <v>не требуется</v>
      </c>
      <c r="AX47" s="451"/>
      <c r="AY47" s="374" t="str">
        <f t="shared" si="26"/>
        <v>не требуется</v>
      </c>
      <c r="AZ47" s="451"/>
      <c r="BA47" s="330"/>
      <c r="BB47" s="370">
        <f t="shared" si="32"/>
        <v>43355</v>
      </c>
      <c r="BC47" s="332"/>
      <c r="BD47" s="371">
        <f t="shared" si="28"/>
        <v>43385</v>
      </c>
      <c r="BE47" s="413"/>
      <c r="BF47" s="371">
        <f t="shared" si="17"/>
        <v>43355</v>
      </c>
      <c r="BG47" s="413"/>
      <c r="BH47" s="413"/>
      <c r="BI47" s="371" t="str">
        <f t="shared" si="5"/>
        <v>не требуется</v>
      </c>
      <c r="BJ47" s="353"/>
      <c r="BK47" s="451"/>
      <c r="BL47" s="329"/>
      <c r="BM47" s="486" t="str">
        <f t="shared" si="29"/>
        <v>не требуется</v>
      </c>
      <c r="BN47" s="332">
        <f t="shared" si="6"/>
        <v>43411</v>
      </c>
      <c r="BO47" s="485" t="str">
        <f t="shared" si="7"/>
        <v>не требуется</v>
      </c>
      <c r="BP47" s="491">
        <f t="shared" si="8"/>
        <v>43398</v>
      </c>
      <c r="BQ47" s="440"/>
    </row>
    <row r="48" spans="1:69" ht="90.6" customHeight="1" thickBot="1" x14ac:dyDescent="0.3">
      <c r="A48" s="526"/>
      <c r="B48" s="353">
        <f t="shared" si="30"/>
        <v>43315</v>
      </c>
      <c r="C48" s="476">
        <v>43405</v>
      </c>
      <c r="D48" s="478"/>
      <c r="E48" s="509" t="s">
        <v>1934</v>
      </c>
      <c r="F48" s="429" t="s">
        <v>1338</v>
      </c>
      <c r="G48" s="334" t="s">
        <v>1664</v>
      </c>
      <c r="H48" s="327"/>
      <c r="I48" s="434"/>
      <c r="J48" s="465" t="s">
        <v>1461</v>
      </c>
      <c r="K48" s="513" t="s">
        <v>35</v>
      </c>
      <c r="L48" s="329" t="s">
        <v>35</v>
      </c>
      <c r="M48" s="404"/>
      <c r="N48" s="377" t="s">
        <v>493</v>
      </c>
      <c r="O48" s="513" t="s">
        <v>897</v>
      </c>
      <c r="P48" s="513"/>
      <c r="Q48" s="583" t="s">
        <v>1960</v>
      </c>
      <c r="R48" s="513"/>
      <c r="S48" s="325"/>
      <c r="T48" s="325"/>
      <c r="U48" s="585"/>
      <c r="V48" s="525">
        <f t="shared" si="0"/>
        <v>43225</v>
      </c>
      <c r="W48" s="350">
        <v>43344</v>
      </c>
      <c r="X48" s="456"/>
      <c r="Y48" s="370">
        <f t="shared" si="19"/>
        <v>43330</v>
      </c>
      <c r="Z48" s="404"/>
      <c r="AA48" s="371">
        <f t="shared" si="9"/>
        <v>43330</v>
      </c>
      <c r="AB48" s="325"/>
      <c r="AC48" s="371">
        <f t="shared" si="10"/>
        <v>43365</v>
      </c>
      <c r="AD48" s="325"/>
      <c r="AE48" s="371">
        <f t="shared" si="11"/>
        <v>43355</v>
      </c>
      <c r="AF48" s="325"/>
      <c r="AG48" s="371">
        <f t="shared" si="12"/>
        <v>43365</v>
      </c>
      <c r="AH48" s="325"/>
      <c r="AI48" s="371">
        <f t="shared" si="13"/>
        <v>43375</v>
      </c>
      <c r="AJ48" s="325"/>
      <c r="AK48" s="371">
        <f t="shared" si="14"/>
        <v>43365</v>
      </c>
      <c r="AL48" s="455"/>
      <c r="AM48" s="374">
        <f t="shared" si="15"/>
        <v>43285</v>
      </c>
      <c r="AN48" s="342"/>
      <c r="AO48" s="343">
        <f t="shared" si="31"/>
        <v>43405</v>
      </c>
      <c r="AP48" s="354">
        <f t="shared" si="1"/>
        <v>43314</v>
      </c>
      <c r="AQ48" s="370" t="str">
        <f t="shared" si="21"/>
        <v>не требуется</v>
      </c>
      <c r="AR48" s="404"/>
      <c r="AS48" s="371" t="str">
        <f t="shared" si="22"/>
        <v>не требуется</v>
      </c>
      <c r="AT48" s="325"/>
      <c r="AU48" s="371" t="str">
        <f t="shared" si="23"/>
        <v>не требуется</v>
      </c>
      <c r="AV48" s="325"/>
      <c r="AW48" s="371" t="str">
        <f t="shared" si="24"/>
        <v>не требуется</v>
      </c>
      <c r="AX48" s="455"/>
      <c r="AY48" s="374" t="str">
        <f t="shared" si="26"/>
        <v>не требуется</v>
      </c>
      <c r="AZ48" s="455"/>
      <c r="BA48" s="330"/>
      <c r="BB48" s="499">
        <f t="shared" si="32"/>
        <v>43355</v>
      </c>
      <c r="BC48" s="506"/>
      <c r="BD48" s="500">
        <f t="shared" si="28"/>
        <v>43385</v>
      </c>
      <c r="BE48" s="507"/>
      <c r="BF48" s="500">
        <f t="shared" si="17"/>
        <v>43355</v>
      </c>
      <c r="BG48" s="507"/>
      <c r="BH48" s="508"/>
      <c r="BI48" s="500" t="str">
        <f t="shared" si="5"/>
        <v>не требуется</v>
      </c>
      <c r="BJ48" s="455"/>
      <c r="BK48" s="455"/>
      <c r="BL48" s="329"/>
      <c r="BM48" s="330" t="str">
        <f t="shared" si="29"/>
        <v>не требуется</v>
      </c>
      <c r="BN48" s="332">
        <f t="shared" si="6"/>
        <v>3</v>
      </c>
      <c r="BO48" s="485" t="str">
        <f t="shared" si="7"/>
        <v>не требуется</v>
      </c>
      <c r="BP48" s="491">
        <f t="shared" si="8"/>
        <v>43398</v>
      </c>
      <c r="BQ48" s="440"/>
    </row>
    <row r="49" spans="1:69" ht="90.6" customHeight="1" thickBot="1" x14ac:dyDescent="0.3">
      <c r="A49" s="526"/>
      <c r="B49" s="353">
        <f t="shared" si="30"/>
        <v>43319</v>
      </c>
      <c r="C49" s="476">
        <v>43409</v>
      </c>
      <c r="D49" s="478">
        <v>43413</v>
      </c>
      <c r="E49" s="509" t="s">
        <v>1865</v>
      </c>
      <c r="F49" s="429"/>
      <c r="G49" s="334" t="s">
        <v>1670</v>
      </c>
      <c r="H49" s="327"/>
      <c r="I49" s="434" t="s">
        <v>1866</v>
      </c>
      <c r="J49" s="465" t="s">
        <v>1877</v>
      </c>
      <c r="K49" s="513"/>
      <c r="L49" s="329" t="s">
        <v>218</v>
      </c>
      <c r="M49" s="404" t="s">
        <v>493</v>
      </c>
      <c r="N49" s="377" t="s">
        <v>493</v>
      </c>
      <c r="O49" s="513" t="s">
        <v>1809</v>
      </c>
      <c r="P49" s="513"/>
      <c r="Q49" s="512" t="s">
        <v>1960</v>
      </c>
      <c r="R49" s="513"/>
      <c r="S49" s="325">
        <v>43175</v>
      </c>
      <c r="T49" s="325"/>
      <c r="U49" s="585"/>
      <c r="V49" s="525">
        <v>43182</v>
      </c>
      <c r="W49" s="350">
        <v>43221</v>
      </c>
      <c r="X49" s="338">
        <v>43133</v>
      </c>
      <c r="Y49" s="370">
        <f t="shared" si="19"/>
        <v>43334</v>
      </c>
      <c r="Z49" s="404"/>
      <c r="AA49" s="371">
        <f t="shared" si="9"/>
        <v>43334</v>
      </c>
      <c r="AB49" s="325"/>
      <c r="AC49" s="371">
        <f t="shared" si="10"/>
        <v>43369</v>
      </c>
      <c r="AD49" s="325"/>
      <c r="AE49" s="371">
        <f t="shared" si="11"/>
        <v>43359</v>
      </c>
      <c r="AF49" s="325"/>
      <c r="AG49" s="371">
        <f t="shared" si="12"/>
        <v>43369</v>
      </c>
      <c r="AH49" s="325"/>
      <c r="AI49" s="371">
        <f t="shared" si="13"/>
        <v>43379</v>
      </c>
      <c r="AJ49" s="325"/>
      <c r="AK49" s="371">
        <f t="shared" si="14"/>
        <v>43369</v>
      </c>
      <c r="AL49" s="420"/>
      <c r="AM49" s="374">
        <f t="shared" si="15"/>
        <v>43289</v>
      </c>
      <c r="AN49" s="342"/>
      <c r="AO49" s="343">
        <f t="shared" si="31"/>
        <v>43409</v>
      </c>
      <c r="AP49" s="354">
        <f t="shared" si="1"/>
        <v>43191</v>
      </c>
      <c r="AQ49" s="370">
        <f t="shared" si="21"/>
        <v>43369</v>
      </c>
      <c r="AR49" s="404"/>
      <c r="AS49" s="371">
        <f t="shared" si="22"/>
        <v>43384</v>
      </c>
      <c r="AT49" s="325"/>
      <c r="AU49" s="371">
        <f t="shared" si="23"/>
        <v>43354</v>
      </c>
      <c r="AV49" s="325"/>
      <c r="AW49" s="371">
        <f t="shared" si="24"/>
        <v>43394</v>
      </c>
      <c r="AX49" s="420"/>
      <c r="AY49" s="374">
        <f t="shared" si="26"/>
        <v>43384</v>
      </c>
      <c r="AZ49" s="426"/>
      <c r="BA49" s="330"/>
      <c r="BB49" s="498">
        <f t="shared" si="32"/>
        <v>43359</v>
      </c>
      <c r="BC49" s="325"/>
      <c r="BD49" s="498">
        <f t="shared" si="28"/>
        <v>43389</v>
      </c>
      <c r="BE49" s="369"/>
      <c r="BF49" s="498">
        <f t="shared" si="17"/>
        <v>43359</v>
      </c>
      <c r="BG49" s="369"/>
      <c r="BH49" s="369"/>
      <c r="BI49" s="498">
        <f t="shared" si="5"/>
        <v>43359</v>
      </c>
      <c r="BJ49" s="426"/>
      <c r="BK49" s="426"/>
      <c r="BL49" s="329"/>
      <c r="BM49" s="486">
        <f t="shared" si="29"/>
        <v>43423</v>
      </c>
      <c r="BN49" s="332">
        <f t="shared" si="6"/>
        <v>43416</v>
      </c>
      <c r="BO49" s="485" t="str">
        <f t="shared" si="7"/>
        <v>IVкв.2018г.</v>
      </c>
      <c r="BP49" s="491">
        <f t="shared" si="8"/>
        <v>43402</v>
      </c>
      <c r="BQ49" s="440"/>
    </row>
    <row r="50" spans="1:69" ht="118.9" customHeight="1" thickBot="1" x14ac:dyDescent="0.3">
      <c r="A50" s="526"/>
      <c r="B50" s="353">
        <f t="shared" si="30"/>
        <v>43326</v>
      </c>
      <c r="C50" s="476">
        <v>43416</v>
      </c>
      <c r="D50" s="478">
        <v>43420</v>
      </c>
      <c r="E50" s="509" t="s">
        <v>1867</v>
      </c>
      <c r="F50" s="429"/>
      <c r="G50" s="334" t="s">
        <v>1310</v>
      </c>
      <c r="H50" s="327"/>
      <c r="I50" s="434" t="s">
        <v>1868</v>
      </c>
      <c r="J50" s="465" t="s">
        <v>1877</v>
      </c>
      <c r="K50" s="513"/>
      <c r="L50" s="329"/>
      <c r="M50" s="404" t="s">
        <v>493</v>
      </c>
      <c r="N50" s="377" t="s">
        <v>493</v>
      </c>
      <c r="O50" s="513" t="s">
        <v>1809</v>
      </c>
      <c r="P50" s="513"/>
      <c r="Q50" s="512" t="s">
        <v>1960</v>
      </c>
      <c r="R50" s="513"/>
      <c r="S50" s="325"/>
      <c r="T50" s="325"/>
      <c r="U50" s="585"/>
      <c r="V50" s="525">
        <f t="shared" si="0"/>
        <v>43236</v>
      </c>
      <c r="W50" s="350">
        <v>43344</v>
      </c>
      <c r="X50" s="422"/>
      <c r="Y50" s="370">
        <f t="shared" si="19"/>
        <v>43341</v>
      </c>
      <c r="Z50" s="404"/>
      <c r="AA50" s="371">
        <f t="shared" si="9"/>
        <v>43341</v>
      </c>
      <c r="AB50" s="325"/>
      <c r="AC50" s="371">
        <f t="shared" si="10"/>
        <v>43376</v>
      </c>
      <c r="AD50" s="325"/>
      <c r="AE50" s="371">
        <f t="shared" si="11"/>
        <v>43366</v>
      </c>
      <c r="AF50" s="325"/>
      <c r="AG50" s="371">
        <f t="shared" si="12"/>
        <v>43376</v>
      </c>
      <c r="AH50" s="325"/>
      <c r="AI50" s="371">
        <f t="shared" si="13"/>
        <v>43386</v>
      </c>
      <c r="AJ50" s="325"/>
      <c r="AK50" s="371">
        <f t="shared" si="14"/>
        <v>43376</v>
      </c>
      <c r="AL50" s="420"/>
      <c r="AM50" s="374">
        <f t="shared" si="15"/>
        <v>43296</v>
      </c>
      <c r="AN50" s="342"/>
      <c r="AO50" s="343">
        <f t="shared" si="31"/>
        <v>43416</v>
      </c>
      <c r="AP50" s="354">
        <f t="shared" si="1"/>
        <v>43314</v>
      </c>
      <c r="AQ50" s="370">
        <f t="shared" si="21"/>
        <v>43376</v>
      </c>
      <c r="AR50" s="404"/>
      <c r="AS50" s="371">
        <f t="shared" si="22"/>
        <v>43391</v>
      </c>
      <c r="AT50" s="325"/>
      <c r="AU50" s="371">
        <f t="shared" si="23"/>
        <v>43361</v>
      </c>
      <c r="AV50" s="325"/>
      <c r="AW50" s="371">
        <f t="shared" si="24"/>
        <v>43401</v>
      </c>
      <c r="AX50" s="420"/>
      <c r="AY50" s="374">
        <f t="shared" si="26"/>
        <v>43391</v>
      </c>
      <c r="AZ50" s="426"/>
      <c r="BA50" s="330"/>
      <c r="BB50" s="498">
        <f t="shared" si="32"/>
        <v>43366</v>
      </c>
      <c r="BC50" s="325"/>
      <c r="BD50" s="498">
        <f t="shared" si="28"/>
        <v>43396</v>
      </c>
      <c r="BE50" s="369"/>
      <c r="BF50" s="498">
        <f t="shared" si="17"/>
        <v>43366</v>
      </c>
      <c r="BG50" s="369"/>
      <c r="BH50" s="369"/>
      <c r="BI50" s="498">
        <f t="shared" si="5"/>
        <v>43366</v>
      </c>
      <c r="BJ50" s="426"/>
      <c r="BK50" s="426"/>
      <c r="BL50" s="329"/>
      <c r="BM50" s="489">
        <f t="shared" si="29"/>
        <v>43430</v>
      </c>
      <c r="BN50" s="332">
        <f t="shared" si="6"/>
        <v>43423</v>
      </c>
      <c r="BO50" s="485" t="str">
        <f t="shared" si="7"/>
        <v>IVкв.2018г.</v>
      </c>
      <c r="BP50" s="491">
        <f t="shared" si="8"/>
        <v>43409</v>
      </c>
      <c r="BQ50" s="440"/>
    </row>
    <row r="51" spans="1:69" ht="176.25" customHeight="1" thickBot="1" x14ac:dyDescent="0.3">
      <c r="A51" s="526"/>
      <c r="B51" s="353">
        <f t="shared" si="30"/>
        <v>43315</v>
      </c>
      <c r="C51" s="476">
        <v>43405</v>
      </c>
      <c r="D51" s="478"/>
      <c r="E51" s="406" t="s">
        <v>1869</v>
      </c>
      <c r="F51" s="429" t="s">
        <v>1338</v>
      </c>
      <c r="G51" s="334" t="s">
        <v>1870</v>
      </c>
      <c r="H51" s="327"/>
      <c r="I51" s="434" t="s">
        <v>1832</v>
      </c>
      <c r="J51" s="465" t="s">
        <v>1877</v>
      </c>
      <c r="K51" s="513"/>
      <c r="L51" s="329" t="s">
        <v>218</v>
      </c>
      <c r="M51" s="404" t="s">
        <v>493</v>
      </c>
      <c r="N51" s="377" t="s">
        <v>493</v>
      </c>
      <c r="O51" s="513" t="s">
        <v>1809</v>
      </c>
      <c r="P51" s="513"/>
      <c r="Q51" s="583" t="s">
        <v>1960</v>
      </c>
      <c r="R51" s="513"/>
      <c r="S51" s="325">
        <v>43175</v>
      </c>
      <c r="T51" s="325"/>
      <c r="U51" s="585"/>
      <c r="V51" s="525">
        <v>43182</v>
      </c>
      <c r="W51" s="350" t="s">
        <v>1966</v>
      </c>
      <c r="X51" s="422" t="s">
        <v>1965</v>
      </c>
      <c r="Y51" s="370">
        <f t="shared" si="19"/>
        <v>43330</v>
      </c>
      <c r="Z51" s="404"/>
      <c r="AA51" s="371">
        <f t="shared" si="9"/>
        <v>43330</v>
      </c>
      <c r="AB51" s="325"/>
      <c r="AC51" s="371">
        <f t="shared" si="10"/>
        <v>43365</v>
      </c>
      <c r="AD51" s="325"/>
      <c r="AE51" s="371">
        <f t="shared" si="11"/>
        <v>43355</v>
      </c>
      <c r="AF51" s="325"/>
      <c r="AG51" s="371">
        <f t="shared" si="12"/>
        <v>43365</v>
      </c>
      <c r="AH51" s="325"/>
      <c r="AI51" s="371">
        <f t="shared" si="13"/>
        <v>43375</v>
      </c>
      <c r="AJ51" s="325"/>
      <c r="AK51" s="371">
        <f t="shared" si="14"/>
        <v>43365</v>
      </c>
      <c r="AL51" s="420"/>
      <c r="AM51" s="374">
        <f t="shared" si="15"/>
        <v>43285</v>
      </c>
      <c r="AN51" s="342"/>
      <c r="AO51" s="343">
        <f t="shared" si="31"/>
        <v>43405</v>
      </c>
      <c r="AP51" s="354" t="e">
        <f t="shared" si="1"/>
        <v>#VALUE!</v>
      </c>
      <c r="AQ51" s="370">
        <f t="shared" si="21"/>
        <v>43365</v>
      </c>
      <c r="AR51" s="404"/>
      <c r="AS51" s="371">
        <f t="shared" si="22"/>
        <v>43380</v>
      </c>
      <c r="AT51" s="325"/>
      <c r="AU51" s="371">
        <f t="shared" si="23"/>
        <v>43350</v>
      </c>
      <c r="AV51" s="325"/>
      <c r="AW51" s="371">
        <f t="shared" si="24"/>
        <v>43390</v>
      </c>
      <c r="AX51" s="420"/>
      <c r="AY51" s="374">
        <f t="shared" si="26"/>
        <v>43380</v>
      </c>
      <c r="AZ51" s="426"/>
      <c r="BA51" s="330"/>
      <c r="BB51" s="498">
        <f t="shared" si="32"/>
        <v>43355</v>
      </c>
      <c r="BC51" s="325"/>
      <c r="BD51" s="498">
        <f t="shared" si="28"/>
        <v>43385</v>
      </c>
      <c r="BE51" s="369"/>
      <c r="BF51" s="498">
        <f t="shared" si="17"/>
        <v>43355</v>
      </c>
      <c r="BG51" s="369"/>
      <c r="BH51" s="369"/>
      <c r="BI51" s="498">
        <f t="shared" si="5"/>
        <v>43355</v>
      </c>
      <c r="BJ51" s="426"/>
      <c r="BK51" s="426"/>
      <c r="BL51" s="329"/>
      <c r="BM51" s="489">
        <f t="shared" si="29"/>
        <v>10</v>
      </c>
      <c r="BN51" s="332">
        <f t="shared" si="6"/>
        <v>3</v>
      </c>
      <c r="BO51" s="485" t="str">
        <f t="shared" si="7"/>
        <v>Iкв.1900г.</v>
      </c>
      <c r="BP51" s="491">
        <f t="shared" si="8"/>
        <v>43398</v>
      </c>
      <c r="BQ51" s="440"/>
    </row>
    <row r="52" spans="1:69" ht="118.9" customHeight="1" thickBot="1" x14ac:dyDescent="0.3">
      <c r="A52" s="527"/>
      <c r="B52" s="528">
        <f t="shared" si="30"/>
        <v>43315</v>
      </c>
      <c r="C52" s="529">
        <v>43405</v>
      </c>
      <c r="D52" s="530"/>
      <c r="E52" s="531" t="s">
        <v>1871</v>
      </c>
      <c r="F52" s="532" t="s">
        <v>1429</v>
      </c>
      <c r="G52" s="533" t="s">
        <v>72</v>
      </c>
      <c r="H52" s="534"/>
      <c r="I52" s="535" t="s">
        <v>1820</v>
      </c>
      <c r="J52" s="536" t="s">
        <v>1877</v>
      </c>
      <c r="K52" s="537"/>
      <c r="L52" s="538" t="s">
        <v>1940</v>
      </c>
      <c r="M52" s="539" t="s">
        <v>493</v>
      </c>
      <c r="N52" s="540" t="s">
        <v>493</v>
      </c>
      <c r="O52" s="537" t="s">
        <v>1809</v>
      </c>
      <c r="P52" s="537"/>
      <c r="Q52" s="541" t="s">
        <v>1960</v>
      </c>
      <c r="R52" s="537"/>
      <c r="S52" s="589">
        <v>43281</v>
      </c>
      <c r="T52" s="589"/>
      <c r="U52" s="590"/>
      <c r="V52" s="542">
        <v>43311</v>
      </c>
      <c r="W52" s="350"/>
      <c r="X52" s="422"/>
      <c r="Y52" s="370">
        <f t="shared" si="19"/>
        <v>43330</v>
      </c>
      <c r="Z52" s="404"/>
      <c r="AA52" s="371">
        <f t="shared" si="9"/>
        <v>43330</v>
      </c>
      <c r="AB52" s="325"/>
      <c r="AC52" s="371">
        <f t="shared" si="10"/>
        <v>43365</v>
      </c>
      <c r="AD52" s="325"/>
      <c r="AE52" s="371">
        <f t="shared" si="11"/>
        <v>43355</v>
      </c>
      <c r="AF52" s="325"/>
      <c r="AG52" s="371">
        <f t="shared" si="12"/>
        <v>43365</v>
      </c>
      <c r="AH52" s="325"/>
      <c r="AI52" s="371">
        <f t="shared" si="13"/>
        <v>43375</v>
      </c>
      <c r="AJ52" s="325"/>
      <c r="AK52" s="371">
        <f t="shared" si="14"/>
        <v>43365</v>
      </c>
      <c r="AL52" s="420"/>
      <c r="AM52" s="374">
        <f t="shared" si="15"/>
        <v>43285</v>
      </c>
      <c r="AN52" s="342"/>
      <c r="AO52" s="343">
        <f t="shared" si="31"/>
        <v>43405</v>
      </c>
      <c r="AP52" s="354">
        <f t="shared" si="1"/>
        <v>-30</v>
      </c>
      <c r="AQ52" s="370">
        <f t="shared" si="21"/>
        <v>43365</v>
      </c>
      <c r="AR52" s="404"/>
      <c r="AS52" s="371">
        <f t="shared" si="22"/>
        <v>43380</v>
      </c>
      <c r="AT52" s="325"/>
      <c r="AU52" s="371">
        <f t="shared" si="23"/>
        <v>43350</v>
      </c>
      <c r="AV52" s="325"/>
      <c r="AW52" s="371">
        <f t="shared" si="24"/>
        <v>43390</v>
      </c>
      <c r="AX52" s="420"/>
      <c r="AY52" s="374">
        <f t="shared" si="26"/>
        <v>43380</v>
      </c>
      <c r="AZ52" s="426"/>
      <c r="BA52" s="330"/>
      <c r="BB52" s="370">
        <f t="shared" si="32"/>
        <v>43355</v>
      </c>
      <c r="BC52" s="332"/>
      <c r="BD52" s="371">
        <f t="shared" si="28"/>
        <v>43385</v>
      </c>
      <c r="BE52" s="413"/>
      <c r="BF52" s="371">
        <f t="shared" si="17"/>
        <v>43355</v>
      </c>
      <c r="BG52" s="413"/>
      <c r="BH52" s="413"/>
      <c r="BI52" s="371">
        <f t="shared" si="5"/>
        <v>43355</v>
      </c>
      <c r="BJ52" s="426"/>
      <c r="BK52" s="426"/>
      <c r="BL52" s="329"/>
      <c r="BM52" s="330">
        <f t="shared" si="29"/>
        <v>10</v>
      </c>
      <c r="BN52" s="332">
        <f t="shared" si="6"/>
        <v>3</v>
      </c>
      <c r="BO52" s="342" t="str">
        <f t="shared" si="7"/>
        <v>Iкв.1900г.</v>
      </c>
      <c r="BP52" s="491">
        <f t="shared" si="8"/>
        <v>43398</v>
      </c>
      <c r="BQ52" s="440"/>
    </row>
    <row r="53" spans="1:69" x14ac:dyDescent="0.25">
      <c r="C53" s="324"/>
      <c r="D53" s="324"/>
      <c r="BD53" s="385"/>
    </row>
    <row r="54" spans="1:69" x14ac:dyDescent="0.25">
      <c r="C54" s="324"/>
      <c r="D54" s="324"/>
      <c r="BD54" s="385"/>
    </row>
    <row r="55" spans="1:69" x14ac:dyDescent="0.25">
      <c r="C55" s="324"/>
      <c r="D55" s="324"/>
      <c r="BD55" s="385"/>
    </row>
    <row r="56" spans="1:69" x14ac:dyDescent="0.25">
      <c r="C56" s="324"/>
      <c r="D56" s="324"/>
      <c r="BD56" s="385"/>
    </row>
    <row r="57" spans="1:69" x14ac:dyDescent="0.25">
      <c r="C57" s="324"/>
      <c r="D57" s="324"/>
      <c r="BD57" s="385"/>
    </row>
    <row r="58" spans="1:69" x14ac:dyDescent="0.25">
      <c r="C58" s="324"/>
      <c r="D58" s="324"/>
      <c r="BD58" s="385"/>
    </row>
    <row r="59" spans="1:69" x14ac:dyDescent="0.25">
      <c r="C59" s="324"/>
      <c r="D59" s="324"/>
      <c r="BD59" s="385"/>
    </row>
    <row r="60" spans="1:69" x14ac:dyDescent="0.25">
      <c r="C60" s="324"/>
      <c r="D60" s="324"/>
      <c r="BD60" s="385"/>
    </row>
    <row r="61" spans="1:69" x14ac:dyDescent="0.25">
      <c r="C61" s="324"/>
      <c r="D61" s="324"/>
      <c r="BD61" s="385"/>
    </row>
    <row r="62" spans="1:69" x14ac:dyDescent="0.25">
      <c r="C62" s="324"/>
      <c r="D62" s="324"/>
      <c r="BD62" s="385"/>
    </row>
    <row r="63" spans="1:69" x14ac:dyDescent="0.25">
      <c r="C63" s="324"/>
      <c r="D63" s="324"/>
      <c r="BD63" s="385"/>
    </row>
    <row r="64" spans="1:69" x14ac:dyDescent="0.25">
      <c r="C64" s="324"/>
      <c r="D64" s="324"/>
      <c r="BD64" s="385"/>
    </row>
    <row r="65" spans="3:56" x14ac:dyDescent="0.25">
      <c r="C65" s="324"/>
      <c r="D65" s="324"/>
      <c r="BD65" s="385"/>
    </row>
    <row r="66" spans="3:56" x14ac:dyDescent="0.25">
      <c r="C66" s="324"/>
      <c r="D66" s="324"/>
      <c r="BD66" s="385"/>
    </row>
    <row r="67" spans="3:56" x14ac:dyDescent="0.25">
      <c r="C67" s="324"/>
      <c r="D67" s="324"/>
      <c r="BD67" s="385"/>
    </row>
    <row r="68" spans="3:56" x14ac:dyDescent="0.25">
      <c r="C68" s="324"/>
      <c r="D68" s="324"/>
      <c r="BD68" s="385"/>
    </row>
    <row r="69" spans="3:56" x14ac:dyDescent="0.25">
      <c r="C69" s="324"/>
      <c r="D69" s="324"/>
      <c r="BD69" s="385"/>
    </row>
    <row r="70" spans="3:56" x14ac:dyDescent="0.25">
      <c r="C70" s="324"/>
      <c r="D70" s="324"/>
      <c r="BD70" s="385"/>
    </row>
    <row r="71" spans="3:56" x14ac:dyDescent="0.25">
      <c r="C71" s="324"/>
      <c r="D71" s="324"/>
      <c r="BD71" s="385"/>
    </row>
    <row r="72" spans="3:56" x14ac:dyDescent="0.25">
      <c r="C72" s="324"/>
      <c r="D72" s="324"/>
      <c r="BD72" s="385"/>
    </row>
    <row r="73" spans="3:56" x14ac:dyDescent="0.25">
      <c r="C73" s="324"/>
      <c r="D73" s="324"/>
      <c r="BD73" s="385"/>
    </row>
    <row r="74" spans="3:56" x14ac:dyDescent="0.25">
      <c r="C74" s="324"/>
      <c r="D74" s="324"/>
      <c r="BD74" s="385"/>
    </row>
    <row r="75" spans="3:56" x14ac:dyDescent="0.25">
      <c r="C75" s="324"/>
      <c r="D75" s="324"/>
      <c r="BD75" s="385"/>
    </row>
    <row r="76" spans="3:56" x14ac:dyDescent="0.25">
      <c r="C76" s="324"/>
      <c r="D76" s="324"/>
      <c r="BD76" s="385"/>
    </row>
    <row r="77" spans="3:56" x14ac:dyDescent="0.25">
      <c r="C77" s="324"/>
      <c r="D77" s="324"/>
      <c r="BD77" s="385"/>
    </row>
    <row r="78" spans="3:56" x14ac:dyDescent="0.25">
      <c r="C78" s="324"/>
      <c r="D78" s="324"/>
      <c r="BD78" s="385"/>
    </row>
    <row r="79" spans="3:56" x14ac:dyDescent="0.25">
      <c r="C79" s="324"/>
      <c r="D79" s="324"/>
      <c r="BD79" s="385"/>
    </row>
    <row r="80" spans="3:56" x14ac:dyDescent="0.25">
      <c r="C80" s="324"/>
      <c r="D80" s="324"/>
    </row>
    <row r="81" spans="3:4" x14ac:dyDescent="0.25">
      <c r="C81" s="324"/>
      <c r="D81" s="324"/>
    </row>
    <row r="82" spans="3:4" x14ac:dyDescent="0.25">
      <c r="C82" s="324"/>
      <c r="D82" s="324"/>
    </row>
    <row r="83" spans="3:4" x14ac:dyDescent="0.25">
      <c r="C83" s="324"/>
      <c r="D83" s="324"/>
    </row>
    <row r="84" spans="3:4" x14ac:dyDescent="0.25">
      <c r="C84" s="324"/>
      <c r="D84" s="324"/>
    </row>
    <row r="85" spans="3:4" x14ac:dyDescent="0.25">
      <c r="C85" s="324"/>
      <c r="D85" s="324"/>
    </row>
    <row r="86" spans="3:4" x14ac:dyDescent="0.25">
      <c r="C86" s="324"/>
      <c r="D86" s="324"/>
    </row>
    <row r="87" spans="3:4" x14ac:dyDescent="0.25">
      <c r="C87" s="324"/>
      <c r="D87" s="324"/>
    </row>
    <row r="88" spans="3:4" x14ac:dyDescent="0.25">
      <c r="C88" s="324"/>
      <c r="D88" s="324"/>
    </row>
    <row r="89" spans="3:4" x14ac:dyDescent="0.25">
      <c r="C89" s="324"/>
      <c r="D89" s="324"/>
    </row>
    <row r="90" spans="3:4" x14ac:dyDescent="0.25">
      <c r="C90" s="324"/>
      <c r="D90" s="324"/>
    </row>
    <row r="91" spans="3:4" x14ac:dyDescent="0.25">
      <c r="C91" s="324"/>
      <c r="D91" s="324"/>
    </row>
    <row r="92" spans="3:4" x14ac:dyDescent="0.25">
      <c r="C92" s="324"/>
      <c r="D92" s="324"/>
    </row>
    <row r="93" spans="3:4" x14ac:dyDescent="0.25">
      <c r="C93" s="324"/>
      <c r="D93" s="324"/>
    </row>
    <row r="94" spans="3:4" x14ac:dyDescent="0.25">
      <c r="C94" s="324"/>
      <c r="D94" s="324"/>
    </row>
    <row r="95" spans="3:4" x14ac:dyDescent="0.25">
      <c r="C95" s="324"/>
      <c r="D95" s="324"/>
    </row>
    <row r="96" spans="3:4" x14ac:dyDescent="0.25">
      <c r="C96" s="324"/>
      <c r="D96" s="324"/>
    </row>
    <row r="97" spans="3:4" x14ac:dyDescent="0.25">
      <c r="C97" s="324"/>
      <c r="D97" s="324"/>
    </row>
    <row r="98" spans="3:4" x14ac:dyDescent="0.25">
      <c r="C98" s="324"/>
      <c r="D98" s="324"/>
    </row>
    <row r="99" spans="3:4" x14ac:dyDescent="0.25">
      <c r="C99" s="324"/>
      <c r="D99" s="324"/>
    </row>
    <row r="100" spans="3:4" x14ac:dyDescent="0.25">
      <c r="C100" s="324"/>
      <c r="D100" s="324"/>
    </row>
    <row r="101" spans="3:4" x14ac:dyDescent="0.25">
      <c r="C101" s="324"/>
      <c r="D101" s="324"/>
    </row>
    <row r="102" spans="3:4" x14ac:dyDescent="0.25">
      <c r="C102" s="324"/>
      <c r="D102" s="324"/>
    </row>
    <row r="103" spans="3:4" x14ac:dyDescent="0.25">
      <c r="C103" s="324"/>
      <c r="D103" s="324"/>
    </row>
    <row r="104" spans="3:4" x14ac:dyDescent="0.25">
      <c r="C104" s="324"/>
      <c r="D104" s="324"/>
    </row>
    <row r="105" spans="3:4" x14ac:dyDescent="0.25">
      <c r="C105" s="324"/>
      <c r="D105" s="324"/>
    </row>
    <row r="106" spans="3:4" x14ac:dyDescent="0.25">
      <c r="C106" s="324"/>
      <c r="D106" s="324"/>
    </row>
    <row r="107" spans="3:4" x14ac:dyDescent="0.25">
      <c r="C107" s="324"/>
      <c r="D107" s="324"/>
    </row>
    <row r="108" spans="3:4" x14ac:dyDescent="0.25">
      <c r="C108" s="324"/>
      <c r="D108" s="324"/>
    </row>
    <row r="109" spans="3:4" x14ac:dyDescent="0.25">
      <c r="C109" s="324"/>
      <c r="D109" s="324"/>
    </row>
    <row r="110" spans="3:4" x14ac:dyDescent="0.25">
      <c r="C110" s="324"/>
      <c r="D110" s="324"/>
    </row>
    <row r="111" spans="3:4" x14ac:dyDescent="0.25">
      <c r="C111" s="324"/>
      <c r="D111" s="324"/>
    </row>
    <row r="112" spans="3:4" x14ac:dyDescent="0.25">
      <c r="C112" s="324"/>
      <c r="D112" s="324"/>
    </row>
    <row r="113" spans="3:4" x14ac:dyDescent="0.25">
      <c r="C113" s="324"/>
      <c r="D113" s="324"/>
    </row>
    <row r="114" spans="3:4" x14ac:dyDescent="0.25">
      <c r="C114" s="324"/>
      <c r="D114" s="324"/>
    </row>
    <row r="115" spans="3:4" x14ac:dyDescent="0.25">
      <c r="C115" s="324"/>
      <c r="D115" s="324"/>
    </row>
    <row r="116" spans="3:4" x14ac:dyDescent="0.25">
      <c r="C116" s="324"/>
      <c r="D116" s="324"/>
    </row>
    <row r="117" spans="3:4" x14ac:dyDescent="0.25">
      <c r="C117" s="324"/>
      <c r="D117" s="324"/>
    </row>
    <row r="118" spans="3:4" x14ac:dyDescent="0.25">
      <c r="C118" s="324"/>
      <c r="D118" s="324"/>
    </row>
    <row r="119" spans="3:4" x14ac:dyDescent="0.25">
      <c r="C119" s="324"/>
      <c r="D119" s="324"/>
    </row>
    <row r="120" spans="3:4" x14ac:dyDescent="0.25">
      <c r="C120" s="324"/>
      <c r="D120" s="324"/>
    </row>
    <row r="121" spans="3:4" x14ac:dyDescent="0.25">
      <c r="C121" s="324"/>
      <c r="D121" s="324"/>
    </row>
    <row r="122" spans="3:4" x14ac:dyDescent="0.25">
      <c r="C122" s="324"/>
      <c r="D122" s="324"/>
    </row>
    <row r="123" spans="3:4" x14ac:dyDescent="0.25">
      <c r="C123" s="324"/>
      <c r="D123" s="324"/>
    </row>
    <row r="124" spans="3:4" x14ac:dyDescent="0.25">
      <c r="C124" s="324"/>
      <c r="D124" s="324"/>
    </row>
    <row r="125" spans="3:4" x14ac:dyDescent="0.25">
      <c r="C125" s="324"/>
      <c r="D125" s="324"/>
    </row>
    <row r="126" spans="3:4" x14ac:dyDescent="0.25">
      <c r="C126" s="324"/>
      <c r="D126" s="324"/>
    </row>
  </sheetData>
  <autoFilter ref="E1:E52"/>
  <mergeCells count="47">
    <mergeCell ref="BA1:BL1"/>
    <mergeCell ref="BA2:BA3"/>
    <mergeCell ref="BH2:BH3"/>
    <mergeCell ref="H1:H3"/>
    <mergeCell ref="BQ1:BQ3"/>
    <mergeCell ref="N1:N3"/>
    <mergeCell ref="O1:O3"/>
    <mergeCell ref="Q1:Q3"/>
    <mergeCell ref="AC2:AD2"/>
    <mergeCell ref="Y1:AN1"/>
    <mergeCell ref="X1:X3"/>
    <mergeCell ref="Y2:Z2"/>
    <mergeCell ref="AA2:AB2"/>
    <mergeCell ref="J1:L2"/>
    <mergeCell ref="R1:V2"/>
    <mergeCell ref="BI2:BJ2"/>
    <mergeCell ref="A1:A3"/>
    <mergeCell ref="F1:F3"/>
    <mergeCell ref="C1:D1"/>
    <mergeCell ref="C2:C3"/>
    <mergeCell ref="D2:D3"/>
    <mergeCell ref="AO1:AO3"/>
    <mergeCell ref="AP1:AP3"/>
    <mergeCell ref="AQ1:AZ1"/>
    <mergeCell ref="AQ2:AR2"/>
    <mergeCell ref="P1:P3"/>
    <mergeCell ref="G1:G3"/>
    <mergeCell ref="W1:W3"/>
    <mergeCell ref="M1:M3"/>
    <mergeCell ref="I1:I3"/>
    <mergeCell ref="AE2:AF2"/>
    <mergeCell ref="BP1:BP3"/>
    <mergeCell ref="B1:B3"/>
    <mergeCell ref="BM1:BO2"/>
    <mergeCell ref="AW2:AX2"/>
    <mergeCell ref="AY2:AZ2"/>
    <mergeCell ref="BB2:BC2"/>
    <mergeCell ref="BD2:BE2"/>
    <mergeCell ref="BF2:BG2"/>
    <mergeCell ref="AM2:AN2"/>
    <mergeCell ref="AG2:AH2"/>
    <mergeCell ref="AI2:AJ2"/>
    <mergeCell ref="AK2:AL2"/>
    <mergeCell ref="AS2:AT2"/>
    <mergeCell ref="BK2:BL2"/>
    <mergeCell ref="AU2:AV2"/>
    <mergeCell ref="E1:E3"/>
  </mergeCells>
  <conditionalFormatting sqref="BD4:BD52">
    <cfRule type="expression" dxfId="8" priority="24" stopIfTrue="1">
      <formula>$BD$4="не требуется"</formula>
    </cfRule>
    <cfRule type="expression" dxfId="7" priority="26" stopIfTrue="1">
      <formula>$BD$4&gt;TODAY()-20</formula>
    </cfRule>
  </conditionalFormatting>
  <conditionalFormatting sqref="BM4:BM52">
    <cfRule type="expression" dxfId="6" priority="18" stopIfTrue="1">
      <formula>$BM4="не требуется"</formula>
    </cfRule>
    <cfRule type="expression" dxfId="5" priority="19" stopIfTrue="1">
      <formula>$BM4&lt;TODAY()+1</formula>
    </cfRule>
    <cfRule type="expression" dxfId="4" priority="20" stopIfTrue="1">
      <formula>$BM4&lt;TODAY()+10</formula>
    </cfRule>
  </conditionalFormatting>
  <conditionalFormatting sqref="B5:B12">
    <cfRule type="expression" dxfId="3" priority="1" stopIfTrue="1">
      <formula>$B5&gt;TODAY()-50</formula>
    </cfRule>
    <cfRule type="expression" dxfId="2" priority="2" stopIfTrue="1">
      <formula>$B5&gt;TODAY()-45</formula>
    </cfRule>
    <cfRule type="expression" dxfId="1" priority="4" stopIfTrue="1">
      <formula>$B5&gt;TODAY()-30</formula>
    </cfRule>
    <cfRule type="expression" dxfId="0" priority="5" stopIfTrue="1">
      <formula>$B5&gt;TODAY()-15</formula>
    </cfRule>
  </conditionalFormatting>
  <hyperlinks>
    <hyperlink ref="I4" r:id="rId1"/>
    <hyperlink ref="I10" r:id="rId2"/>
    <hyperlink ref="I22" r:id="rId3"/>
    <hyperlink ref="I24" r:id="rId4"/>
    <hyperlink ref="I30" r:id="rId5"/>
    <hyperlink ref="I41" r:id="rId6"/>
    <hyperlink ref="I49" r:id="rId7"/>
    <hyperlink ref="I50" r:id="rId8"/>
    <hyperlink ref="I51" r:id="rId9"/>
    <hyperlink ref="I52" r:id="rId10"/>
    <hyperlink ref="I5" r:id="rId11"/>
    <hyperlink ref="I11" r:id="rId12"/>
    <hyperlink ref="I13" r:id="rId13"/>
    <hyperlink ref="I14" r:id="rId14"/>
    <hyperlink ref="I25" r:id="rId15"/>
    <hyperlink ref="I31" r:id="rId16"/>
    <hyperlink ref="I35" r:id="rId17"/>
    <hyperlink ref="I38" r:id="rId18"/>
    <hyperlink ref="I37" r:id="rId19"/>
    <hyperlink ref="I45" r:id="rId20"/>
    <hyperlink ref="I46" r:id="rId21"/>
    <hyperlink ref="I15" r:id="rId22"/>
    <hyperlink ref="I12" r:id="rId23"/>
    <hyperlink ref="I7" r:id="rId24"/>
  </hyperlinks>
  <pageMargins left="0.7" right="0.7" top="0.75" bottom="0.75" header="0.3" footer="0.3"/>
  <pageSetup paperSize="9" orientation="portrait" r:id="rId25"/>
  <ignoredErrors>
    <ignoredError sqref="B19" evalError="1"/>
    <ignoredError sqref="J15 J22 J31 J36 J38 J41 J4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topLeftCell="A22" workbookViewId="0">
      <selection activeCell="A2" sqref="A2:XFD2"/>
    </sheetView>
  </sheetViews>
  <sheetFormatPr defaultRowHeight="15" x14ac:dyDescent="0.25"/>
  <cols>
    <col min="1" max="1" width="33.5703125" customWidth="1"/>
    <col min="2" max="2" width="15.85546875" customWidth="1"/>
    <col min="3" max="3" width="15" customWidth="1"/>
    <col min="4" max="4" width="16.7109375" customWidth="1"/>
    <col min="5" max="5" width="19.140625" customWidth="1"/>
  </cols>
  <sheetData>
    <row r="1" spans="1:5" ht="31.5" x14ac:dyDescent="0.25">
      <c r="A1" s="92" t="s">
        <v>0</v>
      </c>
      <c r="B1" s="25" t="s">
        <v>1207</v>
      </c>
      <c r="C1" s="25" t="s">
        <v>1189</v>
      </c>
      <c r="D1" s="110" t="s">
        <v>1264</v>
      </c>
      <c r="E1" s="25" t="s">
        <v>1266</v>
      </c>
    </row>
    <row r="2" spans="1:5" x14ac:dyDescent="0.25">
      <c r="A2" s="123" t="s">
        <v>961</v>
      </c>
      <c r="B2" s="122"/>
      <c r="C2" s="122"/>
      <c r="D2" s="125"/>
      <c r="E2" s="122"/>
    </row>
    <row r="3" spans="1:5" ht="76.5" x14ac:dyDescent="0.25">
      <c r="A3" s="17" t="s">
        <v>843</v>
      </c>
      <c r="B3" s="20" t="s">
        <v>1224</v>
      </c>
      <c r="C3" s="20" t="s">
        <v>897</v>
      </c>
      <c r="D3" s="80" t="s">
        <v>1236</v>
      </c>
      <c r="E3" s="18"/>
    </row>
    <row r="4" spans="1:5" ht="38.25" x14ac:dyDescent="0.25">
      <c r="A4" s="20" t="s">
        <v>972</v>
      </c>
      <c r="B4" s="20" t="s">
        <v>1183</v>
      </c>
      <c r="C4" s="20" t="s">
        <v>1198</v>
      </c>
      <c r="D4" s="20" t="s">
        <v>1186</v>
      </c>
      <c r="E4" s="20"/>
    </row>
    <row r="5" spans="1:5" ht="51" x14ac:dyDescent="0.25">
      <c r="A5" s="20" t="s">
        <v>1208</v>
      </c>
      <c r="B5" s="20" t="s">
        <v>1209</v>
      </c>
      <c r="C5" s="20" t="s">
        <v>1210</v>
      </c>
      <c r="D5" s="20" t="s">
        <v>1220</v>
      </c>
      <c r="E5" s="20"/>
    </row>
    <row r="6" spans="1:5" ht="25.5" x14ac:dyDescent="0.25">
      <c r="A6" s="17" t="s">
        <v>1063</v>
      </c>
      <c r="B6" s="20" t="s">
        <v>1014</v>
      </c>
      <c r="C6" s="20" t="s">
        <v>897</v>
      </c>
      <c r="D6" s="80" t="s">
        <v>1240</v>
      </c>
      <c r="E6" s="18"/>
    </row>
    <row r="7" spans="1:5" ht="63.75" x14ac:dyDescent="0.25">
      <c r="A7" s="17" t="s">
        <v>1165</v>
      </c>
      <c r="B7" s="20" t="s">
        <v>74</v>
      </c>
      <c r="C7" s="20" t="s">
        <v>1241</v>
      </c>
      <c r="D7" s="80" t="s">
        <v>1245</v>
      </c>
      <c r="E7" s="18"/>
    </row>
    <row r="8" spans="1:5" ht="38.25" x14ac:dyDescent="0.25">
      <c r="A8" s="20" t="s">
        <v>1166</v>
      </c>
      <c r="B8" s="20" t="s">
        <v>1160</v>
      </c>
      <c r="C8" s="20" t="s">
        <v>1255</v>
      </c>
      <c r="D8" s="80" t="s">
        <v>1236</v>
      </c>
      <c r="E8" s="98"/>
    </row>
    <row r="9" spans="1:5" ht="38.25" x14ac:dyDescent="0.25">
      <c r="A9" s="20" t="s">
        <v>983</v>
      </c>
      <c r="B9" s="20" t="s">
        <v>984</v>
      </c>
      <c r="C9" s="20" t="s">
        <v>897</v>
      </c>
      <c r="D9" s="80" t="s">
        <v>1254</v>
      </c>
      <c r="E9" s="98"/>
    </row>
    <row r="10" spans="1:5" ht="38.25" x14ac:dyDescent="0.25">
      <c r="A10" s="20" t="s">
        <v>330</v>
      </c>
      <c r="B10" s="20" t="s">
        <v>975</v>
      </c>
      <c r="C10" s="20" t="s">
        <v>1271</v>
      </c>
      <c r="D10" s="80" t="s">
        <v>1236</v>
      </c>
      <c r="E10" s="98"/>
    </row>
    <row r="11" spans="1:5" ht="52.5" customHeight="1" x14ac:dyDescent="0.25">
      <c r="A11" s="20" t="s">
        <v>1276</v>
      </c>
      <c r="B11" s="20" t="s">
        <v>1169</v>
      </c>
      <c r="C11" s="20" t="s">
        <v>1273</v>
      </c>
      <c r="D11" s="80" t="s">
        <v>1277</v>
      </c>
      <c r="E11" s="98"/>
    </row>
    <row r="12" spans="1:5" ht="57" customHeight="1" x14ac:dyDescent="0.25">
      <c r="A12" s="20" t="s">
        <v>1065</v>
      </c>
      <c r="B12" s="20" t="s">
        <v>1066</v>
      </c>
      <c r="C12" s="20" t="s">
        <v>1275</v>
      </c>
      <c r="D12" s="80" t="s">
        <v>1278</v>
      </c>
      <c r="E12" s="98"/>
    </row>
    <row r="13" spans="1:5" ht="33" customHeight="1" x14ac:dyDescent="0.25">
      <c r="A13" s="20" t="s">
        <v>1090</v>
      </c>
      <c r="B13" s="20" t="s">
        <v>1294</v>
      </c>
      <c r="C13" s="20" t="s">
        <v>1274</v>
      </c>
      <c r="D13" s="80" t="s">
        <v>1281</v>
      </c>
      <c r="E13" s="98"/>
    </row>
    <row r="14" spans="1:5" ht="63.75" x14ac:dyDescent="0.25">
      <c r="A14" s="20" t="s">
        <v>1067</v>
      </c>
      <c r="B14" s="20" t="s">
        <v>1279</v>
      </c>
      <c r="C14" s="20" t="s">
        <v>897</v>
      </c>
      <c r="D14" s="80" t="s">
        <v>1281</v>
      </c>
      <c r="E14" s="98"/>
    </row>
    <row r="15" spans="1:5" ht="48.75" customHeight="1" x14ac:dyDescent="0.25">
      <c r="A15" s="20" t="s">
        <v>1223</v>
      </c>
      <c r="B15" s="20" t="s">
        <v>1296</v>
      </c>
      <c r="C15" s="20"/>
      <c r="D15" s="80" t="s">
        <v>1297</v>
      </c>
      <c r="E15" s="98"/>
    </row>
    <row r="16" spans="1:5" ht="49.5" customHeight="1" x14ac:dyDescent="0.25">
      <c r="A16" s="20" t="s">
        <v>789</v>
      </c>
      <c r="B16" s="20" t="s">
        <v>1004</v>
      </c>
      <c r="C16" s="20" t="s">
        <v>1299</v>
      </c>
      <c r="D16" s="80" t="s">
        <v>1282</v>
      </c>
      <c r="E16" s="80"/>
    </row>
    <row r="17" spans="1:5" ht="46.5" customHeight="1" x14ac:dyDescent="0.25">
      <c r="A17" s="20" t="s">
        <v>974</v>
      </c>
      <c r="B17" s="20" t="s">
        <v>977</v>
      </c>
      <c r="C17" s="20" t="s">
        <v>1271</v>
      </c>
      <c r="D17" s="80" t="s">
        <v>1283</v>
      </c>
      <c r="E17" s="98"/>
    </row>
    <row r="18" spans="1:5" ht="36" customHeight="1" x14ac:dyDescent="0.25">
      <c r="A18" s="20" t="s">
        <v>979</v>
      </c>
      <c r="B18" s="20" t="s">
        <v>1173</v>
      </c>
      <c r="C18" s="20" t="s">
        <v>1271</v>
      </c>
      <c r="D18" s="80" t="s">
        <v>1284</v>
      </c>
      <c r="E18" s="98"/>
    </row>
    <row r="19" spans="1:5" ht="48" customHeight="1" x14ac:dyDescent="0.25">
      <c r="A19" s="20" t="s">
        <v>824</v>
      </c>
      <c r="B19" s="20" t="s">
        <v>1009</v>
      </c>
      <c r="C19" s="20" t="s">
        <v>1303</v>
      </c>
      <c r="D19" s="80" t="s">
        <v>1285</v>
      </c>
      <c r="E19" s="80"/>
    </row>
    <row r="20" spans="1:5" ht="38.25" x14ac:dyDescent="0.25">
      <c r="A20" s="20" t="s">
        <v>1174</v>
      </c>
      <c r="B20" s="20" t="s">
        <v>1041</v>
      </c>
      <c r="C20" s="20" t="s">
        <v>1305</v>
      </c>
      <c r="D20" s="80" t="s">
        <v>1286</v>
      </c>
      <c r="E20" s="98"/>
    </row>
    <row r="21" spans="1:5" ht="75.75" customHeight="1" x14ac:dyDescent="0.25">
      <c r="A21" s="17" t="s">
        <v>707</v>
      </c>
      <c r="B21" s="20" t="s">
        <v>1039</v>
      </c>
      <c r="C21" s="20" t="s">
        <v>897</v>
      </c>
      <c r="D21" s="80" t="s">
        <v>1287</v>
      </c>
      <c r="E21" s="18"/>
    </row>
    <row r="22" spans="1:5" ht="69" customHeight="1" x14ac:dyDescent="0.25">
      <c r="A22" s="20" t="s">
        <v>338</v>
      </c>
      <c r="B22" s="20" t="s">
        <v>1039</v>
      </c>
      <c r="C22" s="20" t="s">
        <v>897</v>
      </c>
      <c r="D22" s="80" t="s">
        <v>1288</v>
      </c>
      <c r="E22" s="98"/>
    </row>
    <row r="23" spans="1:5" ht="50.25" customHeight="1" x14ac:dyDescent="0.25">
      <c r="A23" s="20" t="s">
        <v>1073</v>
      </c>
      <c r="B23" s="20" t="s">
        <v>1030</v>
      </c>
      <c r="C23" s="20" t="s">
        <v>897</v>
      </c>
      <c r="D23" s="80" t="s">
        <v>1289</v>
      </c>
      <c r="E23" s="98"/>
    </row>
    <row r="24" spans="1:5" ht="87" customHeight="1" x14ac:dyDescent="0.25">
      <c r="A24" s="20" t="s">
        <v>978</v>
      </c>
      <c r="B24" s="20" t="s">
        <v>1175</v>
      </c>
      <c r="C24" s="20" t="s">
        <v>1273</v>
      </c>
      <c r="D24" s="80" t="s">
        <v>1290</v>
      </c>
      <c r="E24" s="98"/>
    </row>
    <row r="25" spans="1:5" ht="40.5" customHeight="1" x14ac:dyDescent="0.25">
      <c r="A25" s="20" t="s">
        <v>1074</v>
      </c>
      <c r="B25" s="20" t="s">
        <v>1298</v>
      </c>
      <c r="C25" s="20" t="s">
        <v>897</v>
      </c>
      <c r="D25" s="80" t="s">
        <v>1286</v>
      </c>
      <c r="E25" s="98"/>
    </row>
    <row r="26" spans="1:5" ht="48" customHeight="1" x14ac:dyDescent="0.25">
      <c r="A26" s="20" t="s">
        <v>980</v>
      </c>
      <c r="B26" s="20" t="s">
        <v>1176</v>
      </c>
      <c r="C26" s="20" t="s">
        <v>367</v>
      </c>
      <c r="D26" s="80" t="s">
        <v>1291</v>
      </c>
      <c r="E26" s="98"/>
    </row>
    <row r="27" spans="1:5" ht="44.25" customHeight="1" x14ac:dyDescent="0.25">
      <c r="A27" s="20" t="s">
        <v>1075</v>
      </c>
      <c r="B27" s="20" t="s">
        <v>1046</v>
      </c>
      <c r="C27" s="20" t="s">
        <v>897</v>
      </c>
      <c r="D27" s="80" t="s">
        <v>1292</v>
      </c>
      <c r="E27" s="98"/>
    </row>
    <row r="28" spans="1:5" ht="39.75" customHeight="1" x14ac:dyDescent="0.25">
      <c r="A28" s="20" t="s">
        <v>1050</v>
      </c>
      <c r="B28" s="20" t="s">
        <v>999</v>
      </c>
      <c r="C28" s="20" t="s">
        <v>1310</v>
      </c>
      <c r="D28" s="80" t="s">
        <v>1293</v>
      </c>
      <c r="E28" s="98"/>
    </row>
  </sheetData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конференции 2013-2018 год</vt:lpstr>
      <vt:lpstr>конференции 2017 г</vt:lpstr>
      <vt:lpstr>конференции 2018 г</vt:lpstr>
      <vt:lpstr>Лист3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Elena Suvorova</cp:lastModifiedBy>
  <cp:lastPrinted>2017-10-11T07:35:37Z</cp:lastPrinted>
  <dcterms:created xsi:type="dcterms:W3CDTF">2012-10-17T06:23:26Z</dcterms:created>
  <dcterms:modified xsi:type="dcterms:W3CDTF">2018-03-20T08:42:32Z</dcterms:modified>
</cp:coreProperties>
</file>