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 defaultThemeVersion="124226"/>
  <bookViews>
    <workbookView xWindow="3330" yWindow="60" windowWidth="19380" windowHeight="8280" tabRatio="673"/>
  </bookViews>
  <sheets>
    <sheet name="Tonghop" sheetId="19" r:id="rId1"/>
    <sheet name="Chitiet" sheetId="20" r:id="rId2"/>
  </sheets>
  <definedNames>
    <definedName name="_xlnm.Print_Area" localSheetId="1">Chitiet!$A$1:$G$44</definedName>
    <definedName name="_xlnm.Print_Area" localSheetId="0">Tonghop!$A$1:$F$21</definedName>
  </definedNames>
  <calcPr calcId="145621"/>
</workbook>
</file>

<file path=xl/calcChain.xml><?xml version="1.0" encoding="utf-8"?>
<calcChain xmlns="http://schemas.openxmlformats.org/spreadsheetml/2006/main">
  <c r="F19" i="20" l="1"/>
  <c r="G27" i="20"/>
  <c r="F7" i="20" l="1"/>
  <c r="G9" i="20"/>
  <c r="F8" i="20"/>
  <c r="G8" i="20" s="1"/>
  <c r="G11" i="20" l="1"/>
  <c r="F10" i="20"/>
  <c r="G10" i="20" s="1"/>
  <c r="F6" i="20"/>
  <c r="G6" i="20" s="1"/>
  <c r="G5" i="20"/>
  <c r="F4" i="20"/>
  <c r="G4" i="20" s="1"/>
  <c r="F12" i="20"/>
  <c r="G12" i="20" s="1"/>
  <c r="G13" i="20"/>
  <c r="G14" i="20" l="1"/>
  <c r="G15" i="20" s="1"/>
  <c r="G16" i="20" s="1"/>
  <c r="G7" i="20"/>
  <c r="F28" i="20" l="1"/>
  <c r="G28" i="20" s="1"/>
  <c r="G36" i="20"/>
  <c r="F35" i="20"/>
  <c r="G30" i="20"/>
  <c r="G31" i="20"/>
  <c r="G32" i="20"/>
  <c r="G33" i="20"/>
  <c r="G34" i="20"/>
  <c r="G29" i="20"/>
  <c r="G20" i="20"/>
  <c r="G21" i="20"/>
  <c r="G22" i="20"/>
  <c r="G23" i="20"/>
  <c r="G24" i="20"/>
  <c r="G25" i="20"/>
  <c r="G26" i="20"/>
  <c r="G19" i="20" l="1"/>
  <c r="G40" i="20" l="1"/>
  <c r="G41" i="20" s="1"/>
  <c r="E13" i="19" s="1"/>
  <c r="F13" i="19" s="1"/>
  <c r="F39" i="20"/>
  <c r="G39" i="20" s="1"/>
  <c r="G35" i="20"/>
  <c r="G37" i="20" l="1"/>
  <c r="E12" i="19" s="1"/>
  <c r="F12" i="19" s="1"/>
  <c r="E11" i="19"/>
  <c r="F11" i="19" s="1"/>
  <c r="F15" i="19" l="1"/>
  <c r="F14" i="19"/>
  <c r="F16" i="19" l="1"/>
</calcChain>
</file>

<file path=xl/sharedStrings.xml><?xml version="1.0" encoding="utf-8"?>
<sst xmlns="http://schemas.openxmlformats.org/spreadsheetml/2006/main" count="82" uniqueCount="65">
  <si>
    <t>No</t>
  </si>
  <si>
    <t>Mô tả</t>
  </si>
  <si>
    <t>Hàng SX</t>
  </si>
  <si>
    <t>Đơn giá (VNĐ)</t>
  </si>
  <si>
    <t>SL</t>
  </si>
  <si>
    <t>Thành tiền (VNĐ)</t>
  </si>
  <si>
    <t>I</t>
  </si>
  <si>
    <t>II</t>
  </si>
  <si>
    <t>A - PHẦN CỨNG</t>
  </si>
  <si>
    <t>B - PHẦN MỀM</t>
  </si>
  <si>
    <t>Rack</t>
  </si>
  <si>
    <t>Công ty Cổ phần Đầu tư Phát triển Công nghệ Điện Tử Viễn Thông ELCOM Corp</t>
  </si>
  <si>
    <t>DỊCH VỤ - Service</t>
  </si>
  <si>
    <t>Cộng phần dịch vụ triển khai</t>
  </si>
  <si>
    <t xml:space="preserve">Cộng phần mềm  </t>
  </si>
  <si>
    <t>Cộng phần cứng trước VAT</t>
  </si>
  <si>
    <t>ĐẠI DIỆN CÔNG TY</t>
  </si>
  <si>
    <t>VAT 10%</t>
  </si>
  <si>
    <t>C - DỊCH VỤ - Service</t>
  </si>
  <si>
    <t>No.</t>
  </si>
  <si>
    <t>Tel/Fax:043.8359359/ 043.8355884</t>
  </si>
  <si>
    <t>Cộng phần cứng đã bao gồm VAT 10%</t>
  </si>
  <si>
    <t>Đặc tính kỹ thuật</t>
  </si>
  <si>
    <t>License phần mềm</t>
  </si>
  <si>
    <t>ORACLE/SUN</t>
  </si>
  <si>
    <t>Báo cáo, thống kê</t>
  </si>
  <si>
    <t>ELCOM</t>
  </si>
  <si>
    <t>Cài đặt triển khai tích hệ thống</t>
  </si>
  <si>
    <r>
      <rPr>
        <sz val="12"/>
        <rFont val="Times New Roman"/>
        <family val="1"/>
        <charset val="163"/>
      </rPr>
      <t>Kính gửi:</t>
    </r>
    <r>
      <rPr>
        <b/>
        <sz val="12"/>
        <rFont val="Times New Roman"/>
        <family val="1"/>
        <charset val="163"/>
      </rPr>
      <t xml:space="preserve"> Công ty thông tin di động VMS
</t>
    </r>
    <r>
      <rPr>
        <sz val="12"/>
        <rFont val="Times New Roman"/>
        <family val="1"/>
        <charset val="163"/>
      </rPr>
      <t xml:space="preserve">Địa chỉ:   </t>
    </r>
    <r>
      <rPr>
        <b/>
        <sz val="12"/>
        <rFont val="Times New Roman"/>
        <family val="1"/>
        <charset val="163"/>
      </rPr>
      <t>Tòa nhà MobiFone, khu VP1, khu đô thị Yên Hòa, quận Cầu Giấy, Hà Nội</t>
    </r>
  </si>
  <si>
    <t>Giao diện Web-based</t>
  </si>
  <si>
    <t>Quản lý đăng nhập</t>
  </si>
  <si>
    <t xml:space="preserve"> II. Bảng chào chi tiết</t>
  </si>
  <si>
    <t>Phần cứng</t>
  </si>
  <si>
    <t>Phần mềm</t>
  </si>
  <si>
    <t>Dịch vụ triển khai</t>
  </si>
  <si>
    <t>Cộng trước VAT</t>
  </si>
  <si>
    <t>Tổng cộng đã bao gồm VAT</t>
  </si>
  <si>
    <t>Hà Nội, ngày___ tháng ___năm 2013</t>
  </si>
  <si>
    <t>Sun Rack 42U, 02x 10kVA PDU, Power Cable Kit</t>
  </si>
  <si>
    <t>IV</t>
  </si>
  <si>
    <t>Storage</t>
  </si>
  <si>
    <t>Tính năng</t>
  </si>
  <si>
    <t>Tính năng cho quản trị</t>
  </si>
  <si>
    <t>Quản lý cấu hình</t>
  </si>
  <si>
    <t>Log</t>
  </si>
  <si>
    <t>Quản lý người sử dụng</t>
  </si>
  <si>
    <t>Hỗ trợ sửa đổi các trường trong bản tin IDP CAMEL</t>
  </si>
  <si>
    <t>Hỗ trợ quản lý cơ sở dữ liệu thuê bao đăng kí các dịch vụ</t>
  </si>
  <si>
    <t>Thiết lập mức độ ưu tiên theo dịch vụ, vị trí thuê bao</t>
  </si>
  <si>
    <t>Thiết lập mức độ ưu tiên theo vị trí thuê bao</t>
  </si>
  <si>
    <t>Hỗ trợ quản lý/định tuyến nhiều dịch vụ GTGT</t>
  </si>
  <si>
    <t>Năng lực xử lý 450 tps (Transaction per second - TPS)</t>
  </si>
  <si>
    <r>
      <t xml:space="preserve">BẢNG CHÀO GIÁ TỔNG HỢP
</t>
    </r>
    <r>
      <rPr>
        <sz val="14"/>
        <rFont val="Times New Roman"/>
        <family val="1"/>
        <charset val="163"/>
      </rPr>
      <t xml:space="preserve"> </t>
    </r>
    <r>
      <rPr>
        <i/>
        <sz val="12"/>
        <rFont val="Times New Roman"/>
        <family val="1"/>
        <charset val="163"/>
      </rPr>
      <t>Trang bị hệ thống phân phối báo hiệu CAMEL trong mạng Mobifone</t>
    </r>
  </si>
  <si>
    <t>Trụ sở: Tòa nhà Elcom, 15 Duy Tân,Hà Nội</t>
  </si>
  <si>
    <t>APP  servers</t>
  </si>
  <si>
    <t>DB Server</t>
  </si>
  <si>
    <t>Switch</t>
  </si>
  <si>
    <t>Catalyst 2960 24 10/100 + 2 1000BT LAN Base Image</t>
  </si>
  <si>
    <t>CISCO</t>
  </si>
  <si>
    <t>SPARC T4-1 server: base with 1 SPARC T4 8-core 2.85 GHz processor, 32G RAM, 3x300GB HDD, RAID card, Solaris 11</t>
  </si>
  <si>
    <t xml:space="preserve">StorageTek 2540 M2 , 6x600G 15K HDD </t>
  </si>
  <si>
    <t>SPARC T4-1 server: base with 1 SPARC T4 8-core 2.85 GHz processor, 32G RAM, 3x300GB HDD, RAID card, 8 Gb Fibre Channel PCIe HBA dual port, Solaris 11</t>
  </si>
  <si>
    <t xml:space="preserve">Thiết lập mức độ ưu tiên theo loại bản tin IDP </t>
  </si>
  <si>
    <t>Thiết lập mức độ ưu tiên theo số Calling, số Called</t>
  </si>
  <si>
    <t>Hỗ trợ giao diện SOAP kết nối tới các hệ thống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</si>
</sst>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_ * #,##0.00_ ;_ * \-#,##0.00_ ;_ * &quot;-&quot;??_ ;_ @_ "/>
    <numFmt numFmtId="166" formatCode="_ * #,##0_ ;_ * \-#,##0_ ;_ * &quot;-&quot;??_ ;_ @_ "/>
    <numFmt numFmtId="167" formatCode="_-* #,##0\ _₫_-;\-* #,##0\ _₫_-;_-* &quot;-&quot;??\ _₫_-;_-@_-"/>
  </numFmts>
  <fonts count="40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Times New Roman"/>
      <family val="1"/>
    </font>
    <font>
      <sz val="10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63"/>
    </font>
    <font>
      <sz val="10"/>
      <name val="Arial"/>
      <family val="2"/>
      <charset val="163"/>
    </font>
    <font>
      <sz val="11"/>
      <color indexed="8"/>
      <name val="Calibri"/>
      <family val="2"/>
    </font>
    <font>
      <sz val="10"/>
      <name val="Helv"/>
      <family val="2"/>
    </font>
    <font>
      <b/>
      <sz val="10"/>
      <name val=".VnTime"/>
      <family val="2"/>
    </font>
    <font>
      <sz val="8"/>
      <name val="VN Helvetica"/>
    </font>
    <font>
      <b/>
      <sz val="12"/>
      <name val="Times New Roman"/>
      <family val="1"/>
      <charset val="163"/>
    </font>
    <font>
      <sz val="11"/>
      <color theme="1"/>
      <name val="Calibri"/>
      <family val="2"/>
    </font>
    <font>
      <b/>
      <sz val="10"/>
      <name val="Times New Roman"/>
      <family val="1"/>
      <charset val="163"/>
    </font>
    <font>
      <sz val="10"/>
      <name val="Times New Roman"/>
      <family val="1"/>
      <charset val="163"/>
    </font>
    <font>
      <b/>
      <i/>
      <sz val="10"/>
      <name val="Times New Roman"/>
      <family val="1"/>
      <charset val="163"/>
    </font>
    <font>
      <sz val="8"/>
      <name val="Times New Roman"/>
      <family val="1"/>
      <charset val="163"/>
    </font>
    <font>
      <b/>
      <sz val="14"/>
      <name val="Times New Roman"/>
      <family val="1"/>
      <charset val="163"/>
    </font>
    <font>
      <sz val="12"/>
      <name val="Times New Roman"/>
      <family val="1"/>
      <charset val="163"/>
    </font>
    <font>
      <b/>
      <sz val="8"/>
      <name val="Times New Roman"/>
      <family val="1"/>
      <charset val="163"/>
    </font>
    <font>
      <sz val="9"/>
      <color rgb="FF555555"/>
      <name val="Times New Roman"/>
      <family val="1"/>
      <charset val="163"/>
    </font>
    <font>
      <b/>
      <sz val="10"/>
      <color rgb="FF000000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b/>
      <u/>
      <sz val="12"/>
      <name val="Times New Roman"/>
      <family val="1"/>
      <charset val="163"/>
    </font>
    <font>
      <sz val="14"/>
      <name val="Times New Roman"/>
      <family val="1"/>
      <charset val="163"/>
    </font>
    <font>
      <i/>
      <sz val="12"/>
      <name val="Times New Roman"/>
      <family val="1"/>
      <charset val="163"/>
    </font>
    <font>
      <sz val="12"/>
      <color rgb="FF555555"/>
      <name val="Times New Roman"/>
      <family val="1"/>
      <charset val="163"/>
    </font>
    <font>
      <sz val="8"/>
      <color rgb="FFFF0000"/>
      <name val="Times New Roman"/>
      <family val="1"/>
    </font>
    <font>
      <b/>
      <sz val="8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0"/>
      <name val="Times New Roman"/>
      <family val="1"/>
    </font>
    <font>
      <b/>
      <sz val="8"/>
      <color rgb="FFFF0000"/>
      <name val="Times New Roman"/>
      <family val="1"/>
      <charset val="163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8">
    <xf numFmtId="0" fontId="0" fillId="0" borderId="0"/>
    <xf numFmtId="165" fontId="4" fillId="0" borderId="0" applyFont="0" applyFill="0" applyBorder="0" applyAlignment="0" applyProtection="0"/>
    <xf numFmtId="0" fontId="8" fillId="0" borderId="0"/>
    <xf numFmtId="0" fontId="4" fillId="0" borderId="0"/>
    <xf numFmtId="0" fontId="2" fillId="0" borderId="0"/>
    <xf numFmtId="0" fontId="1" fillId="0" borderId="0"/>
    <xf numFmtId="164" fontId="9" fillId="0" borderId="0" applyFont="0" applyFill="0" applyBorder="0" applyAlignment="0" applyProtection="0"/>
    <xf numFmtId="0" fontId="10" fillId="0" borderId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2" fillId="0" borderId="0"/>
    <xf numFmtId="0" fontId="12" fillId="0" borderId="0"/>
    <xf numFmtId="0" fontId="4" fillId="0" borderId="0"/>
    <xf numFmtId="0" fontId="13" fillId="0" borderId="0"/>
    <xf numFmtId="0" fontId="17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5" fillId="0" borderId="13">
      <alignment horizontal="left" vertical="center"/>
    </xf>
    <xf numFmtId="5" fontId="14" fillId="0" borderId="14">
      <alignment horizontal="left" vertical="top"/>
    </xf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147">
    <xf numFmtId="0" fontId="0" fillId="0" borderId="0" xfId="0"/>
    <xf numFmtId="0" fontId="5" fillId="2" borderId="0" xfId="3" applyFont="1" applyFill="1" applyAlignment="1">
      <alignment horizontal="center" vertical="center"/>
    </xf>
    <xf numFmtId="0" fontId="6" fillId="2" borderId="0" xfId="3" applyFont="1" applyFill="1" applyAlignment="1">
      <alignment vertical="center"/>
    </xf>
    <xf numFmtId="166" fontId="7" fillId="2" borderId="0" xfId="3" applyNumberFormat="1" applyFont="1" applyFill="1" applyAlignment="1">
      <alignment vertical="center"/>
    </xf>
    <xf numFmtId="0" fontId="7" fillId="2" borderId="0" xfId="3" applyFont="1" applyFill="1" applyAlignment="1">
      <alignment vertical="center"/>
    </xf>
    <xf numFmtId="0" fontId="3" fillId="2" borderId="0" xfId="3" applyFont="1" applyFill="1" applyAlignment="1">
      <alignment vertical="center"/>
    </xf>
    <xf numFmtId="0" fontId="6" fillId="2" borderId="0" xfId="3" applyFont="1" applyFill="1" applyAlignment="1">
      <alignment horizontal="center" vertical="center"/>
    </xf>
    <xf numFmtId="0" fontId="5" fillId="2" borderId="0" xfId="3" applyFont="1" applyFill="1" applyAlignment="1">
      <alignment vertical="center"/>
    </xf>
    <xf numFmtId="0" fontId="5" fillId="2" borderId="0" xfId="3" applyFont="1" applyFill="1" applyAlignment="1">
      <alignment horizontal="center" vertical="center"/>
    </xf>
    <xf numFmtId="0" fontId="5" fillId="6" borderId="0" xfId="3" applyFont="1" applyFill="1" applyAlignment="1">
      <alignment horizontal="center"/>
    </xf>
    <xf numFmtId="0" fontId="5" fillId="2" borderId="0" xfId="3" applyFont="1" applyFill="1" applyAlignment="1">
      <alignment horizontal="center" vertical="center"/>
    </xf>
    <xf numFmtId="0" fontId="18" fillId="2" borderId="0" xfId="3" applyFont="1" applyFill="1" applyAlignment="1">
      <alignment vertical="center"/>
    </xf>
    <xf numFmtId="166" fontId="6" fillId="2" borderId="0" xfId="3" applyNumberFormat="1" applyFont="1" applyFill="1" applyAlignment="1">
      <alignment vertical="center"/>
    </xf>
    <xf numFmtId="0" fontId="18" fillId="2" borderId="0" xfId="3" applyFont="1" applyFill="1" applyAlignment="1">
      <alignment horizontal="right" vertical="center"/>
    </xf>
    <xf numFmtId="9" fontId="6" fillId="2" borderId="0" xfId="3" applyNumberFormat="1" applyFont="1" applyFill="1" applyAlignment="1">
      <alignment vertical="center"/>
    </xf>
    <xf numFmtId="166" fontId="3" fillId="2" borderId="0" xfId="3" applyNumberFormat="1" applyFont="1" applyFill="1" applyAlignment="1">
      <alignment vertical="center"/>
    </xf>
    <xf numFmtId="0" fontId="19" fillId="2" borderId="0" xfId="3" applyFont="1" applyFill="1" applyAlignment="1">
      <alignment horizontal="right" vertical="center"/>
    </xf>
    <xf numFmtId="0" fontId="16" fillId="2" borderId="0" xfId="3" applyFont="1" applyFill="1" applyAlignment="1">
      <alignment horizontal="center" vertical="center"/>
    </xf>
    <xf numFmtId="0" fontId="20" fillId="2" borderId="0" xfId="3" applyFont="1" applyFill="1" applyAlignment="1">
      <alignment horizontal="center" vertical="center"/>
    </xf>
    <xf numFmtId="164" fontId="6" fillId="2" borderId="0" xfId="6" applyFont="1" applyFill="1" applyAlignment="1">
      <alignment vertical="center"/>
    </xf>
    <xf numFmtId="167" fontId="6" fillId="2" borderId="0" xfId="6" applyNumberFormat="1" applyFont="1" applyFill="1" applyAlignment="1">
      <alignment vertical="center"/>
    </xf>
    <xf numFmtId="164" fontId="6" fillId="2" borderId="0" xfId="3" applyNumberFormat="1" applyFont="1" applyFill="1" applyAlignment="1">
      <alignment vertical="center"/>
    </xf>
    <xf numFmtId="0" fontId="21" fillId="2" borderId="0" xfId="3" applyFont="1" applyFill="1" applyAlignment="1">
      <alignment vertical="center"/>
    </xf>
    <xf numFmtId="0" fontId="22" fillId="2" borderId="0" xfId="3" applyFont="1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left" vertical="center"/>
    </xf>
    <xf numFmtId="0" fontId="16" fillId="2" borderId="0" xfId="3" applyFont="1" applyFill="1" applyBorder="1" applyAlignment="1">
      <alignment horizontal="center" vertical="center" wrapText="1"/>
    </xf>
    <xf numFmtId="0" fontId="18" fillId="4" borderId="7" xfId="3" applyFont="1" applyFill="1" applyBorder="1" applyAlignment="1">
      <alignment horizontal="center" vertical="center"/>
    </xf>
    <xf numFmtId="0" fontId="18" fillId="4" borderId="8" xfId="3" applyFont="1" applyFill="1" applyBorder="1" applyAlignment="1">
      <alignment horizontal="center" vertical="center"/>
    </xf>
    <xf numFmtId="0" fontId="18" fillId="4" borderId="8" xfId="3" applyFont="1" applyFill="1" applyBorder="1" applyAlignment="1">
      <alignment horizontal="center" vertical="center" wrapText="1"/>
    </xf>
    <xf numFmtId="0" fontId="18" fillId="4" borderId="3" xfId="3" applyFont="1" applyFill="1" applyBorder="1" applyAlignment="1">
      <alignment horizontal="center" vertical="center" wrapText="1"/>
    </xf>
    <xf numFmtId="0" fontId="24" fillId="2" borderId="0" xfId="3" applyFont="1" applyFill="1" applyAlignment="1">
      <alignment vertical="center"/>
    </xf>
    <xf numFmtId="0" fontId="18" fillId="6" borderId="6" xfId="3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9" fillId="2" borderId="6" xfId="3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26" fillId="7" borderId="0" xfId="0" applyFont="1" applyFill="1" applyBorder="1" applyAlignment="1">
      <alignment horizontal="left" vertical="center"/>
    </xf>
    <xf numFmtId="0" fontId="24" fillId="0" borderId="0" xfId="3" applyFont="1" applyFill="1" applyAlignment="1">
      <alignment horizontal="center"/>
    </xf>
    <xf numFmtId="0" fontId="16" fillId="5" borderId="10" xfId="3" applyFont="1" applyFill="1" applyBorder="1" applyAlignment="1">
      <alignment vertical="center"/>
    </xf>
    <xf numFmtId="0" fontId="16" fillId="5" borderId="11" xfId="3" applyFont="1" applyFill="1" applyBorder="1" applyAlignment="1">
      <alignment vertical="center"/>
    </xf>
    <xf numFmtId="0" fontId="16" fillId="5" borderId="17" xfId="3" applyFont="1" applyFill="1" applyBorder="1" applyAlignment="1">
      <alignment vertical="center"/>
    </xf>
    <xf numFmtId="0" fontId="18" fillId="4" borderId="4" xfId="3" applyFont="1" applyFill="1" applyBorder="1" applyAlignment="1">
      <alignment horizontal="center" vertical="center"/>
    </xf>
    <xf numFmtId="0" fontId="18" fillId="4" borderId="5" xfId="3" applyFont="1" applyFill="1" applyBorder="1" applyAlignment="1">
      <alignment horizontal="center" vertical="center"/>
    </xf>
    <xf numFmtId="0" fontId="18" fillId="4" borderId="5" xfId="3" applyFont="1" applyFill="1" applyBorder="1" applyAlignment="1">
      <alignment horizontal="center" vertical="center" wrapText="1"/>
    </xf>
    <xf numFmtId="0" fontId="18" fillId="3" borderId="6" xfId="3" applyFont="1" applyFill="1" applyBorder="1" applyAlignment="1">
      <alignment horizontal="center" vertical="center"/>
    </xf>
    <xf numFmtId="0" fontId="18" fillId="3" borderId="9" xfId="3" applyFont="1" applyFill="1" applyBorder="1" applyAlignment="1">
      <alignment vertical="center"/>
    </xf>
    <xf numFmtId="0" fontId="18" fillId="3" borderId="15" xfId="3" applyFont="1" applyFill="1" applyBorder="1" applyAlignment="1">
      <alignment vertical="center"/>
    </xf>
    <xf numFmtId="0" fontId="18" fillId="3" borderId="15" xfId="3" applyFont="1" applyFill="1" applyBorder="1" applyAlignment="1">
      <alignment horizontal="center" vertical="center"/>
    </xf>
    <xf numFmtId="166" fontId="18" fillId="3" borderId="15" xfId="3" applyNumberFormat="1" applyFont="1" applyFill="1" applyBorder="1" applyAlignment="1">
      <alignment vertical="center"/>
    </xf>
    <xf numFmtId="166" fontId="18" fillId="0" borderId="2" xfId="1" applyNumberFormat="1" applyFont="1" applyFill="1" applyBorder="1" applyAlignment="1">
      <alignment horizontal="right" vertical="center"/>
    </xf>
    <xf numFmtId="0" fontId="18" fillId="8" borderId="6" xfId="3" applyFont="1" applyFill="1" applyBorder="1" applyAlignment="1">
      <alignment horizontal="center" vertical="center"/>
    </xf>
    <xf numFmtId="0" fontId="27" fillId="8" borderId="2" xfId="3" applyFont="1" applyFill="1" applyBorder="1" applyAlignment="1">
      <alignment horizontal="left" vertical="center" wrapText="1"/>
    </xf>
    <xf numFmtId="0" fontId="28" fillId="8" borderId="2" xfId="3" applyFont="1" applyFill="1" applyBorder="1" applyAlignment="1">
      <alignment horizontal="center" vertical="center" wrapText="1"/>
    </xf>
    <xf numFmtId="0" fontId="18" fillId="8" borderId="2" xfId="3" applyFont="1" applyFill="1" applyBorder="1" applyAlignment="1">
      <alignment horizontal="center" vertical="center"/>
    </xf>
    <xf numFmtId="166" fontId="18" fillId="8" borderId="2" xfId="1" applyNumberFormat="1" applyFont="1" applyFill="1" applyBorder="1" applyAlignment="1">
      <alignment horizontal="right" vertical="center"/>
    </xf>
    <xf numFmtId="0" fontId="19" fillId="0" borderId="6" xfId="15" applyFont="1" applyBorder="1" applyAlignment="1">
      <alignment horizontal="center" vertical="center" wrapText="1"/>
    </xf>
    <xf numFmtId="166" fontId="19" fillId="0" borderId="2" xfId="1" applyNumberFormat="1" applyFont="1" applyFill="1" applyBorder="1" applyAlignment="1">
      <alignment horizontal="right" vertical="center"/>
    </xf>
    <xf numFmtId="0" fontId="23" fillId="5" borderId="11" xfId="3" applyFont="1" applyFill="1" applyBorder="1" applyAlignment="1">
      <alignment vertical="center"/>
    </xf>
    <xf numFmtId="166" fontId="16" fillId="5" borderId="12" xfId="3" applyNumberFormat="1" applyFont="1" applyFill="1" applyBorder="1" applyAlignment="1">
      <alignment vertical="center"/>
    </xf>
    <xf numFmtId="0" fontId="18" fillId="2" borderId="20" xfId="3" applyFont="1" applyFill="1" applyBorder="1" applyAlignment="1">
      <alignment horizontal="center" vertical="center" wrapText="1"/>
    </xf>
    <xf numFmtId="0" fontId="29" fillId="2" borderId="0" xfId="3" applyFont="1" applyFill="1" applyAlignment="1">
      <alignment vertical="center"/>
    </xf>
    <xf numFmtId="0" fontId="24" fillId="2" borderId="0" xfId="3" applyFont="1" applyFill="1" applyAlignment="1">
      <alignment horizontal="center" vertical="center"/>
    </xf>
    <xf numFmtId="0" fontId="21" fillId="2" borderId="0" xfId="3" applyFont="1" applyFill="1" applyAlignment="1">
      <alignment horizontal="center" vertical="center"/>
    </xf>
    <xf numFmtId="0" fontId="21" fillId="2" borderId="0" xfId="3" applyFont="1" applyFill="1" applyAlignment="1">
      <alignment horizontal="right" vertical="center"/>
    </xf>
    <xf numFmtId="0" fontId="18" fillId="6" borderId="21" xfId="3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 wrapText="1"/>
    </xf>
    <xf numFmtId="166" fontId="18" fillId="6" borderId="2" xfId="1" applyNumberFormat="1" applyFont="1" applyFill="1" applyBorder="1" applyAlignment="1">
      <alignment horizontal="right" vertical="center"/>
    </xf>
    <xf numFmtId="166" fontId="25" fillId="0" borderId="2" xfId="6" applyNumberFormat="1" applyFont="1" applyBorder="1" applyAlignment="1">
      <alignment vertical="center"/>
    </xf>
    <xf numFmtId="166" fontId="27" fillId="7" borderId="19" xfId="6" applyNumberFormat="1" applyFont="1" applyFill="1" applyBorder="1" applyAlignment="1">
      <alignment horizontal="left" vertical="center"/>
    </xf>
    <xf numFmtId="166" fontId="27" fillId="7" borderId="2" xfId="6" applyNumberFormat="1" applyFont="1" applyFill="1" applyBorder="1" applyAlignment="1">
      <alignment horizontal="left" vertical="center"/>
    </xf>
    <xf numFmtId="166" fontId="25" fillId="0" borderId="18" xfId="6" applyNumberFormat="1" applyFont="1" applyBorder="1" applyAlignment="1">
      <alignment vertical="center"/>
    </xf>
    <xf numFmtId="166" fontId="5" fillId="2" borderId="0" xfId="3" applyNumberFormat="1" applyFont="1" applyFill="1" applyAlignment="1">
      <alignment vertical="center"/>
    </xf>
    <xf numFmtId="0" fontId="19" fillId="0" borderId="6" xfId="3" applyFont="1" applyFill="1" applyBorder="1" applyAlignment="1">
      <alignment horizontal="center" vertical="center"/>
    </xf>
    <xf numFmtId="0" fontId="28" fillId="0" borderId="2" xfId="3" applyFont="1" applyFill="1" applyBorder="1" applyAlignment="1">
      <alignment horizontal="left" vertical="center" wrapText="1"/>
    </xf>
    <xf numFmtId="0" fontId="19" fillId="0" borderId="2" xfId="3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 wrapText="1"/>
    </xf>
    <xf numFmtId="0" fontId="19" fillId="0" borderId="6" xfId="2" applyFont="1" applyBorder="1" applyAlignment="1">
      <alignment horizontal="center" vertical="center" wrapText="1"/>
    </xf>
    <xf numFmtId="0" fontId="19" fillId="0" borderId="2" xfId="2" applyFont="1" applyBorder="1" applyAlignment="1">
      <alignment vertical="center" wrapText="1"/>
    </xf>
    <xf numFmtId="166" fontId="16" fillId="3" borderId="11" xfId="3" applyNumberFormat="1" applyFont="1" applyFill="1" applyBorder="1" applyAlignment="1">
      <alignment horizontal="right" vertical="center"/>
    </xf>
    <xf numFmtId="0" fontId="18" fillId="3" borderId="11" xfId="3" applyFont="1" applyFill="1" applyBorder="1" applyAlignment="1">
      <alignment vertical="center"/>
    </xf>
    <xf numFmtId="0" fontId="18" fillId="3" borderId="7" xfId="3" applyFont="1" applyFill="1" applyBorder="1" applyAlignment="1">
      <alignment horizontal="center" vertical="center"/>
    </xf>
    <xf numFmtId="0" fontId="18" fillId="2" borderId="22" xfId="3" applyFont="1" applyFill="1" applyBorder="1" applyAlignment="1">
      <alignment horizontal="center" vertical="center"/>
    </xf>
    <xf numFmtId="0" fontId="18" fillId="2" borderId="15" xfId="3" applyFont="1" applyFill="1" applyBorder="1" applyAlignment="1">
      <alignment vertical="center" wrapText="1"/>
    </xf>
    <xf numFmtId="166" fontId="21" fillId="2" borderId="1" xfId="1" applyNumberFormat="1" applyFont="1" applyFill="1" applyBorder="1" applyAlignment="1">
      <alignment horizontal="center" vertical="center"/>
    </xf>
    <xf numFmtId="0" fontId="22" fillId="3" borderId="8" xfId="3" applyFont="1" applyFill="1" applyBorder="1" applyAlignment="1">
      <alignment vertical="center"/>
    </xf>
    <xf numFmtId="0" fontId="21" fillId="2" borderId="18" xfId="3" applyFont="1" applyFill="1" applyBorder="1" applyAlignment="1">
      <alignment horizontal="center" vertical="center" wrapText="1"/>
    </xf>
    <xf numFmtId="166" fontId="19" fillId="2" borderId="25" xfId="1" applyNumberFormat="1" applyFont="1" applyFill="1" applyBorder="1" applyAlignment="1">
      <alignment horizontal="right" vertical="center"/>
    </xf>
    <xf numFmtId="166" fontId="18" fillId="6" borderId="25" xfId="0" applyNumberFormat="1" applyFont="1" applyFill="1" applyBorder="1" applyAlignment="1">
      <alignment horizontal="left" vertical="center"/>
    </xf>
    <xf numFmtId="0" fontId="18" fillId="4" borderId="23" xfId="3" applyFont="1" applyFill="1" applyBorder="1" applyAlignment="1">
      <alignment horizontal="center" vertical="center" wrapText="1"/>
    </xf>
    <xf numFmtId="166" fontId="18" fillId="3" borderId="26" xfId="3" applyNumberFormat="1" applyFont="1" applyFill="1" applyBorder="1" applyAlignment="1">
      <alignment vertical="center"/>
    </xf>
    <xf numFmtId="166" fontId="19" fillId="0" borderId="25" xfId="3" applyNumberFormat="1" applyFont="1" applyFill="1" applyBorder="1" applyAlignment="1">
      <alignment horizontal="center" vertical="center"/>
    </xf>
    <xf numFmtId="166" fontId="18" fillId="8" borderId="25" xfId="3" applyNumberFormat="1" applyFont="1" applyFill="1" applyBorder="1" applyAlignment="1">
      <alignment horizontal="center" vertical="center"/>
    </xf>
    <xf numFmtId="166" fontId="18" fillId="0" borderId="25" xfId="3" applyNumberFormat="1" applyFont="1" applyFill="1" applyBorder="1" applyAlignment="1">
      <alignment horizontal="center" vertical="center"/>
    </xf>
    <xf numFmtId="166" fontId="16" fillId="3" borderId="12" xfId="3" applyNumberFormat="1" applyFont="1" applyFill="1" applyBorder="1" applyAlignment="1">
      <alignment horizontal="right" vertical="center"/>
    </xf>
    <xf numFmtId="166" fontId="21" fillId="2" borderId="25" xfId="1" applyNumberFormat="1" applyFont="1" applyFill="1" applyBorder="1" applyAlignment="1">
      <alignment horizontal="center" vertical="center"/>
    </xf>
    <xf numFmtId="167" fontId="16" fillId="5" borderId="12" xfId="3" applyNumberFormat="1" applyFont="1" applyFill="1" applyBorder="1" applyAlignment="1">
      <alignment vertical="center"/>
    </xf>
    <xf numFmtId="0" fontId="5" fillId="2" borderId="0" xfId="3" applyFont="1" applyFill="1" applyAlignment="1">
      <alignment horizontal="center" vertical="center"/>
    </xf>
    <xf numFmtId="0" fontId="22" fillId="2" borderId="0" xfId="3" applyFont="1" applyFill="1" applyBorder="1" applyAlignment="1">
      <alignment horizontal="center" vertical="center" wrapText="1"/>
    </xf>
    <xf numFmtId="0" fontId="23" fillId="2" borderId="6" xfId="3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vertical="center" wrapText="1"/>
    </xf>
    <xf numFmtId="0" fontId="23" fillId="2" borderId="2" xfId="0" applyFont="1" applyFill="1" applyBorder="1" applyAlignment="1">
      <alignment horizontal="center" vertical="center" wrapText="1"/>
    </xf>
    <xf numFmtId="166" fontId="33" fillId="0" borderId="2" xfId="6" applyNumberFormat="1" applyFont="1" applyBorder="1" applyAlignment="1">
      <alignment vertical="center"/>
    </xf>
    <xf numFmtId="166" fontId="23" fillId="2" borderId="24" xfId="1" applyNumberFormat="1" applyFont="1" applyFill="1" applyBorder="1" applyAlignment="1">
      <alignment horizontal="right" vertical="center"/>
    </xf>
    <xf numFmtId="166" fontId="23" fillId="2" borderId="25" xfId="1" applyNumberFormat="1" applyFont="1" applyFill="1" applyBorder="1" applyAlignment="1">
      <alignment horizontal="right" vertical="center"/>
    </xf>
    <xf numFmtId="166" fontId="23" fillId="2" borderId="25" xfId="0" applyNumberFormat="1" applyFont="1" applyFill="1" applyBorder="1" applyAlignment="1">
      <alignment horizontal="center" vertical="center"/>
    </xf>
    <xf numFmtId="0" fontId="16" fillId="4" borderId="7" xfId="3" applyFont="1" applyFill="1" applyBorder="1" applyAlignment="1">
      <alignment horizontal="center" vertical="center"/>
    </xf>
    <xf numFmtId="0" fontId="16" fillId="4" borderId="8" xfId="3" applyFont="1" applyFill="1" applyBorder="1" applyAlignment="1">
      <alignment horizontal="center" vertical="center"/>
    </xf>
    <xf numFmtId="0" fontId="16" fillId="4" borderId="8" xfId="3" applyFont="1" applyFill="1" applyBorder="1" applyAlignment="1">
      <alignment horizontal="center" vertical="center" wrapText="1"/>
    </xf>
    <xf numFmtId="0" fontId="16" fillId="4" borderId="3" xfId="3" applyFont="1" applyFill="1" applyBorder="1" applyAlignment="1">
      <alignment horizontal="center" vertical="center" wrapText="1"/>
    </xf>
    <xf numFmtId="0" fontId="19" fillId="0" borderId="16" xfId="15" applyFont="1" applyBorder="1" applyAlignment="1">
      <alignment horizontal="center" vertical="center" wrapText="1"/>
    </xf>
    <xf numFmtId="0" fontId="19" fillId="0" borderId="27" xfId="15" applyFont="1" applyBorder="1" applyAlignment="1">
      <alignment vertical="center" wrapText="1"/>
    </xf>
    <xf numFmtId="0" fontId="19" fillId="0" borderId="9" xfId="15" applyFont="1" applyBorder="1" applyAlignment="1">
      <alignment vertical="center" wrapText="1"/>
    </xf>
    <xf numFmtId="0" fontId="18" fillId="3" borderId="2" xfId="3" applyFont="1" applyFill="1" applyBorder="1" applyAlignment="1">
      <alignment vertical="center"/>
    </xf>
    <xf numFmtId="0" fontId="18" fillId="3" borderId="2" xfId="3" applyFont="1" applyFill="1" applyBorder="1" applyAlignment="1">
      <alignment horizontal="center" vertical="center"/>
    </xf>
    <xf numFmtId="166" fontId="18" fillId="3" borderId="2" xfId="3" applyNumberFormat="1" applyFont="1" applyFill="1" applyBorder="1" applyAlignment="1">
      <alignment vertical="center"/>
    </xf>
    <xf numFmtId="0" fontId="28" fillId="0" borderId="14" xfId="3" applyFont="1" applyFill="1" applyBorder="1" applyAlignment="1">
      <alignment horizontal="center" vertical="center" wrapText="1"/>
    </xf>
    <xf numFmtId="0" fontId="34" fillId="2" borderId="0" xfId="3" applyFont="1" applyFill="1" applyAlignment="1">
      <alignment vertical="center"/>
    </xf>
    <xf numFmtId="0" fontId="35" fillId="2" borderId="0" xfId="3" applyFont="1" applyFill="1" applyAlignment="1">
      <alignment vertical="center"/>
    </xf>
    <xf numFmtId="166" fontId="34" fillId="2" borderId="0" xfId="3" applyNumberFormat="1" applyFont="1" applyFill="1" applyAlignment="1">
      <alignment vertical="center"/>
    </xf>
    <xf numFmtId="0" fontId="35" fillId="6" borderId="0" xfId="3" applyFont="1" applyFill="1" applyAlignment="1">
      <alignment horizontal="center"/>
    </xf>
    <xf numFmtId="166" fontId="36" fillId="2" borderId="0" xfId="3" applyNumberFormat="1" applyFont="1" applyFill="1" applyAlignment="1">
      <alignment vertical="center"/>
    </xf>
    <xf numFmtId="0" fontId="36" fillId="2" borderId="0" xfId="3" applyFont="1" applyFill="1" applyAlignment="1">
      <alignment vertical="center"/>
    </xf>
    <xf numFmtId="0" fontId="37" fillId="2" borderId="0" xfId="3" applyFont="1" applyFill="1" applyAlignment="1">
      <alignment vertical="center"/>
    </xf>
    <xf numFmtId="166" fontId="35" fillId="2" borderId="0" xfId="3" applyNumberFormat="1" applyFont="1" applyFill="1" applyAlignment="1">
      <alignment vertical="center"/>
    </xf>
    <xf numFmtId="166" fontId="18" fillId="6" borderId="19" xfId="1" applyNumberFormat="1" applyFont="1" applyFill="1" applyBorder="1" applyAlignment="1">
      <alignment horizontal="right" vertical="center"/>
    </xf>
    <xf numFmtId="0" fontId="38" fillId="0" borderId="2" xfId="0" applyFont="1" applyFill="1" applyBorder="1" applyAlignment="1">
      <alignment horizontal="center" vertical="center" wrapText="1"/>
    </xf>
    <xf numFmtId="166" fontId="19" fillId="2" borderId="2" xfId="1" applyNumberFormat="1" applyFont="1" applyFill="1" applyBorder="1" applyAlignment="1">
      <alignment horizontal="right" vertical="center"/>
    </xf>
    <xf numFmtId="0" fontId="26" fillId="7" borderId="15" xfId="0" applyFont="1" applyFill="1" applyBorder="1" applyAlignment="1">
      <alignment horizontal="left" vertical="center"/>
    </xf>
    <xf numFmtId="0" fontId="38" fillId="6" borderId="2" xfId="0" applyFont="1" applyFill="1" applyBorder="1" applyAlignment="1">
      <alignment horizontal="center" vertical="center" wrapText="1"/>
    </xf>
    <xf numFmtId="166" fontId="18" fillId="6" borderId="2" xfId="0" applyNumberFormat="1" applyFont="1" applyFill="1" applyBorder="1" applyAlignment="1">
      <alignment horizontal="left" vertical="center"/>
    </xf>
    <xf numFmtId="0" fontId="19" fillId="2" borderId="15" xfId="0" applyFont="1" applyFill="1" applyBorder="1" applyAlignment="1">
      <alignment vertical="center" wrapText="1"/>
    </xf>
    <xf numFmtId="0" fontId="38" fillId="6" borderId="19" xfId="0" applyFont="1" applyFill="1" applyBorder="1" applyAlignment="1">
      <alignment horizontal="center" vertical="center" wrapText="1"/>
    </xf>
    <xf numFmtId="166" fontId="18" fillId="6" borderId="19" xfId="0" applyNumberFormat="1" applyFont="1" applyFill="1" applyBorder="1" applyAlignment="1">
      <alignment horizontal="left" vertical="center"/>
    </xf>
    <xf numFmtId="166" fontId="19" fillId="2" borderId="2" xfId="0" applyNumberFormat="1" applyFont="1" applyFill="1" applyBorder="1" applyAlignment="1">
      <alignment horizontal="center" vertical="center"/>
    </xf>
    <xf numFmtId="0" fontId="39" fillId="2" borderId="0" xfId="3" applyFont="1" applyFill="1" applyAlignment="1">
      <alignment vertical="center"/>
    </xf>
    <xf numFmtId="166" fontId="39" fillId="2" borderId="0" xfId="3" applyNumberFormat="1" applyFont="1" applyFill="1" applyAlignment="1">
      <alignment vertical="center"/>
    </xf>
    <xf numFmtId="0" fontId="19" fillId="2" borderId="0" xfId="3" applyFont="1" applyFill="1" applyAlignment="1">
      <alignment horizontal="right" vertical="center"/>
    </xf>
    <xf numFmtId="0" fontId="18" fillId="2" borderId="0" xfId="3" applyFont="1" applyFill="1" applyAlignment="1">
      <alignment horizontal="right" vertical="center"/>
    </xf>
    <xf numFmtId="0" fontId="5" fillId="2" borderId="0" xfId="3" applyFont="1" applyFill="1" applyAlignment="1">
      <alignment horizontal="center" vertical="center"/>
    </xf>
    <xf numFmtId="0" fontId="22" fillId="2" borderId="0" xfId="3" applyFont="1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left" vertical="center" wrapText="1"/>
    </xf>
    <xf numFmtId="0" fontId="30" fillId="2" borderId="0" xfId="3" applyFont="1" applyFill="1" applyBorder="1" applyAlignment="1">
      <alignment horizontal="left" vertical="center" wrapText="1"/>
    </xf>
    <xf numFmtId="0" fontId="28" fillId="0" borderId="13" xfId="3" applyFont="1" applyFill="1" applyBorder="1" applyAlignment="1">
      <alignment horizontal="center" vertical="center" wrapText="1"/>
    </xf>
    <xf numFmtId="0" fontId="28" fillId="0" borderId="14" xfId="3" applyFont="1" applyFill="1" applyBorder="1" applyAlignment="1">
      <alignment horizontal="center" vertical="center" wrapText="1"/>
    </xf>
    <xf numFmtId="0" fontId="19" fillId="0" borderId="2" xfId="3" applyFont="1" applyFill="1" applyBorder="1" applyAlignment="1">
      <alignment horizontal="left" vertical="center" wrapText="1"/>
    </xf>
    <xf numFmtId="0" fontId="19" fillId="0" borderId="13" xfId="3" applyFont="1" applyFill="1" applyBorder="1" applyAlignment="1">
      <alignment horizontal="center" vertical="center" wrapText="1"/>
    </xf>
  </cellXfs>
  <cellStyles count="28">
    <cellStyle name="Comma" xfId="6" builtinId="3"/>
    <cellStyle name="Comma 2" xfId="1"/>
    <cellStyle name="Comma 2 2" xfId="10"/>
    <cellStyle name="Comma 2 3" xfId="9"/>
    <cellStyle name="Comma 3" xfId="11"/>
    <cellStyle name="Comma 4" xfId="8"/>
    <cellStyle name="Comma 4 2" xfId="26"/>
    <cellStyle name="Currency 2" xfId="13"/>
    <cellStyle name="Currency 3" xfId="14"/>
    <cellStyle name="Currency 4" xfId="12"/>
    <cellStyle name="Currency 4 2" xfId="27"/>
    <cellStyle name="Ledger 17 x 11 in" xfId="2"/>
    <cellStyle name="Ledger 17 x 11 in 2" xfId="16"/>
    <cellStyle name="Ledger 17 x 11 in 3" xfId="15"/>
    <cellStyle name="Normal" xfId="0" builtinId="0"/>
    <cellStyle name="Normal 2" xfId="5"/>
    <cellStyle name="Normal 2 2" xfId="18"/>
    <cellStyle name="Normal 2 3" xfId="17"/>
    <cellStyle name="Normal 3" xfId="3"/>
    <cellStyle name="Normal 4" xfId="19"/>
    <cellStyle name="Normal 5" xfId="20"/>
    <cellStyle name="Normal 6" xfId="7"/>
    <cellStyle name="Option" xfId="21"/>
    <cellStyle name="Percent 2" xfId="22"/>
    <cellStyle name="Percent 2 2" xfId="23"/>
    <cellStyle name="Style 1" xfId="4"/>
    <cellStyle name="vnhead3" xfId="25"/>
    <cellStyle name="vntxt2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942975</xdr:colOff>
      <xdr:row>3</xdr:row>
      <xdr:rowOff>114300</xdr:rowOff>
    </xdr:to>
    <xdr:pic>
      <xdr:nvPicPr>
        <xdr:cNvPr id="1044" name="Picture 1" descr="Elcom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85875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BreakPreview" zoomScaleNormal="110" zoomScaleSheetLayoutView="100" workbookViewId="0">
      <selection activeCell="B5" sqref="B5:F7"/>
    </sheetView>
  </sheetViews>
  <sheetFormatPr defaultRowHeight="11.25"/>
  <cols>
    <col min="1" max="1" width="1.125" style="2" customWidth="1"/>
    <col min="2" max="2" width="3.625" style="1" customWidth="1"/>
    <col min="3" max="3" width="34.375" style="2" customWidth="1"/>
    <col min="4" max="4" width="6.5" style="2" bestFit="1" customWidth="1"/>
    <col min="5" max="5" width="17.125" style="2" customWidth="1"/>
    <col min="6" max="6" width="20.625" style="2" customWidth="1"/>
    <col min="7" max="7" width="11.5" style="2" bestFit="1" customWidth="1"/>
    <col min="8" max="8" width="13.625" style="2" bestFit="1" customWidth="1"/>
    <col min="9" max="9" width="23.75" style="2" customWidth="1"/>
    <col min="10" max="10" width="19.75" style="2" bestFit="1" customWidth="1"/>
    <col min="11" max="16384" width="9" style="2"/>
  </cols>
  <sheetData>
    <row r="1" spans="1:10" ht="14.25" customHeight="1">
      <c r="B1" s="10"/>
      <c r="C1" s="138" t="s">
        <v>11</v>
      </c>
      <c r="D1" s="138"/>
      <c r="E1" s="138"/>
      <c r="F1" s="138"/>
    </row>
    <row r="2" spans="1:10" ht="14.25" customHeight="1">
      <c r="B2" s="10"/>
      <c r="C2" s="137" t="s">
        <v>53</v>
      </c>
      <c r="D2" s="137"/>
      <c r="E2" s="137"/>
      <c r="F2" s="137"/>
    </row>
    <row r="3" spans="1:10" ht="12.75">
      <c r="B3" s="7"/>
      <c r="C3" s="11"/>
      <c r="D3" s="13"/>
      <c r="E3" s="13"/>
      <c r="F3" s="16" t="s">
        <v>20</v>
      </c>
    </row>
    <row r="4" spans="1:10">
      <c r="B4" s="139"/>
      <c r="C4" s="139"/>
      <c r="D4" s="8"/>
    </row>
    <row r="5" spans="1:10" ht="12.75" customHeight="1">
      <c r="A5" s="22"/>
      <c r="B5" s="140" t="s">
        <v>52</v>
      </c>
      <c r="C5" s="140"/>
      <c r="D5" s="140"/>
      <c r="E5" s="140"/>
      <c r="F5" s="140"/>
    </row>
    <row r="6" spans="1:10" ht="21.75" customHeight="1">
      <c r="A6" s="22"/>
      <c r="B6" s="140"/>
      <c r="C6" s="140"/>
      <c r="D6" s="140"/>
      <c r="E6" s="140"/>
      <c r="F6" s="140"/>
    </row>
    <row r="7" spans="1:10" ht="24" customHeight="1">
      <c r="A7" s="22"/>
      <c r="B7" s="140"/>
      <c r="C7" s="140"/>
      <c r="D7" s="140"/>
      <c r="E7" s="140"/>
      <c r="F7" s="140"/>
    </row>
    <row r="8" spans="1:10" ht="30.75" customHeight="1">
      <c r="A8" s="22"/>
      <c r="B8" s="141" t="s">
        <v>28</v>
      </c>
      <c r="C8" s="141"/>
      <c r="D8" s="141"/>
      <c r="E8" s="141"/>
      <c r="F8" s="23"/>
    </row>
    <row r="9" spans="1:10" ht="27.75" customHeight="1" thickBot="1">
      <c r="A9" s="22"/>
      <c r="B9" s="24" t="s">
        <v>8</v>
      </c>
      <c r="C9" s="25"/>
      <c r="D9" s="25"/>
      <c r="E9" s="25"/>
      <c r="F9" s="25"/>
      <c r="H9" s="20"/>
    </row>
    <row r="10" spans="1:10" ht="24" customHeight="1" thickBot="1">
      <c r="A10" s="22"/>
      <c r="B10" s="106" t="s">
        <v>0</v>
      </c>
      <c r="C10" s="107" t="s">
        <v>1</v>
      </c>
      <c r="D10" s="107" t="s">
        <v>4</v>
      </c>
      <c r="E10" s="108" t="s">
        <v>3</v>
      </c>
      <c r="F10" s="109" t="s">
        <v>5</v>
      </c>
      <c r="H10" s="14"/>
    </row>
    <row r="11" spans="1:10" ht="15.75">
      <c r="A11" s="22"/>
      <c r="B11" s="99">
        <v>1</v>
      </c>
      <c r="C11" s="100" t="s">
        <v>32</v>
      </c>
      <c r="D11" s="101">
        <v>1</v>
      </c>
      <c r="E11" s="102">
        <f>Chitiet!G14</f>
        <v>2711200000</v>
      </c>
      <c r="F11" s="103">
        <f>E11</f>
        <v>2711200000</v>
      </c>
      <c r="G11" s="12"/>
      <c r="H11" s="12"/>
      <c r="I11" s="21"/>
      <c r="J11" s="19"/>
    </row>
    <row r="12" spans="1:10" ht="15.75">
      <c r="A12" s="22"/>
      <c r="B12" s="99">
        <v>2</v>
      </c>
      <c r="C12" s="100" t="s">
        <v>33</v>
      </c>
      <c r="D12" s="101">
        <v>1</v>
      </c>
      <c r="E12" s="102">
        <f>Chitiet!G37</f>
        <v>5225000000</v>
      </c>
      <c r="F12" s="104">
        <f>E12</f>
        <v>5225000000</v>
      </c>
      <c r="G12" s="12"/>
      <c r="H12" s="12"/>
      <c r="I12" s="21"/>
      <c r="J12" s="19"/>
    </row>
    <row r="13" spans="1:10" ht="16.5" thickBot="1">
      <c r="A13" s="22"/>
      <c r="B13" s="99">
        <v>3</v>
      </c>
      <c r="C13" s="100" t="s">
        <v>34</v>
      </c>
      <c r="D13" s="101">
        <v>1</v>
      </c>
      <c r="E13" s="102">
        <f>Chitiet!G41</f>
        <v>350000000</v>
      </c>
      <c r="F13" s="105">
        <f>E13</f>
        <v>350000000</v>
      </c>
      <c r="G13" s="12"/>
      <c r="H13" s="12"/>
    </row>
    <row r="14" spans="1:10" s="4" customFormat="1" ht="21.75" customHeight="1" thickBot="1">
      <c r="A14" s="11"/>
      <c r="B14" s="39" t="s">
        <v>35</v>
      </c>
      <c r="C14" s="40"/>
      <c r="D14" s="40"/>
      <c r="E14" s="41"/>
      <c r="F14" s="59">
        <f>F11+F12+F13</f>
        <v>8286200000</v>
      </c>
      <c r="G14" s="3"/>
      <c r="H14" s="3"/>
    </row>
    <row r="15" spans="1:10" s="4" customFormat="1" ht="16.5" thickBot="1">
      <c r="A15" s="11"/>
      <c r="B15" s="39" t="s">
        <v>17</v>
      </c>
      <c r="C15" s="40"/>
      <c r="D15" s="40"/>
      <c r="E15" s="40"/>
      <c r="F15" s="59">
        <f>F11*10%</f>
        <v>271120000</v>
      </c>
      <c r="G15" s="3"/>
    </row>
    <row r="16" spans="1:10" s="4" customFormat="1" ht="16.5" thickBot="1">
      <c r="A16" s="11"/>
      <c r="B16" s="39" t="s">
        <v>36</v>
      </c>
      <c r="C16" s="40"/>
      <c r="D16" s="40"/>
      <c r="E16" s="40"/>
      <c r="F16" s="59">
        <f>F14+F15</f>
        <v>8557320000</v>
      </c>
      <c r="G16" s="3"/>
    </row>
    <row r="17" spans="1:6" ht="30" customHeight="1">
      <c r="A17" s="22"/>
      <c r="B17" s="62"/>
      <c r="C17" s="22"/>
      <c r="D17" s="22"/>
      <c r="E17" s="18" t="s">
        <v>37</v>
      </c>
      <c r="F17" s="64"/>
    </row>
    <row r="18" spans="1:6" ht="13.9" customHeight="1">
      <c r="A18" s="22"/>
      <c r="B18" s="62"/>
      <c r="C18" s="22"/>
      <c r="D18" s="22"/>
      <c r="E18" s="17" t="s">
        <v>16</v>
      </c>
      <c r="F18" s="63"/>
    </row>
    <row r="19" spans="1:6" ht="13.9" customHeight="1">
      <c r="E19" s="6"/>
      <c r="F19" s="6"/>
    </row>
    <row r="20" spans="1:6" ht="13.9" customHeight="1">
      <c r="E20" s="6"/>
      <c r="F20" s="6"/>
    </row>
    <row r="21" spans="1:6" ht="13.9" customHeight="1">
      <c r="E21" s="6"/>
      <c r="F21" s="6"/>
    </row>
    <row r="22" spans="1:6" ht="13.9" customHeight="1">
      <c r="E22" s="6"/>
      <c r="F22" s="6"/>
    </row>
    <row r="23" spans="1:6" ht="13.9" customHeight="1">
      <c r="E23" s="6"/>
      <c r="F23" s="6"/>
    </row>
    <row r="24" spans="1:6" ht="13.9" customHeight="1">
      <c r="E24" s="6"/>
      <c r="F24" s="6"/>
    </row>
    <row r="25" spans="1:6" ht="13.9" customHeight="1">
      <c r="E25" s="6"/>
      <c r="F25" s="6"/>
    </row>
    <row r="26" spans="1:6" ht="13.9" customHeight="1">
      <c r="E26" s="6"/>
      <c r="F26" s="6"/>
    </row>
    <row r="27" spans="1:6" ht="13.9" customHeight="1">
      <c r="E27" s="6"/>
      <c r="F27" s="6"/>
    </row>
  </sheetData>
  <mergeCells count="5">
    <mergeCell ref="C2:F2"/>
    <mergeCell ref="C1:F1"/>
    <mergeCell ref="B4:C4"/>
    <mergeCell ref="B5:F7"/>
    <mergeCell ref="B8:E8"/>
  </mergeCells>
  <pageMargins left="0.51181102362204722" right="0.23622047244094491" top="0.62992125984251968" bottom="0.43307086614173229" header="0.39370078740157483" footer="0.15748031496062992"/>
  <pageSetup paperSize="9" fitToHeight="6" orientation="portrait" r:id="rId1"/>
  <headerFooter alignWithMargins="0">
    <oddFooter>&amp;R&amp;"Times New Roman,nghiêng đậm"&amp;9Trang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view="pageBreakPreview" zoomScale="115" zoomScaleNormal="110" zoomScaleSheetLayoutView="115" workbookViewId="0">
      <selection activeCell="C11" sqref="C11"/>
    </sheetView>
  </sheetViews>
  <sheetFormatPr defaultRowHeight="11.25"/>
  <cols>
    <col min="1" max="1" width="0.25" style="2" customWidth="1"/>
    <col min="2" max="2" width="3.625" style="97" customWidth="1"/>
    <col min="3" max="3" width="64" style="2" bestFit="1" customWidth="1"/>
    <col min="4" max="4" width="7.5" style="6" customWidth="1"/>
    <col min="5" max="5" width="6.5" style="2" bestFit="1" customWidth="1"/>
    <col min="6" max="6" width="17.125" style="2" customWidth="1"/>
    <col min="7" max="7" width="20.625" style="2" customWidth="1"/>
    <col min="8" max="8" width="11.5" style="117" bestFit="1" customWidth="1"/>
    <col min="9" max="9" width="13.625" style="2" bestFit="1" customWidth="1"/>
    <col min="10" max="10" width="23.75" style="2" customWidth="1"/>
    <col min="11" max="11" width="19.75" style="2" bestFit="1" customWidth="1"/>
    <col min="12" max="16384" width="9" style="2"/>
  </cols>
  <sheetData>
    <row r="1" spans="1:11" ht="30.75" customHeight="1">
      <c r="A1" s="22"/>
      <c r="B1" s="142" t="s">
        <v>31</v>
      </c>
      <c r="C1" s="142"/>
      <c r="D1" s="142"/>
      <c r="E1" s="142"/>
      <c r="F1" s="142"/>
      <c r="G1" s="98"/>
    </row>
    <row r="2" spans="1:11" ht="16.5" thickBot="1">
      <c r="A2" s="22"/>
      <c r="B2" s="24" t="s">
        <v>8</v>
      </c>
      <c r="C2" s="25"/>
      <c r="D2" s="25"/>
      <c r="E2" s="25"/>
      <c r="F2" s="25"/>
      <c r="G2" s="25"/>
      <c r="I2" s="20"/>
    </row>
    <row r="3" spans="1:11" ht="24" customHeight="1" thickBot="1">
      <c r="A3" s="22"/>
      <c r="B3" s="26" t="s">
        <v>0</v>
      </c>
      <c r="C3" s="27" t="s">
        <v>1</v>
      </c>
      <c r="D3" s="27" t="s">
        <v>2</v>
      </c>
      <c r="E3" s="27" t="s">
        <v>4</v>
      </c>
      <c r="F3" s="28" t="s">
        <v>3</v>
      </c>
      <c r="G3" s="29" t="s">
        <v>5</v>
      </c>
      <c r="I3" s="14"/>
    </row>
    <row r="4" spans="1:11" ht="12.75">
      <c r="A4" s="22"/>
      <c r="B4" s="31">
        <v>1</v>
      </c>
      <c r="C4" s="32" t="s">
        <v>54</v>
      </c>
      <c r="D4" s="33"/>
      <c r="E4" s="33">
        <v>2</v>
      </c>
      <c r="F4" s="67">
        <f>F5</f>
        <v>457000000</v>
      </c>
      <c r="G4" s="125">
        <f>F4*E4</f>
        <v>914000000</v>
      </c>
      <c r="H4" s="119"/>
      <c r="I4" s="12"/>
      <c r="J4" s="21"/>
      <c r="K4" s="19"/>
    </row>
    <row r="5" spans="1:11" ht="25.5">
      <c r="A5" s="22"/>
      <c r="B5" s="34"/>
      <c r="C5" s="35" t="s">
        <v>59</v>
      </c>
      <c r="D5" s="126" t="s">
        <v>24</v>
      </c>
      <c r="E5" s="36">
        <v>1</v>
      </c>
      <c r="F5" s="68">
        <v>457000000</v>
      </c>
      <c r="G5" s="127">
        <f>E5*F5</f>
        <v>457000000</v>
      </c>
      <c r="H5" s="119"/>
      <c r="I5" s="12"/>
      <c r="J5" s="21"/>
      <c r="K5" s="19"/>
    </row>
    <row r="6" spans="1:11" ht="12.75">
      <c r="A6" s="22"/>
      <c r="B6" s="31">
        <v>2</v>
      </c>
      <c r="C6" s="128" t="s">
        <v>55</v>
      </c>
      <c r="D6" s="129"/>
      <c r="E6" s="33">
        <v>2</v>
      </c>
      <c r="F6" s="70">
        <f>F7</f>
        <v>505600000</v>
      </c>
      <c r="G6" s="130">
        <f>F6*E6</f>
        <v>1011200000</v>
      </c>
      <c r="H6" s="119"/>
      <c r="I6" s="12"/>
      <c r="J6" s="21"/>
      <c r="K6" s="19"/>
    </row>
    <row r="7" spans="1:11" ht="25.5">
      <c r="A7" s="22"/>
      <c r="B7" s="34"/>
      <c r="C7" s="35" t="s">
        <v>61</v>
      </c>
      <c r="D7" s="126" t="s">
        <v>24</v>
      </c>
      <c r="E7" s="36">
        <v>1</v>
      </c>
      <c r="F7" s="68">
        <f>F5+48600000</f>
        <v>505600000</v>
      </c>
      <c r="G7" s="127">
        <f>F7*E7</f>
        <v>505600000</v>
      </c>
      <c r="H7" s="119"/>
      <c r="I7" s="12"/>
      <c r="J7" s="21"/>
      <c r="K7" s="19"/>
    </row>
    <row r="8" spans="1:11" ht="12.75">
      <c r="A8" s="22"/>
      <c r="B8" s="31">
        <v>3</v>
      </c>
      <c r="C8" s="128" t="s">
        <v>40</v>
      </c>
      <c r="D8" s="129"/>
      <c r="E8" s="33">
        <v>1</v>
      </c>
      <c r="F8" s="70">
        <f>F9</f>
        <v>654000000</v>
      </c>
      <c r="G8" s="130">
        <f>F8*E8</f>
        <v>654000000</v>
      </c>
      <c r="H8" s="119"/>
      <c r="I8" s="12"/>
      <c r="J8" s="21"/>
      <c r="K8" s="19"/>
    </row>
    <row r="9" spans="1:11" ht="22.5" customHeight="1">
      <c r="A9" s="22"/>
      <c r="B9" s="34"/>
      <c r="C9" s="131" t="s">
        <v>60</v>
      </c>
      <c r="D9" s="126" t="s">
        <v>24</v>
      </c>
      <c r="E9" s="36">
        <v>1</v>
      </c>
      <c r="F9" s="68">
        <v>654000000</v>
      </c>
      <c r="G9" s="127">
        <f>F9</f>
        <v>654000000</v>
      </c>
      <c r="H9" s="119"/>
      <c r="I9" s="12"/>
      <c r="J9" s="21"/>
      <c r="K9" s="19"/>
    </row>
    <row r="10" spans="1:11" ht="12.75">
      <c r="A10" s="22"/>
      <c r="B10" s="65">
        <v>4</v>
      </c>
      <c r="C10" s="37" t="s">
        <v>56</v>
      </c>
      <c r="D10" s="132"/>
      <c r="E10" s="66">
        <v>2</v>
      </c>
      <c r="F10" s="69">
        <f>F11</f>
        <v>26000000</v>
      </c>
      <c r="G10" s="133">
        <f>F10*E10</f>
        <v>52000000</v>
      </c>
      <c r="H10" s="119"/>
      <c r="I10" s="12"/>
      <c r="J10" s="21"/>
      <c r="K10" s="19"/>
    </row>
    <row r="11" spans="1:11" ht="12.75">
      <c r="A11" s="22"/>
      <c r="B11" s="34"/>
      <c r="C11" s="35" t="s">
        <v>57</v>
      </c>
      <c r="D11" s="126" t="s">
        <v>58</v>
      </c>
      <c r="E11" s="36">
        <v>1</v>
      </c>
      <c r="F11" s="68">
        <v>26000000</v>
      </c>
      <c r="G11" s="134">
        <f>F11*E11</f>
        <v>26000000</v>
      </c>
      <c r="H11" s="119"/>
      <c r="I11" s="12"/>
      <c r="J11" s="21"/>
      <c r="K11" s="19"/>
    </row>
    <row r="12" spans="1:11" s="9" customFormat="1" ht="12.75">
      <c r="A12" s="38"/>
      <c r="B12" s="31">
        <v>5</v>
      </c>
      <c r="C12" s="37" t="s">
        <v>10</v>
      </c>
      <c r="D12" s="33"/>
      <c r="E12" s="33">
        <v>1</v>
      </c>
      <c r="F12" s="70">
        <f>F13</f>
        <v>80000000</v>
      </c>
      <c r="G12" s="88">
        <f>F12*E12</f>
        <v>80000000</v>
      </c>
      <c r="H12" s="120"/>
      <c r="I12" s="12"/>
    </row>
    <row r="13" spans="1:11" ht="26.25" thickBot="1">
      <c r="A13" s="22"/>
      <c r="B13" s="34"/>
      <c r="C13" s="35" t="s">
        <v>38</v>
      </c>
      <c r="D13" s="76" t="s">
        <v>24</v>
      </c>
      <c r="E13" s="36">
        <v>1</v>
      </c>
      <c r="F13" s="71">
        <v>80000000</v>
      </c>
      <c r="G13" s="87">
        <f>E13*F13</f>
        <v>80000000</v>
      </c>
      <c r="H13" s="119"/>
      <c r="I13" s="12"/>
    </row>
    <row r="14" spans="1:11" s="4" customFormat="1" ht="16.5" thickBot="1">
      <c r="A14" s="11"/>
      <c r="B14" s="39" t="s">
        <v>15</v>
      </c>
      <c r="C14" s="40"/>
      <c r="D14" s="40"/>
      <c r="E14" s="40"/>
      <c r="F14" s="41"/>
      <c r="G14" s="59">
        <f>G4+G6+G8+G10+G12</f>
        <v>2711200000</v>
      </c>
      <c r="H14" s="121"/>
      <c r="I14" s="3"/>
    </row>
    <row r="15" spans="1:11" s="4" customFormat="1" ht="16.5" thickBot="1">
      <c r="A15" s="11"/>
      <c r="B15" s="39" t="s">
        <v>17</v>
      </c>
      <c r="C15" s="40"/>
      <c r="D15" s="40"/>
      <c r="E15" s="40"/>
      <c r="F15" s="40"/>
      <c r="G15" s="59">
        <f>G14*10%</f>
        <v>271120000</v>
      </c>
      <c r="H15" s="121"/>
    </row>
    <row r="16" spans="1:11" s="4" customFormat="1" ht="16.5" thickBot="1">
      <c r="A16" s="11"/>
      <c r="B16" s="39" t="s">
        <v>21</v>
      </c>
      <c r="C16" s="40"/>
      <c r="D16" s="40"/>
      <c r="E16" s="40"/>
      <c r="F16" s="40"/>
      <c r="G16" s="59">
        <f>G14+G15</f>
        <v>2982320000</v>
      </c>
      <c r="H16" s="121"/>
    </row>
    <row r="17" spans="1:10" ht="28.5" customHeight="1" thickBot="1">
      <c r="A17" s="22"/>
      <c r="B17" s="24" t="s">
        <v>9</v>
      </c>
      <c r="C17" s="25"/>
      <c r="D17" s="25"/>
      <c r="E17" s="25"/>
      <c r="F17" s="25"/>
      <c r="G17" s="25"/>
      <c r="I17" s="12"/>
      <c r="J17" s="20"/>
    </row>
    <row r="18" spans="1:10" ht="12.75">
      <c r="A18" s="22"/>
      <c r="B18" s="42" t="s">
        <v>0</v>
      </c>
      <c r="C18" s="43" t="s">
        <v>22</v>
      </c>
      <c r="D18" s="43" t="s">
        <v>2</v>
      </c>
      <c r="E18" s="43" t="s">
        <v>4</v>
      </c>
      <c r="F18" s="44" t="s">
        <v>3</v>
      </c>
      <c r="G18" s="89" t="s">
        <v>5</v>
      </c>
      <c r="J18" s="12"/>
    </row>
    <row r="19" spans="1:10" ht="12.75">
      <c r="A19" s="22"/>
      <c r="B19" s="45" t="s">
        <v>6</v>
      </c>
      <c r="C19" s="113" t="s">
        <v>41</v>
      </c>
      <c r="D19" s="113"/>
      <c r="E19" s="114"/>
      <c r="F19" s="115">
        <f>SUM(F20:F27)</f>
        <v>2040000000</v>
      </c>
      <c r="G19" s="115">
        <f>F19</f>
        <v>2040000000</v>
      </c>
      <c r="J19" s="12"/>
    </row>
    <row r="20" spans="1:10" s="7" customFormat="1" ht="12.75">
      <c r="A20" s="30"/>
      <c r="B20" s="73">
        <v>1</v>
      </c>
      <c r="C20" s="74" t="s">
        <v>50</v>
      </c>
      <c r="D20" s="143" t="s">
        <v>26</v>
      </c>
      <c r="E20" s="75">
        <v>1</v>
      </c>
      <c r="F20" s="57">
        <v>410000000</v>
      </c>
      <c r="G20" s="91">
        <f t="shared" ref="G20:G27" si="0">F20*E20</f>
        <v>410000000</v>
      </c>
      <c r="H20" s="118"/>
    </row>
    <row r="21" spans="1:10" s="7" customFormat="1" ht="12.75">
      <c r="A21" s="30"/>
      <c r="B21" s="73">
        <v>2</v>
      </c>
      <c r="C21" s="74" t="s">
        <v>47</v>
      </c>
      <c r="D21" s="143"/>
      <c r="E21" s="75">
        <v>1</v>
      </c>
      <c r="F21" s="57">
        <v>395000000</v>
      </c>
      <c r="G21" s="91">
        <f t="shared" si="0"/>
        <v>395000000</v>
      </c>
      <c r="H21" s="118"/>
    </row>
    <row r="22" spans="1:10" s="7" customFormat="1" ht="12.75">
      <c r="A22" s="30"/>
      <c r="B22" s="73">
        <v>3</v>
      </c>
      <c r="C22" s="74" t="s">
        <v>46</v>
      </c>
      <c r="D22" s="143"/>
      <c r="E22" s="75">
        <v>1</v>
      </c>
      <c r="F22" s="57">
        <v>200000000</v>
      </c>
      <c r="G22" s="91">
        <f t="shared" si="0"/>
        <v>200000000</v>
      </c>
      <c r="H22" s="118"/>
      <c r="I22" s="72"/>
    </row>
    <row r="23" spans="1:10" s="7" customFormat="1" ht="12.75">
      <c r="A23" s="30"/>
      <c r="B23" s="73">
        <v>4</v>
      </c>
      <c r="C23" s="74" t="s">
        <v>48</v>
      </c>
      <c r="D23" s="143"/>
      <c r="E23" s="75">
        <v>1</v>
      </c>
      <c r="F23" s="57">
        <v>230000000</v>
      </c>
      <c r="G23" s="91">
        <f t="shared" si="0"/>
        <v>230000000</v>
      </c>
      <c r="H23" s="118"/>
    </row>
    <row r="24" spans="1:10" s="7" customFormat="1" ht="12.75">
      <c r="A24" s="30"/>
      <c r="B24" s="73">
        <v>5</v>
      </c>
      <c r="C24" s="74" t="s">
        <v>49</v>
      </c>
      <c r="D24" s="143"/>
      <c r="E24" s="75">
        <v>1</v>
      </c>
      <c r="F24" s="57">
        <v>250000000</v>
      </c>
      <c r="G24" s="91">
        <f t="shared" si="0"/>
        <v>250000000</v>
      </c>
      <c r="H24" s="124"/>
      <c r="I24" s="72"/>
    </row>
    <row r="25" spans="1:10" s="7" customFormat="1" ht="12.75">
      <c r="A25" s="30"/>
      <c r="B25" s="73">
        <v>6</v>
      </c>
      <c r="C25" s="74" t="s">
        <v>62</v>
      </c>
      <c r="D25" s="143"/>
      <c r="E25" s="75">
        <v>1</v>
      </c>
      <c r="F25" s="57">
        <v>210000000</v>
      </c>
      <c r="G25" s="91">
        <f t="shared" si="0"/>
        <v>210000000</v>
      </c>
      <c r="H25" s="118"/>
      <c r="I25" s="72"/>
    </row>
    <row r="26" spans="1:10" s="7" customFormat="1" ht="12.75">
      <c r="A26" s="30"/>
      <c r="B26" s="73">
        <v>7</v>
      </c>
      <c r="C26" s="74" t="s">
        <v>63</v>
      </c>
      <c r="D26" s="143"/>
      <c r="E26" s="75">
        <v>1</v>
      </c>
      <c r="F26" s="57">
        <v>165000000</v>
      </c>
      <c r="G26" s="91">
        <f t="shared" si="0"/>
        <v>165000000</v>
      </c>
      <c r="H26" s="118"/>
      <c r="I26" s="72"/>
    </row>
    <row r="27" spans="1:10" s="135" customFormat="1" ht="12.75">
      <c r="B27" s="73">
        <v>8</v>
      </c>
      <c r="C27" s="145" t="s">
        <v>64</v>
      </c>
      <c r="D27" s="146"/>
      <c r="E27" s="75">
        <v>1</v>
      </c>
      <c r="F27" s="57">
        <v>180000000</v>
      </c>
      <c r="G27" s="91">
        <f t="shared" si="0"/>
        <v>180000000</v>
      </c>
      <c r="I27" s="136"/>
    </row>
    <row r="28" spans="1:10" s="7" customFormat="1" ht="12.75">
      <c r="A28" s="30"/>
      <c r="B28" s="51" t="s">
        <v>7</v>
      </c>
      <c r="C28" s="52" t="s">
        <v>42</v>
      </c>
      <c r="D28" s="53"/>
      <c r="E28" s="54"/>
      <c r="F28" s="55">
        <f>SUM(F29:F34)</f>
        <v>585000000</v>
      </c>
      <c r="G28" s="92">
        <f>F28</f>
        <v>585000000</v>
      </c>
      <c r="H28" s="118"/>
    </row>
    <row r="29" spans="1:10" ht="12.75">
      <c r="A29" s="22"/>
      <c r="B29" s="56">
        <v>1</v>
      </c>
      <c r="C29" s="112" t="s">
        <v>29</v>
      </c>
      <c r="D29" s="144" t="s">
        <v>26</v>
      </c>
      <c r="E29" s="75">
        <v>1</v>
      </c>
      <c r="F29" s="57">
        <v>120000000</v>
      </c>
      <c r="G29" s="91">
        <f>F29*E29</f>
        <v>120000000</v>
      </c>
      <c r="I29" s="21"/>
    </row>
    <row r="30" spans="1:10" ht="12.75">
      <c r="A30" s="22"/>
      <c r="B30" s="56">
        <v>2</v>
      </c>
      <c r="C30" s="112" t="s">
        <v>30</v>
      </c>
      <c r="D30" s="143"/>
      <c r="E30" s="75">
        <v>1</v>
      </c>
      <c r="F30" s="57">
        <v>85000000</v>
      </c>
      <c r="G30" s="91">
        <f t="shared" ref="G30:G34" si="1">F30*E30</f>
        <v>85000000</v>
      </c>
      <c r="I30" s="21"/>
    </row>
    <row r="31" spans="1:10" ht="12.75">
      <c r="A31" s="22"/>
      <c r="B31" s="56">
        <v>3</v>
      </c>
      <c r="C31" s="112" t="s">
        <v>45</v>
      </c>
      <c r="D31" s="143"/>
      <c r="E31" s="75">
        <v>1</v>
      </c>
      <c r="F31" s="57">
        <v>80000000</v>
      </c>
      <c r="G31" s="91">
        <f t="shared" si="1"/>
        <v>80000000</v>
      </c>
    </row>
    <row r="32" spans="1:10" ht="12.75">
      <c r="A32" s="22"/>
      <c r="B32" s="110">
        <v>4</v>
      </c>
      <c r="C32" s="111" t="s">
        <v>43</v>
      </c>
      <c r="D32" s="143"/>
      <c r="E32" s="75">
        <v>1</v>
      </c>
      <c r="F32" s="57">
        <v>100000000</v>
      </c>
      <c r="G32" s="91">
        <f t="shared" si="1"/>
        <v>100000000</v>
      </c>
    </row>
    <row r="33" spans="1:9" ht="12.75">
      <c r="A33" s="22"/>
      <c r="B33" s="110">
        <v>5</v>
      </c>
      <c r="C33" s="111" t="s">
        <v>25</v>
      </c>
      <c r="D33" s="143"/>
      <c r="E33" s="75">
        <v>1</v>
      </c>
      <c r="F33" s="57">
        <v>120000000</v>
      </c>
      <c r="G33" s="91">
        <f t="shared" si="1"/>
        <v>120000000</v>
      </c>
    </row>
    <row r="34" spans="1:9" ht="12.75">
      <c r="A34" s="22"/>
      <c r="B34" s="110">
        <v>6</v>
      </c>
      <c r="C34" s="111" t="s">
        <v>44</v>
      </c>
      <c r="D34" s="143"/>
      <c r="E34" s="75">
        <v>1</v>
      </c>
      <c r="F34" s="57">
        <v>80000000</v>
      </c>
      <c r="G34" s="91">
        <f t="shared" si="1"/>
        <v>80000000</v>
      </c>
    </row>
    <row r="35" spans="1:9" ht="18" customHeight="1">
      <c r="A35" s="22"/>
      <c r="B35" s="45" t="s">
        <v>39</v>
      </c>
      <c r="C35" s="46" t="s">
        <v>23</v>
      </c>
      <c r="D35" s="47"/>
      <c r="E35" s="48">
        <v>1</v>
      </c>
      <c r="F35" s="49">
        <f>F36</f>
        <v>2600000000</v>
      </c>
      <c r="G35" s="90">
        <f>F35*E35</f>
        <v>2600000000</v>
      </c>
      <c r="I35" s="12"/>
    </row>
    <row r="36" spans="1:9" ht="13.5" thickBot="1">
      <c r="A36" s="22"/>
      <c r="B36" s="77">
        <v>1</v>
      </c>
      <c r="C36" s="78" t="s">
        <v>51</v>
      </c>
      <c r="D36" s="116" t="s">
        <v>26</v>
      </c>
      <c r="E36" s="75">
        <v>1</v>
      </c>
      <c r="F36" s="50">
        <v>2600000000</v>
      </c>
      <c r="G36" s="93">
        <f>F36</f>
        <v>2600000000</v>
      </c>
      <c r="H36" s="119"/>
    </row>
    <row r="37" spans="1:9" s="4" customFormat="1" ht="16.5" thickBot="1">
      <c r="A37" s="11"/>
      <c r="B37" s="39" t="s">
        <v>14</v>
      </c>
      <c r="C37" s="58"/>
      <c r="D37" s="58"/>
      <c r="E37" s="58"/>
      <c r="F37" s="58"/>
      <c r="G37" s="59">
        <f>G19+G28+G35</f>
        <v>5225000000</v>
      </c>
      <c r="H37" s="122"/>
      <c r="I37" s="3"/>
    </row>
    <row r="38" spans="1:9" ht="21.75" customHeight="1" thickBot="1">
      <c r="A38" s="22"/>
      <c r="B38" s="24" t="s">
        <v>18</v>
      </c>
      <c r="C38" s="25"/>
      <c r="D38" s="25"/>
      <c r="E38" s="25"/>
      <c r="F38" s="25"/>
      <c r="G38" s="25"/>
    </row>
    <row r="39" spans="1:9" ht="19.5" thickBot="1">
      <c r="A39" s="22"/>
      <c r="B39" s="81" t="s">
        <v>19</v>
      </c>
      <c r="C39" s="80" t="s">
        <v>12</v>
      </c>
      <c r="D39" s="85"/>
      <c r="E39" s="85"/>
      <c r="F39" s="79">
        <f>F40</f>
        <v>350000000</v>
      </c>
      <c r="G39" s="94">
        <f>F39</f>
        <v>350000000</v>
      </c>
    </row>
    <row r="40" spans="1:9" ht="13.5" thickBot="1">
      <c r="A40" s="22"/>
      <c r="B40" s="82">
        <v>1</v>
      </c>
      <c r="C40" s="83" t="s">
        <v>27</v>
      </c>
      <c r="D40" s="60"/>
      <c r="E40" s="86"/>
      <c r="F40" s="84">
        <v>350000000</v>
      </c>
      <c r="G40" s="95">
        <f>F40</f>
        <v>350000000</v>
      </c>
    </row>
    <row r="41" spans="1:9" s="5" customFormat="1" ht="16.5" thickBot="1">
      <c r="A41" s="61"/>
      <c r="B41" s="39" t="s">
        <v>13</v>
      </c>
      <c r="C41" s="40"/>
      <c r="D41" s="40"/>
      <c r="E41" s="40"/>
      <c r="F41" s="40"/>
      <c r="G41" s="96">
        <f>G40</f>
        <v>350000000</v>
      </c>
      <c r="H41" s="123"/>
      <c r="I41" s="15"/>
    </row>
    <row r="42" spans="1:9" ht="13.9" customHeight="1">
      <c r="F42" s="6"/>
      <c r="G42" s="6"/>
    </row>
    <row r="43" spans="1:9" ht="13.9" customHeight="1">
      <c r="F43" s="6"/>
      <c r="G43" s="6"/>
    </row>
    <row r="44" spans="1:9" ht="13.9" customHeight="1">
      <c r="F44" s="6"/>
      <c r="G44" s="6"/>
    </row>
    <row r="45" spans="1:9" ht="13.9" customHeight="1">
      <c r="F45" s="6"/>
      <c r="G45" s="6"/>
    </row>
    <row r="46" spans="1:9" ht="13.9" customHeight="1">
      <c r="F46" s="6"/>
      <c r="G46" s="6"/>
    </row>
    <row r="47" spans="1:9" ht="13.9" customHeight="1">
      <c r="F47" s="6"/>
      <c r="G47" s="6"/>
    </row>
    <row r="48" spans="1:9" ht="13.9" customHeight="1">
      <c r="F48" s="6"/>
      <c r="G48" s="6"/>
    </row>
    <row r="49" spans="6:7" ht="13.9" customHeight="1">
      <c r="F49" s="6"/>
      <c r="G49" s="6"/>
    </row>
    <row r="50" spans="6:7" ht="13.9" customHeight="1">
      <c r="F50" s="6"/>
      <c r="G50" s="6"/>
    </row>
  </sheetData>
  <mergeCells count="3">
    <mergeCell ref="B1:F1"/>
    <mergeCell ref="D20:D26"/>
    <mergeCell ref="D29:D34"/>
  </mergeCells>
  <pageMargins left="0.43307086614173229" right="0.23622047244094491" top="0.43307086614173229" bottom="0.43307086614173229" header="0.23622047244094491" footer="0.15748031496062992"/>
  <pageSetup paperSize="9" fitToHeight="6" orientation="landscape" r:id="rId1"/>
  <headerFooter alignWithMargins="0">
    <oddFooter>&amp;R&amp;"Times New Roman,nghiêng đậm"&amp;9Trang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Tonghop</vt:lpstr>
      <vt:lpstr>Chitiet</vt:lpstr>
      <vt:lpstr>Chitiet!Print_Area</vt:lpstr>
      <vt:lpstr>Tonghop!Print_Area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LinhTV</dc:creator>
  <cp:lastModifiedBy>Haitm</cp:lastModifiedBy>
  <cp:lastPrinted>2013-05-27T07:53:45Z</cp:lastPrinted>
  <dcterms:created xsi:type="dcterms:W3CDTF">2009-01-12T10:06:50Z</dcterms:created>
  <dcterms:modified xsi:type="dcterms:W3CDTF">2013-09-18T04:41:14Z</dcterms:modified>
</cp:coreProperties>
</file>