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10020"/>
  </bookViews>
  <sheets>
    <sheet name="Sheet1" sheetId="1" r:id="rId1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" name="ID_DE6B6D5CC8294A68A94A38AF6EDB9EA5" descr="untitled"/>
        <xdr:cNvPicPr/>
      </xdr:nvPicPr>
      <xdr:blipFill>
        <a:blip r:embed="rId1"/>
        <a:stretch>
          <a:fillRect/>
        </a:stretch>
      </xdr:blipFill>
      <xdr:spPr>
        <a:xfrm>
          <a:off x="0" y="0"/>
          <a:ext cx="8096250" cy="7200900"/>
        </a:xfrm>
        <a:prstGeom prst="rect">
          <a:avLst/>
        </a:prstGeom>
      </xdr:spPr>
    </xdr:pic>
  </etc:cellImage>
  <etc:cellImage>
    <xdr:pic>
      <xdr:nvPicPr>
        <xdr:cNvPr id="3" name="ID_9A528EA943F244C4BB7650F08B795525" descr="Fluent 200m 1"/>
        <xdr:cNvPicPr/>
      </xdr:nvPicPr>
      <xdr:blipFill>
        <a:blip r:embed="rId2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4" name="ID_F983F65CC3154D119CC692D5B6B79401" descr="zrsd2"/>
        <xdr:cNvPicPr/>
      </xdr:nvPicPr>
      <xdr:blipFill>
        <a:blip r:embed="rId3"/>
        <a:stretch>
          <a:fillRect/>
        </a:stretch>
      </xdr:blipFill>
      <xdr:spPr>
        <a:xfrm>
          <a:off x="0" y="0"/>
          <a:ext cx="10058400" cy="8940800"/>
        </a:xfrm>
        <a:prstGeom prst="rect">
          <a:avLst/>
        </a:prstGeom>
      </xdr:spPr>
    </xdr:pic>
  </etc:cellImage>
  <etc:cellImage>
    <xdr:pic>
      <xdr:nvPicPr>
        <xdr:cNvPr id="5" name="ID_8170750EB2334210A77110D3FAD6A9F7" descr="Fluent 100m 1"/>
        <xdr:cNvPicPr/>
      </xdr:nvPicPr>
      <xdr:blipFill>
        <a:blip r:embed="rId4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6" name="ID_F236A055C578461EB0D8B0E12B824BE9" descr="untitled"/>
        <xdr:cNvPicPr/>
      </xdr:nvPicPr>
      <xdr:blipFill>
        <a:blip r:embed="rId5"/>
        <a:stretch>
          <a:fillRect/>
        </a:stretch>
      </xdr:blipFill>
      <xdr:spPr>
        <a:xfrm>
          <a:off x="0" y="0"/>
          <a:ext cx="8096250" cy="7200900"/>
        </a:xfrm>
        <a:prstGeom prst="rect">
          <a:avLst/>
        </a:prstGeom>
      </xdr:spPr>
    </xdr:pic>
  </etc:cellImage>
  <etc:cellImage>
    <xdr:pic>
      <xdr:nvPicPr>
        <xdr:cNvPr id="7" name="ID_B6E6F8E9DCD34F27BE32AFFCEE957AD1" descr="Fluent 100m 2"/>
        <xdr:cNvPicPr/>
      </xdr:nvPicPr>
      <xdr:blipFill>
        <a:blip r:embed="rId6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8" name="ID_06455EB38AFF403DB52A03D074DD21C9" descr="untitled"/>
        <xdr:cNvPicPr/>
      </xdr:nvPicPr>
      <xdr:blipFill>
        <a:blip r:embed="rId7"/>
        <a:stretch>
          <a:fillRect/>
        </a:stretch>
      </xdr:blipFill>
      <xdr:spPr>
        <a:xfrm>
          <a:off x="0" y="0"/>
          <a:ext cx="10058400" cy="8940800"/>
        </a:xfrm>
        <a:prstGeom prst="rect">
          <a:avLst/>
        </a:prstGeom>
      </xdr:spPr>
    </xdr:pic>
  </etc:cellImage>
  <etc:cellImage>
    <xdr:pic>
      <xdr:nvPicPr>
        <xdr:cNvPr id="9" name="ID_6D6D84D7858C48788E66D209F52E0931" descr="Fluent 150m 1"/>
        <xdr:cNvPicPr/>
      </xdr:nvPicPr>
      <xdr:blipFill>
        <a:blip r:embed="rId8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10" name="ID_F0E131ED61BD48B4ADD317C386DF747C" descr="untitled"/>
        <xdr:cNvPicPr/>
      </xdr:nvPicPr>
      <xdr:blipFill>
        <a:blip r:embed="rId9"/>
        <a:stretch>
          <a:fillRect/>
        </a:stretch>
      </xdr:blipFill>
      <xdr:spPr>
        <a:xfrm>
          <a:off x="0" y="0"/>
          <a:ext cx="10058400" cy="8940800"/>
        </a:xfrm>
        <a:prstGeom prst="rect">
          <a:avLst/>
        </a:prstGeom>
      </xdr:spPr>
    </xdr:pic>
  </etc:cellImage>
  <etc:cellImage>
    <xdr:pic>
      <xdr:nvPicPr>
        <xdr:cNvPr id="11" name="ID_246DE20D0AFA447E869A1CC800BF347A" descr="Fluent 150m 2"/>
        <xdr:cNvPicPr/>
      </xdr:nvPicPr>
      <xdr:blipFill>
        <a:blip r:embed="rId10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12" name="ID_A8649C931AD9498B86839CFC4F573212" descr="untitled"/>
        <xdr:cNvPicPr/>
      </xdr:nvPicPr>
      <xdr:blipFill>
        <a:blip r:embed="rId11"/>
        <a:stretch>
          <a:fillRect/>
        </a:stretch>
      </xdr:blipFill>
      <xdr:spPr>
        <a:xfrm>
          <a:off x="0" y="0"/>
          <a:ext cx="10058400" cy="8940800"/>
        </a:xfrm>
        <a:prstGeom prst="rect">
          <a:avLst/>
        </a:prstGeom>
      </xdr:spPr>
    </xdr:pic>
  </etc:cellImage>
  <etc:cellImage>
    <xdr:pic>
      <xdr:nvPicPr>
        <xdr:cNvPr id="13" name="ID_DF56803C2A6F4530981D82853D0569AD" descr="Fluent 200m 2"/>
        <xdr:cNvPicPr/>
      </xdr:nvPicPr>
      <xdr:blipFill>
        <a:blip r:embed="rId12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14" name="ID_C9733503DD984B039177D239C7443A90" descr="untitled"/>
        <xdr:cNvPicPr/>
      </xdr:nvPicPr>
      <xdr:blipFill>
        <a:blip r:embed="rId13"/>
        <a:stretch>
          <a:fillRect/>
        </a:stretch>
      </xdr:blipFill>
      <xdr:spPr>
        <a:xfrm>
          <a:off x="0" y="0"/>
          <a:ext cx="8096250" cy="7200900"/>
        </a:xfrm>
        <a:prstGeom prst="rect">
          <a:avLst/>
        </a:prstGeom>
      </xdr:spPr>
    </xdr:pic>
  </etc:cellImage>
  <etc:cellImage>
    <xdr:pic>
      <xdr:nvPicPr>
        <xdr:cNvPr id="15" name="ID_8B52F31D35824D0084D2470A8DC61A35" descr="Fluent 150m 1"/>
        <xdr:cNvPicPr/>
      </xdr:nvPicPr>
      <xdr:blipFill>
        <a:blip r:embed="rId14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16" name="ID_3623CCBE0ED34FADBF18A58542F1A6D4" descr="untitled"/>
        <xdr:cNvPicPr/>
      </xdr:nvPicPr>
      <xdr:blipFill>
        <a:blip r:embed="rId15"/>
        <a:stretch>
          <a:fillRect/>
        </a:stretch>
      </xdr:blipFill>
      <xdr:spPr>
        <a:xfrm>
          <a:off x="0" y="0"/>
          <a:ext cx="8096250" cy="7200900"/>
        </a:xfrm>
        <a:prstGeom prst="rect">
          <a:avLst/>
        </a:prstGeom>
      </xdr:spPr>
    </xdr:pic>
  </etc:cellImage>
  <etc:cellImage>
    <xdr:pic>
      <xdr:nvPicPr>
        <xdr:cNvPr id="17" name="ID_A2F10F215FDF4EADB042B7E158F0CD72" descr="Fluent 150m 1"/>
        <xdr:cNvPicPr/>
      </xdr:nvPicPr>
      <xdr:blipFill>
        <a:blip r:embed="rId16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22" name="ID_F8053EFE551046B99392A64A89646332" descr="untitled"/>
        <xdr:cNvPicPr/>
      </xdr:nvPicPr>
      <xdr:blipFill>
        <a:blip r:embed="rId17"/>
        <a:stretch>
          <a:fillRect/>
        </a:stretch>
      </xdr:blipFill>
      <xdr:spPr>
        <a:xfrm>
          <a:off x="0" y="0"/>
          <a:ext cx="8096250" cy="7200900"/>
        </a:xfrm>
        <a:prstGeom prst="rect">
          <a:avLst/>
        </a:prstGeom>
      </xdr:spPr>
    </xdr:pic>
  </etc:cellImage>
  <etc:cellImage>
    <xdr:pic>
      <xdr:nvPicPr>
        <xdr:cNvPr id="23" name="ID_B4B58CBBAB634792834BBB113B6B80A9" descr="Fluent 150m 2"/>
        <xdr:cNvPicPr/>
      </xdr:nvPicPr>
      <xdr:blipFill>
        <a:blip r:embed="rId18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24" name="ID_F6A511048B48469089A68D59A08851A7" descr="untitled"/>
        <xdr:cNvPicPr/>
      </xdr:nvPicPr>
      <xdr:blipFill>
        <a:blip r:embed="rId19"/>
        <a:stretch>
          <a:fillRect/>
        </a:stretch>
      </xdr:blipFill>
      <xdr:spPr>
        <a:xfrm>
          <a:off x="0" y="0"/>
          <a:ext cx="8096250" cy="7200900"/>
        </a:xfrm>
        <a:prstGeom prst="rect">
          <a:avLst/>
        </a:prstGeom>
      </xdr:spPr>
    </xdr:pic>
  </etc:cellImage>
  <etc:cellImage>
    <xdr:pic>
      <xdr:nvPicPr>
        <xdr:cNvPr id="25" name="ID_FCE3CA108DF94502AC9316CCEE57C1D8" descr="Fluent 150m 2"/>
        <xdr:cNvPicPr/>
      </xdr:nvPicPr>
      <xdr:blipFill>
        <a:blip r:embed="rId20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26" name="ID_B050C39D49AF4672BFB0FD2F95A7608B" descr="untitled"/>
        <xdr:cNvPicPr/>
      </xdr:nvPicPr>
      <xdr:blipFill>
        <a:blip r:embed="rId21"/>
        <a:stretch>
          <a:fillRect/>
        </a:stretch>
      </xdr:blipFill>
      <xdr:spPr>
        <a:xfrm>
          <a:off x="0" y="0"/>
          <a:ext cx="8058150" cy="7162800"/>
        </a:xfrm>
        <a:prstGeom prst="rect">
          <a:avLst/>
        </a:prstGeom>
      </xdr:spPr>
    </xdr:pic>
  </etc:cellImage>
  <etc:cellImage>
    <xdr:pic>
      <xdr:nvPicPr>
        <xdr:cNvPr id="27" name="ID_158E6EF53DCF412F8CDCDF3B77A5BB66" descr="Fluent 200m 1"/>
        <xdr:cNvPicPr/>
      </xdr:nvPicPr>
      <xdr:blipFill>
        <a:blip r:embed="rId22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28" name="ID_12BAAE8AF2F04194B9F7F4898357EEF2" descr="untitled"/>
        <xdr:cNvPicPr/>
      </xdr:nvPicPr>
      <xdr:blipFill>
        <a:blip r:embed="rId23"/>
        <a:stretch>
          <a:fillRect/>
        </a:stretch>
      </xdr:blipFill>
      <xdr:spPr>
        <a:xfrm>
          <a:off x="0" y="0"/>
          <a:ext cx="8058150" cy="7162800"/>
        </a:xfrm>
        <a:prstGeom prst="rect">
          <a:avLst/>
        </a:prstGeom>
      </xdr:spPr>
    </xdr:pic>
  </etc:cellImage>
  <etc:cellImage>
    <xdr:pic>
      <xdr:nvPicPr>
        <xdr:cNvPr id="29" name="ID_1A279E5755564BE48972B0C16E05D7D0" descr="Fluent 200m 1"/>
        <xdr:cNvPicPr/>
      </xdr:nvPicPr>
      <xdr:blipFill>
        <a:blip r:embed="rId24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30" name="ID_999DB31C7B0544FF86D4400D2433202A" descr="untitled"/>
        <xdr:cNvPicPr/>
      </xdr:nvPicPr>
      <xdr:blipFill>
        <a:blip r:embed="rId25"/>
        <a:stretch>
          <a:fillRect/>
        </a:stretch>
      </xdr:blipFill>
      <xdr:spPr>
        <a:xfrm>
          <a:off x="0" y="0"/>
          <a:ext cx="8058150" cy="7162800"/>
        </a:xfrm>
        <a:prstGeom prst="rect">
          <a:avLst/>
        </a:prstGeom>
      </xdr:spPr>
    </xdr:pic>
  </etc:cellImage>
  <etc:cellImage>
    <xdr:pic>
      <xdr:nvPicPr>
        <xdr:cNvPr id="31" name="ID_873BC7CCE07F4A87BF95582698593BDA" descr="Fluent 200m 1"/>
        <xdr:cNvPicPr/>
      </xdr:nvPicPr>
      <xdr:blipFill>
        <a:blip r:embed="rId26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32" name="ID_567AF5054CC4436C828E2332E0F499D8" descr="untitled"/>
        <xdr:cNvPicPr/>
      </xdr:nvPicPr>
      <xdr:blipFill>
        <a:blip r:embed="rId27"/>
        <a:stretch>
          <a:fillRect/>
        </a:stretch>
      </xdr:blipFill>
      <xdr:spPr>
        <a:xfrm>
          <a:off x="0" y="0"/>
          <a:ext cx="8058150" cy="7162800"/>
        </a:xfrm>
        <a:prstGeom prst="rect">
          <a:avLst/>
        </a:prstGeom>
      </xdr:spPr>
    </xdr:pic>
  </etc:cellImage>
  <etc:cellImage>
    <xdr:pic>
      <xdr:nvPicPr>
        <xdr:cNvPr id="33" name="ID_DDA924D200A849FFB9F03B9AC43C40D8" descr="Fluent 200m 1"/>
        <xdr:cNvPicPr/>
      </xdr:nvPicPr>
      <xdr:blipFill>
        <a:blip r:embed="rId28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34" name="ID_13A04474B9044C3E882180466A798451" descr="untitled"/>
        <xdr:cNvPicPr/>
      </xdr:nvPicPr>
      <xdr:blipFill>
        <a:blip r:embed="rId29"/>
        <a:stretch>
          <a:fillRect/>
        </a:stretch>
      </xdr:blipFill>
      <xdr:spPr>
        <a:xfrm>
          <a:off x="0" y="0"/>
          <a:ext cx="8058150" cy="7162800"/>
        </a:xfrm>
        <a:prstGeom prst="rect">
          <a:avLst/>
        </a:prstGeom>
      </xdr:spPr>
    </xdr:pic>
  </etc:cellImage>
  <etc:cellImage>
    <xdr:pic>
      <xdr:nvPicPr>
        <xdr:cNvPr id="35" name="ID_7F572681FC0E4FAFAF6FAFA4597E8ED3" descr="Fluent 200m 1"/>
        <xdr:cNvPicPr/>
      </xdr:nvPicPr>
      <xdr:blipFill>
        <a:blip r:embed="rId30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36" name="ID_47D3E4B6664E439181A0536740D67E28" descr="untitled"/>
        <xdr:cNvPicPr/>
      </xdr:nvPicPr>
      <xdr:blipFill>
        <a:blip r:embed="rId31"/>
        <a:stretch>
          <a:fillRect/>
        </a:stretch>
      </xdr:blipFill>
      <xdr:spPr>
        <a:xfrm>
          <a:off x="0" y="0"/>
          <a:ext cx="8058150" cy="7162800"/>
        </a:xfrm>
        <a:prstGeom prst="rect">
          <a:avLst/>
        </a:prstGeom>
      </xdr:spPr>
    </xdr:pic>
  </etc:cellImage>
  <etc:cellImage>
    <xdr:pic>
      <xdr:nvPicPr>
        <xdr:cNvPr id="37" name="ID_2571326401F347A1A85FDB2F07CC74B6" descr="Fluent 200m 2"/>
        <xdr:cNvPicPr/>
      </xdr:nvPicPr>
      <xdr:blipFill>
        <a:blip r:embed="rId32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39" name="ID_B842272404624352863CBBC138399F37" descr="untitled"/>
        <xdr:cNvPicPr/>
      </xdr:nvPicPr>
      <xdr:blipFill>
        <a:blip r:embed="rId33"/>
        <a:stretch>
          <a:fillRect/>
        </a:stretch>
      </xdr:blipFill>
      <xdr:spPr>
        <a:xfrm>
          <a:off x="0" y="0"/>
          <a:ext cx="8058150" cy="7162800"/>
        </a:xfrm>
        <a:prstGeom prst="rect">
          <a:avLst/>
        </a:prstGeom>
      </xdr:spPr>
    </xdr:pic>
  </etc:cellImage>
  <etc:cellImage>
    <xdr:pic>
      <xdr:nvPicPr>
        <xdr:cNvPr id="40" name="ID_5FA6B83FDA1E4BF19CE369797E0A5B4B" descr="Fluent 200m 2"/>
        <xdr:cNvPicPr/>
      </xdr:nvPicPr>
      <xdr:blipFill>
        <a:blip r:embed="rId34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18" name="ID_7421FF64CC914FA8838CF131CC5557EE" descr="untitled"/>
        <xdr:cNvPicPr/>
      </xdr:nvPicPr>
      <xdr:blipFill>
        <a:blip r:embed="rId35"/>
        <a:stretch>
          <a:fillRect/>
        </a:stretch>
      </xdr:blipFill>
      <xdr:spPr>
        <a:xfrm>
          <a:off x="0" y="0"/>
          <a:ext cx="8058150" cy="7162800"/>
        </a:xfrm>
        <a:prstGeom prst="rect">
          <a:avLst/>
        </a:prstGeom>
      </xdr:spPr>
    </xdr:pic>
  </etc:cellImage>
  <etc:cellImage>
    <xdr:pic>
      <xdr:nvPicPr>
        <xdr:cNvPr id="19" name="ID_CAB17161862D481CA8B777187EED948D" descr="Fluent 150m 1"/>
        <xdr:cNvPicPr/>
      </xdr:nvPicPr>
      <xdr:blipFill>
        <a:blip r:embed="rId36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20" name="ID_EE59177EFFD04BDC93CB051C2B8B2211" descr="untitled"/>
        <xdr:cNvPicPr/>
      </xdr:nvPicPr>
      <xdr:blipFill>
        <a:blip r:embed="rId37"/>
        <a:stretch>
          <a:fillRect/>
        </a:stretch>
      </xdr:blipFill>
      <xdr:spPr>
        <a:xfrm>
          <a:off x="0" y="0"/>
          <a:ext cx="8058150" cy="7162800"/>
        </a:xfrm>
        <a:prstGeom prst="rect">
          <a:avLst/>
        </a:prstGeom>
      </xdr:spPr>
    </xdr:pic>
  </etc:cellImage>
  <etc:cellImage>
    <xdr:pic>
      <xdr:nvPicPr>
        <xdr:cNvPr id="21" name="ID_797ACB6FE5A748B1ACD901551D5D203A" descr="Fluent 150m 1"/>
        <xdr:cNvPicPr/>
      </xdr:nvPicPr>
      <xdr:blipFill>
        <a:blip r:embed="rId38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  <etc:cellImage>
    <xdr:pic>
      <xdr:nvPicPr>
        <xdr:cNvPr id="38" name="ID_7F1B6B9CA3B24E9592FD8F33CB8915C7" descr="untitled"/>
        <xdr:cNvPicPr/>
      </xdr:nvPicPr>
      <xdr:blipFill>
        <a:blip r:embed="rId39"/>
        <a:stretch>
          <a:fillRect/>
        </a:stretch>
      </xdr:blipFill>
      <xdr:spPr>
        <a:xfrm>
          <a:off x="0" y="0"/>
          <a:ext cx="8058150" cy="7162800"/>
        </a:xfrm>
        <a:prstGeom prst="rect">
          <a:avLst/>
        </a:prstGeom>
      </xdr:spPr>
    </xdr:pic>
  </etc:cellImage>
  <etc:cellImage>
    <xdr:pic>
      <xdr:nvPicPr>
        <xdr:cNvPr id="41" name="ID_BAFDCA1407A54DF48E5916F63463F806" descr="Fluent 150m 1"/>
        <xdr:cNvPicPr/>
      </xdr:nvPicPr>
      <xdr:blipFill>
        <a:blip r:embed="rId40"/>
        <a:stretch>
          <a:fillRect/>
        </a:stretch>
      </xdr:blipFill>
      <xdr:spPr>
        <a:xfrm>
          <a:off x="0" y="0"/>
          <a:ext cx="10058400" cy="6616065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<sst xmlns="http://schemas.openxmlformats.org/spreadsheetml/2006/main" count="13" uniqueCount="12">
  <si>
    <t>采空区长度/m</t>
  </si>
  <si>
    <t>进风口</t>
  </si>
  <si>
    <r>
      <rPr>
        <sz val="11"/>
        <color theme="1"/>
        <rFont val="宋体"/>
        <charset val="134"/>
        <scheme val="minor"/>
      </rPr>
      <t>冒落带x粘性阻力/m</t>
    </r>
    <r>
      <rPr>
        <vertAlign val="superscript"/>
        <sz val="11"/>
        <color theme="1"/>
        <rFont val="宋体"/>
        <charset val="134"/>
        <scheme val="minor"/>
      </rPr>
      <t>-2</t>
    </r>
  </si>
  <si>
    <r>
      <rPr>
        <sz val="11"/>
        <color theme="1"/>
        <rFont val="宋体"/>
        <charset val="134"/>
        <scheme val="minor"/>
      </rPr>
      <t>冒落带y粘性阻力/m</t>
    </r>
    <r>
      <rPr>
        <vertAlign val="superscript"/>
        <sz val="11"/>
        <color theme="1"/>
        <rFont val="宋体"/>
        <charset val="134"/>
        <scheme val="minor"/>
      </rPr>
      <t>-2</t>
    </r>
  </si>
  <si>
    <r>
      <rPr>
        <sz val="11"/>
        <color theme="1"/>
        <rFont val="宋体"/>
        <charset val="134"/>
        <scheme val="minor"/>
      </rPr>
      <t>冒落带z粘性阻力/m</t>
    </r>
    <r>
      <rPr>
        <vertAlign val="superscript"/>
        <sz val="11"/>
        <color theme="1"/>
        <rFont val="宋体"/>
        <charset val="134"/>
        <scheme val="minor"/>
      </rPr>
      <t>-2</t>
    </r>
  </si>
  <si>
    <t>冒落带孔隙率</t>
  </si>
  <si>
    <t>层流</t>
  </si>
  <si>
    <t>裂隙带孔隙率</t>
  </si>
  <si>
    <t>进风速度1</t>
  </si>
  <si>
    <t>进风速度2</t>
  </si>
  <si>
    <t>云图</t>
  </si>
  <si>
    <t>切片图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</si>
</sst>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vertAlign val="superscript"/>
      <sz val="11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8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7" borderId="3" applyNumberFormat="0" applyFon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0" fillId="18" borderId="4" applyNumberFormat="0" applyAlignment="0" applyProtection="0">
      <alignment vertical="center"/>
    </xf>
    <xf numFmtId="0" fontId="11" fillId="18" borderId="2" applyNumberFormat="0" applyAlignment="0" applyProtection="0">
      <alignment vertical="center"/>
    </xf>
    <xf numFmtId="0" fontId="17" fillId="24" borderId="7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2" borderId="0" xfId="32" applyAlignment="1">
      <alignment horizontal="center" vertical="center"/>
    </xf>
    <xf numFmtId="0" fontId="2" fillId="3" borderId="0" xfId="7" applyAlignment="1">
      <alignment horizontal="center" vertical="center"/>
    </xf>
    <xf numFmtId="0" fontId="0" fillId="0" borderId="0" xfId="0" applyFill="1">
      <alignment vertical="center"/>
    </xf>
    <xf numFmtId="0" fontId="3" fillId="4" borderId="0" xfId="3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" Type="http://schemas.openxmlformats.org/officeDocument/2006/relationships/image" Target="media/image9.png"/><Relationship Id="rId8" Type="http://schemas.openxmlformats.org/officeDocument/2006/relationships/image" Target="media/image8.png"/><Relationship Id="rId7" Type="http://schemas.openxmlformats.org/officeDocument/2006/relationships/image" Target="media/image7.png"/><Relationship Id="rId6" Type="http://schemas.openxmlformats.org/officeDocument/2006/relationships/image" Target="media/image6.png"/><Relationship Id="rId5" Type="http://schemas.openxmlformats.org/officeDocument/2006/relationships/image" Target="media/image5.png"/><Relationship Id="rId40" Type="http://schemas.openxmlformats.org/officeDocument/2006/relationships/image" Target="media/image40.png"/><Relationship Id="rId4" Type="http://schemas.openxmlformats.org/officeDocument/2006/relationships/image" Target="media/image4.png"/><Relationship Id="rId39" Type="http://schemas.openxmlformats.org/officeDocument/2006/relationships/image" Target="media/image39.png"/><Relationship Id="rId38" Type="http://schemas.openxmlformats.org/officeDocument/2006/relationships/image" Target="media/image38.png"/><Relationship Id="rId37" Type="http://schemas.openxmlformats.org/officeDocument/2006/relationships/image" Target="media/image37.png"/><Relationship Id="rId36" Type="http://schemas.openxmlformats.org/officeDocument/2006/relationships/image" Target="media/image36.png"/><Relationship Id="rId35" Type="http://schemas.openxmlformats.org/officeDocument/2006/relationships/image" Target="media/image35.png"/><Relationship Id="rId34" Type="http://schemas.openxmlformats.org/officeDocument/2006/relationships/image" Target="media/image34.png"/><Relationship Id="rId33" Type="http://schemas.openxmlformats.org/officeDocument/2006/relationships/image" Target="media/image33.png"/><Relationship Id="rId32" Type="http://schemas.openxmlformats.org/officeDocument/2006/relationships/image" Target="media/image32.png"/><Relationship Id="rId31" Type="http://schemas.openxmlformats.org/officeDocument/2006/relationships/image" Target="media/image31.png"/><Relationship Id="rId30" Type="http://schemas.openxmlformats.org/officeDocument/2006/relationships/image" Target="media/image30.png"/><Relationship Id="rId3" Type="http://schemas.openxmlformats.org/officeDocument/2006/relationships/image" Target="media/image3.png"/><Relationship Id="rId29" Type="http://schemas.openxmlformats.org/officeDocument/2006/relationships/image" Target="media/image29.png"/><Relationship Id="rId28" Type="http://schemas.openxmlformats.org/officeDocument/2006/relationships/image" Target="media/image28.png"/><Relationship Id="rId27" Type="http://schemas.openxmlformats.org/officeDocument/2006/relationships/image" Target="media/image27.png"/><Relationship Id="rId26" Type="http://schemas.openxmlformats.org/officeDocument/2006/relationships/image" Target="media/image26.png"/><Relationship Id="rId25" Type="http://schemas.openxmlformats.org/officeDocument/2006/relationships/image" Target="media/image25.png"/><Relationship Id="rId24" Type="http://schemas.openxmlformats.org/officeDocument/2006/relationships/image" Target="media/image24.png"/><Relationship Id="rId23" Type="http://schemas.openxmlformats.org/officeDocument/2006/relationships/image" Target="media/image23.png"/><Relationship Id="rId22" Type="http://schemas.openxmlformats.org/officeDocument/2006/relationships/image" Target="media/image22.png"/><Relationship Id="rId21" Type="http://schemas.openxmlformats.org/officeDocument/2006/relationships/image" Target="media/image21.png"/><Relationship Id="rId20" Type="http://schemas.openxmlformats.org/officeDocument/2006/relationships/image" Target="media/image20.png"/><Relationship Id="rId2" Type="http://schemas.openxmlformats.org/officeDocument/2006/relationships/image" Target="media/image2.png"/><Relationship Id="rId19" Type="http://schemas.openxmlformats.org/officeDocument/2006/relationships/image" Target="media/image19.png"/><Relationship Id="rId18" Type="http://schemas.openxmlformats.org/officeDocument/2006/relationships/image" Target="media/image18.png"/><Relationship Id="rId17" Type="http://schemas.openxmlformats.org/officeDocument/2006/relationships/image" Target="media/image17.png"/><Relationship Id="rId16" Type="http://schemas.openxmlformats.org/officeDocument/2006/relationships/image" Target="media/image16.png"/><Relationship Id="rId15" Type="http://schemas.openxmlformats.org/officeDocument/2006/relationships/image" Target="media/image15.png"/><Relationship Id="rId14" Type="http://schemas.openxmlformats.org/officeDocument/2006/relationships/image" Target="media/image14.png"/><Relationship Id="rId13" Type="http://schemas.openxmlformats.org/officeDocument/2006/relationships/image" Target="media/image13.png"/><Relationship Id="rId12" Type="http://schemas.openxmlformats.org/officeDocument/2006/relationships/image" Target="media/image12.png"/><Relationship Id="rId11" Type="http://schemas.openxmlformats.org/officeDocument/2006/relationships/image" Target="media/image11.png"/><Relationship Id="rId10" Type="http://schemas.openxmlformats.org/officeDocument/2006/relationships/image" Target="media/image10.png"/><Relationship Id="rId1" Type="http://schemas.openxmlformats.org/officeDocument/2006/relationships/image" Target="media/image1.png"/></Relationships>
</file>

<file path=xl/_rels/workbook.xml.rels><?xml version="1.0" encoding="UTF-8" standalone="yes"?>
<Relationships xmlns="http://schemas.openxmlformats.org/package/2006/relationships"><Relationship Id="rId5" Type="http://www.wps.cn/officeDocument/2020/cellImage" Target="cellimages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1"/>
  <sheetViews>
    <sheetView tabSelected="1" workbookViewId="0">
      <pane ySplit="1" topLeftCell="A5" activePane="bottomLeft" state="frozen"/>
      <selection/>
      <selection pane="bottomLeft" activeCell="N5" sqref="N5"/>
    </sheetView>
  </sheetViews>
  <sheetFormatPr defaultColWidth="8.88888888888889" defaultRowHeight="14.4"/>
  <cols>
    <col min="1" max="1" width="14.1111111111111" customWidth="1"/>
    <col min="2" max="2" width="7.66666666666667" customWidth="1"/>
    <col min="3" max="4" width="20.3333333333333" customWidth="1"/>
    <col min="5" max="5" width="20.1111111111111" customWidth="1"/>
    <col min="6" max="6" width="14.1111111111111" customWidth="1"/>
    <col min="7" max="7" width="5.66666666666667" customWidth="1"/>
    <col min="8" max="8" width="13.3333333333333" customWidth="1"/>
    <col min="9" max="9" width="5.66666666666667" customWidth="1"/>
    <col min="10" max="11" width="10.7777777777778" customWidth="1"/>
    <col min="12" max="12" width="18.4444444444444" customWidth="1"/>
    <col min="13" max="13" width="20.6666666666667" customWidth="1"/>
  </cols>
  <sheetData>
    <row r="1" ht="15.6" spans="1:1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6</v>
      </c>
      <c r="J1" s="1" t="s">
        <v>8</v>
      </c>
      <c r="K1" s="1" t="s">
        <v>9</v>
      </c>
      <c r="L1" s="1" t="s">
        <v>10</v>
      </c>
      <c r="M1" s="1" t="s">
        <v>11</v>
      </c>
    </row>
    <row r="2" ht="75" customHeight="1" spans="1:13">
      <c r="A2" s="1">
        <v>100</v>
      </c>
      <c r="B2" s="1">
        <v>1</v>
      </c>
      <c r="C2" s="1">
        <v>201100</v>
      </c>
      <c r="D2" s="1">
        <v>100</v>
      </c>
      <c r="E2" s="1">
        <v>21110</v>
      </c>
      <c r="F2" s="1">
        <v>0.3</v>
      </c>
      <c r="G2" s="1">
        <v>1</v>
      </c>
      <c r="H2" s="1">
        <v>0</v>
      </c>
      <c r="I2" s="1">
        <v>0</v>
      </c>
      <c r="J2" s="1">
        <v>1.2</v>
      </c>
      <c r="K2" s="7"/>
      <c r="L2" s="1" t="str">
        <f>_xlfn.DISPIMG("ID_F983F65CC3154D119CC692D5B6B79401",1)</f>
        <v>=DISPIMG("ID_F983F65CC3154D119CC692D5B6B79401",1)</v>
      </c>
      <c r="M2" s="1" t="str">
        <f>_xlfn.DISPIMG("ID_8170750EB2334210A77110D3FAD6A9F7",1)</f>
        <v>=DISPIMG("ID_8170750EB2334210A77110D3FAD6A9F7",1)</v>
      </c>
    </row>
    <row r="3" ht="88.75" spans="1:13">
      <c r="A3" s="1">
        <v>100</v>
      </c>
      <c r="B3" s="1">
        <v>2</v>
      </c>
      <c r="C3" s="1">
        <v>201100</v>
      </c>
      <c r="D3" s="1">
        <v>100</v>
      </c>
      <c r="E3" s="1">
        <v>21110</v>
      </c>
      <c r="F3" s="1">
        <v>0.3</v>
      </c>
      <c r="G3" s="1">
        <v>0</v>
      </c>
      <c r="H3" s="1">
        <v>0</v>
      </c>
      <c r="I3" s="1">
        <v>0</v>
      </c>
      <c r="J3" s="1">
        <v>1.2</v>
      </c>
      <c r="K3" s="1">
        <v>0.33</v>
      </c>
      <c r="L3" s="1" t="str">
        <f>_xlfn.DISPIMG("ID_F236A055C578461EB0D8B0E12B824BE9",1)</f>
        <v>=DISPIMG("ID_F236A055C578461EB0D8B0E12B824BE9",1)</v>
      </c>
      <c r="M3" s="1" t="str">
        <f>_xlfn.DISPIMG("ID_B6E6F8E9DCD34F27BE32AFFCEE957AD1",1)</f>
        <v>=DISPIMG("ID_B6E6F8E9DCD34F27BE32AFFCEE957AD1",1)</v>
      </c>
    </row>
    <row r="4" ht="77" customHeight="1" spans="1:13">
      <c r="A4" s="1">
        <v>150</v>
      </c>
      <c r="B4" s="1">
        <v>1</v>
      </c>
      <c r="C4" s="1">
        <v>201100</v>
      </c>
      <c r="D4" s="1">
        <v>1000</v>
      </c>
      <c r="E4" s="1">
        <v>211100</v>
      </c>
      <c r="F4" s="1">
        <v>0</v>
      </c>
      <c r="G4" s="3">
        <v>1</v>
      </c>
      <c r="H4" s="1">
        <v>0</v>
      </c>
      <c r="I4" s="1">
        <v>0</v>
      </c>
      <c r="J4" s="6">
        <v>1.2</v>
      </c>
      <c r="K4" s="7"/>
      <c r="L4" s="1" t="str">
        <f>_xlfn.DISPIMG("ID_06455EB38AFF403DB52A03D074DD21C9",1)</f>
        <v>=DISPIMG("ID_06455EB38AFF403DB52A03D074DD21C9",1)</v>
      </c>
      <c r="M4" s="1" t="str">
        <f>_xlfn.DISPIMG("ID_6D6D84D7858C48788E66D209F52E0931",1)</f>
        <v>=DISPIMG("ID_6D6D84D7858C48788E66D209F52E0931",1)</v>
      </c>
    </row>
    <row r="5" ht="77" customHeight="1" spans="1:13">
      <c r="A5" s="1">
        <v>150</v>
      </c>
      <c r="B5" s="1">
        <v>1</v>
      </c>
      <c r="C5" s="1">
        <v>201100</v>
      </c>
      <c r="D5" s="1">
        <v>1000</v>
      </c>
      <c r="E5" s="1">
        <v>211100</v>
      </c>
      <c r="F5" s="1">
        <v>0</v>
      </c>
      <c r="G5" s="3">
        <v>1</v>
      </c>
      <c r="H5" s="1">
        <v>0</v>
      </c>
      <c r="I5" s="1">
        <v>0</v>
      </c>
      <c r="J5" s="6">
        <v>1.5</v>
      </c>
      <c r="K5" s="7"/>
      <c r="L5" s="1" t="str">
        <f>_xlfn.DISPIMG("ID_C9733503DD984B039177D239C7443A90",1)</f>
        <v>=DISPIMG("ID_C9733503DD984B039177D239C7443A90",1)</v>
      </c>
      <c r="M5" s="1" t="str">
        <f>_xlfn.DISPIMG("ID_8B52F31D35824D0084D2470A8DC61A35",1)</f>
        <v>=DISPIMG("ID_8B52F31D35824D0084D2470A8DC61A35",1)</v>
      </c>
    </row>
    <row r="6" ht="77" customHeight="1" spans="1:13">
      <c r="A6" s="1">
        <v>150</v>
      </c>
      <c r="B6" s="1">
        <v>1</v>
      </c>
      <c r="C6" s="1">
        <v>201100</v>
      </c>
      <c r="D6" s="1">
        <v>1000</v>
      </c>
      <c r="E6" s="1">
        <v>211100</v>
      </c>
      <c r="F6" s="1">
        <v>0</v>
      </c>
      <c r="G6" s="3">
        <v>1</v>
      </c>
      <c r="H6" s="1">
        <v>0</v>
      </c>
      <c r="I6" s="1">
        <v>0</v>
      </c>
      <c r="J6" s="6">
        <v>2</v>
      </c>
      <c r="K6" s="7"/>
      <c r="L6" s="1" t="str">
        <f>_xlfn.DISPIMG("ID_3623CCBE0ED34FADBF18A58542F1A6D4",1)</f>
        <v>=DISPIMG("ID_3623CCBE0ED34FADBF18A58542F1A6D4",1)</v>
      </c>
      <c r="M6" s="1" t="str">
        <f>_xlfn.DISPIMG("ID_A2F10F215FDF4EADB042B7E158F0CD72",1)</f>
        <v>=DISPIMG("ID_A2F10F215FDF4EADB042B7E158F0CD72",1)</v>
      </c>
    </row>
    <row r="7" ht="77" customHeight="1" spans="1:13">
      <c r="A7" s="1">
        <v>150</v>
      </c>
      <c r="B7" s="1">
        <v>1</v>
      </c>
      <c r="C7" s="1">
        <v>301100</v>
      </c>
      <c r="D7" s="1">
        <v>1000</v>
      </c>
      <c r="E7" s="1">
        <v>211100</v>
      </c>
      <c r="F7" s="1">
        <v>0</v>
      </c>
      <c r="G7" s="1">
        <v>0</v>
      </c>
      <c r="H7" s="1">
        <v>0</v>
      </c>
      <c r="I7" s="1">
        <v>0</v>
      </c>
      <c r="J7" s="4">
        <v>1.2</v>
      </c>
      <c r="K7" s="7"/>
      <c r="L7" s="1" t="str">
        <f>_xlfn.DISPIMG("ID_7421FF64CC914FA8838CF131CC5557EE",1)</f>
        <v>=DISPIMG("ID_7421FF64CC914FA8838CF131CC5557EE",1)</v>
      </c>
      <c r="M7" s="1" t="str">
        <f>_xlfn.DISPIMG("ID_CAB17161862D481CA8B777187EED948D",1)</f>
        <v>=DISPIMG("ID_CAB17161862D481CA8B777187EED948D",1)</v>
      </c>
    </row>
    <row r="8" ht="77" customHeight="1" spans="1:13">
      <c r="A8" s="1">
        <v>150</v>
      </c>
      <c r="B8" s="1">
        <v>1</v>
      </c>
      <c r="C8" s="1">
        <v>301100</v>
      </c>
      <c r="D8" s="1">
        <v>1000</v>
      </c>
      <c r="E8" s="1">
        <v>211100</v>
      </c>
      <c r="F8" s="1">
        <v>0</v>
      </c>
      <c r="G8" s="1">
        <v>0</v>
      </c>
      <c r="H8" s="1">
        <v>0</v>
      </c>
      <c r="I8" s="1">
        <v>0</v>
      </c>
      <c r="J8" s="4">
        <v>1.5</v>
      </c>
      <c r="K8" s="7"/>
      <c r="L8" s="1" t="str">
        <f>_xlfn.DISPIMG("ID_EE59177EFFD04BDC93CB051C2B8B2211",1)</f>
        <v>=DISPIMG("ID_EE59177EFFD04BDC93CB051C2B8B2211",1)</v>
      </c>
      <c r="M8" s="1" t="str">
        <f>_xlfn.DISPIMG("ID_797ACB6FE5A748B1ACD901551D5D203A",1)</f>
        <v>=DISPIMG("ID_797ACB6FE5A748B1ACD901551D5D203A",1)</v>
      </c>
    </row>
    <row r="9" ht="77" customHeight="1" spans="1:13">
      <c r="A9" s="1">
        <v>150</v>
      </c>
      <c r="B9" s="1">
        <v>1</v>
      </c>
      <c r="C9" s="1">
        <v>301100</v>
      </c>
      <c r="D9" s="1">
        <v>1000</v>
      </c>
      <c r="E9" s="1">
        <v>211100</v>
      </c>
      <c r="F9" s="1">
        <v>0</v>
      </c>
      <c r="G9" s="1">
        <v>0</v>
      </c>
      <c r="H9" s="1">
        <v>0</v>
      </c>
      <c r="I9" s="1">
        <v>0</v>
      </c>
      <c r="J9" s="4">
        <v>2</v>
      </c>
      <c r="K9" s="7"/>
      <c r="L9" s="1" t="str">
        <f>_xlfn.DISPIMG("ID_7F1B6B9CA3B24E9592FD8F33CB8915C7",1)</f>
        <v>=DISPIMG("ID_7F1B6B9CA3B24E9592FD8F33CB8915C7",1)</v>
      </c>
      <c r="M9" s="1" t="str">
        <f>_xlfn.DISPIMG("ID_BAFDCA1407A54DF48E5916F63463F806",1)</f>
        <v>=DISPIMG("ID_BAFDCA1407A54DF48E5916F63463F806",1)</v>
      </c>
    </row>
    <row r="10" ht="88.7" spans="1:13">
      <c r="A10" s="1">
        <v>150</v>
      </c>
      <c r="B10" s="1">
        <v>2</v>
      </c>
      <c r="C10" s="1">
        <v>201100</v>
      </c>
      <c r="D10" s="1">
        <v>1000</v>
      </c>
      <c r="E10" s="1">
        <v>211100</v>
      </c>
      <c r="F10" s="1">
        <v>0.2</v>
      </c>
      <c r="G10" s="1">
        <v>0</v>
      </c>
      <c r="H10" s="1">
        <v>0</v>
      </c>
      <c r="I10" s="1">
        <v>0</v>
      </c>
      <c r="J10" s="1">
        <v>1.2</v>
      </c>
      <c r="K10" s="4">
        <v>0.33</v>
      </c>
      <c r="L10" s="1" t="str">
        <f t="shared" ref="L10:L12" si="0">_xlfn.DISPIMG("ID_F0E131ED61BD48B4ADD317C386DF747C",1)</f>
        <v>=DISPIMG("ID_F0E131ED61BD48B4ADD317C386DF747C",1)</v>
      </c>
      <c r="M10" s="1" t="str">
        <f t="shared" ref="M10:M12" si="1">_xlfn.DISPIMG("ID_246DE20D0AFA447E869A1CC800BF347A",1)</f>
        <v>=DISPIMG("ID_246DE20D0AFA447E869A1CC800BF347A",1)</v>
      </c>
    </row>
    <row r="11" ht="88.75" spans="1:13">
      <c r="A11" s="1">
        <v>150</v>
      </c>
      <c r="B11" s="1">
        <v>2</v>
      </c>
      <c r="C11" s="1">
        <v>201100</v>
      </c>
      <c r="D11" s="1">
        <v>1000</v>
      </c>
      <c r="E11" s="1">
        <v>211100</v>
      </c>
      <c r="F11" s="1">
        <v>0.2</v>
      </c>
      <c r="G11" s="1">
        <v>0</v>
      </c>
      <c r="H11" s="1">
        <v>0</v>
      </c>
      <c r="I11" s="1">
        <v>0</v>
      </c>
      <c r="J11" s="1">
        <v>1.2</v>
      </c>
      <c r="K11" s="4">
        <v>0.5</v>
      </c>
      <c r="L11" s="1" t="str">
        <f>_xlfn.DISPIMG("ID_F6A511048B48469089A68D59A08851A7",1)</f>
        <v>=DISPIMG("ID_F6A511048B48469089A68D59A08851A7",1)</v>
      </c>
      <c r="M11" s="1" t="str">
        <f>_xlfn.DISPIMG("ID_FCE3CA108DF94502AC9316CCEE57C1D8",1)</f>
        <v>=DISPIMG("ID_FCE3CA108DF94502AC9316CCEE57C1D8",1)</v>
      </c>
    </row>
    <row r="12" ht="88.75" spans="1:13">
      <c r="A12" s="1">
        <v>150</v>
      </c>
      <c r="B12" s="1">
        <v>2</v>
      </c>
      <c r="C12" s="1">
        <v>201100</v>
      </c>
      <c r="D12" s="1">
        <v>1000</v>
      </c>
      <c r="E12" s="1">
        <v>211100</v>
      </c>
      <c r="F12" s="1">
        <v>0.2</v>
      </c>
      <c r="G12" s="1">
        <v>0</v>
      </c>
      <c r="H12" s="1">
        <v>0</v>
      </c>
      <c r="I12" s="1">
        <v>0</v>
      </c>
      <c r="J12" s="1">
        <v>1.2</v>
      </c>
      <c r="K12" s="4">
        <v>0.8</v>
      </c>
      <c r="L12" s="1" t="str">
        <f>_xlfn.DISPIMG("ID_F8053EFE551046B99392A64A89646332",1)</f>
        <v>=DISPIMG("ID_F8053EFE551046B99392A64A89646332",1)</v>
      </c>
      <c r="M12" s="1" t="str">
        <f>_xlfn.DISPIMG("ID_B4B58CBBAB634792834BBB113B6B80A9",1)</f>
        <v>=DISPIMG("ID_B4B58CBBAB634792834BBB113B6B80A9",1)</v>
      </c>
    </row>
    <row r="13" ht="92" customHeight="1" spans="1:13">
      <c r="A13" s="1">
        <v>200</v>
      </c>
      <c r="B13" s="1">
        <v>1</v>
      </c>
      <c r="C13" s="1">
        <v>1511000</v>
      </c>
      <c r="D13" s="1">
        <v>10000</v>
      </c>
      <c r="E13" s="1">
        <v>211100</v>
      </c>
      <c r="F13" s="4">
        <v>0</v>
      </c>
      <c r="G13" s="5">
        <v>0</v>
      </c>
      <c r="H13" s="1">
        <v>0.01</v>
      </c>
      <c r="I13" s="1">
        <v>0</v>
      </c>
      <c r="J13" s="1">
        <v>1.2</v>
      </c>
      <c r="K13" s="7"/>
      <c r="L13" s="1" t="str">
        <f>_xlfn.DISPIMG("ID_DE6B6D5CC8294A68A94A38AF6EDB9EA5",1)</f>
        <v>=DISPIMG("ID_DE6B6D5CC8294A68A94A38AF6EDB9EA5",1)</v>
      </c>
      <c r="M13" s="1" t="str">
        <f>_xlfn.DISPIMG("ID_9A528EA943F244C4BB7650F08B795525",1)</f>
        <v>=DISPIMG("ID_9A528EA943F244C4BB7650F08B795525",1)</v>
      </c>
    </row>
    <row r="14" ht="92" customHeight="1" spans="1:13">
      <c r="A14" s="1">
        <v>200</v>
      </c>
      <c r="B14" s="1">
        <v>1</v>
      </c>
      <c r="C14" s="1">
        <v>1511000</v>
      </c>
      <c r="D14" s="1">
        <v>10000</v>
      </c>
      <c r="E14" s="1">
        <v>211100</v>
      </c>
      <c r="F14" s="4">
        <v>0.1</v>
      </c>
      <c r="G14" s="5">
        <v>0</v>
      </c>
      <c r="H14" s="1">
        <v>0.01</v>
      </c>
      <c r="I14" s="1">
        <v>0</v>
      </c>
      <c r="J14" s="1">
        <v>1.2</v>
      </c>
      <c r="K14" s="7"/>
      <c r="L14" s="1" t="str">
        <f>_xlfn.DISPIMG("ID_12BAAE8AF2F04194B9F7F4898357EEF2",1)</f>
        <v>=DISPIMG("ID_12BAAE8AF2F04194B9F7F4898357EEF2",1)</v>
      </c>
      <c r="M14" s="1" t="str">
        <f>_xlfn.DISPIMG("ID_1A279E5755564BE48972B0C16E05D7D0",1)</f>
        <v>=DISPIMG("ID_1A279E5755564BE48972B0C16E05D7D0",1)</v>
      </c>
    </row>
    <row r="15" ht="92" customHeight="1" spans="1:13">
      <c r="A15" s="1">
        <v>200</v>
      </c>
      <c r="B15" s="1">
        <v>1</v>
      </c>
      <c r="C15" s="1">
        <v>1511000</v>
      </c>
      <c r="D15" s="1">
        <v>10000</v>
      </c>
      <c r="E15" s="1">
        <v>211100</v>
      </c>
      <c r="F15" s="4">
        <v>0.2</v>
      </c>
      <c r="G15" s="5">
        <v>0</v>
      </c>
      <c r="H15" s="1">
        <v>0.01</v>
      </c>
      <c r="I15" s="1">
        <v>0</v>
      </c>
      <c r="J15" s="1">
        <v>1.2</v>
      </c>
      <c r="K15" s="7"/>
      <c r="L15" s="1" t="str">
        <f>_xlfn.DISPIMG("ID_999DB31C7B0544FF86D4400D2433202A",1)</f>
        <v>=DISPIMG("ID_999DB31C7B0544FF86D4400D2433202A",1)</v>
      </c>
      <c r="M15" s="1" t="str">
        <f>_xlfn.DISPIMG("ID_873BC7CCE07F4A87BF95582698593BDA",1)</f>
        <v>=DISPIMG("ID_873BC7CCE07F4A87BF95582698593BDA",1)</v>
      </c>
    </row>
    <row r="16" ht="94" customHeight="1" spans="1:13">
      <c r="A16" s="1">
        <v>200</v>
      </c>
      <c r="B16" s="1">
        <v>1</v>
      </c>
      <c r="C16" s="1">
        <v>1511000</v>
      </c>
      <c r="D16" s="1">
        <v>10000</v>
      </c>
      <c r="E16" s="1">
        <v>211100</v>
      </c>
      <c r="F16" s="6">
        <v>0</v>
      </c>
      <c r="G16" s="5">
        <v>0</v>
      </c>
      <c r="H16" s="1">
        <v>0</v>
      </c>
      <c r="I16" s="1">
        <v>0</v>
      </c>
      <c r="J16" s="1">
        <v>1.2</v>
      </c>
      <c r="K16" s="7"/>
      <c r="L16" s="1" t="str">
        <f>_xlfn.DISPIMG("ID_B050C39D49AF4672BFB0FD2F95A7608B",1)</f>
        <v>=DISPIMG("ID_B050C39D49AF4672BFB0FD2F95A7608B",1)</v>
      </c>
      <c r="M16" s="1" t="str">
        <f>_xlfn.DISPIMG("ID_158E6EF53DCF412F8CDCDF3B77A5BB66",1)</f>
        <v>=DISPIMG("ID_158E6EF53DCF412F8CDCDF3B77A5BB66",1)</v>
      </c>
    </row>
    <row r="17" ht="94" customHeight="1" spans="1:13">
      <c r="A17" s="1">
        <v>200</v>
      </c>
      <c r="B17" s="1">
        <v>1</v>
      </c>
      <c r="C17" s="1">
        <v>1511000</v>
      </c>
      <c r="D17" s="1">
        <v>10000</v>
      </c>
      <c r="E17" s="1">
        <v>211100</v>
      </c>
      <c r="F17" s="6">
        <v>0.1</v>
      </c>
      <c r="G17" s="5">
        <v>0</v>
      </c>
      <c r="H17" s="1">
        <v>0</v>
      </c>
      <c r="I17" s="1">
        <v>0</v>
      </c>
      <c r="J17" s="1">
        <v>1.2</v>
      </c>
      <c r="K17" s="7"/>
      <c r="L17" s="1" t="str">
        <f>_xlfn.DISPIMG("ID_567AF5054CC4436C828E2332E0F499D8",1)</f>
        <v>=DISPIMG("ID_567AF5054CC4436C828E2332E0F499D8",1)</v>
      </c>
      <c r="M17" s="1" t="str">
        <f>_xlfn.DISPIMG("ID_DDA924D200A849FFB9F03B9AC43C40D8",1)</f>
        <v>=DISPIMG("ID_DDA924D200A849FFB9F03B9AC43C40D8",1)</v>
      </c>
    </row>
    <row r="18" ht="88" customHeight="1" spans="1:13">
      <c r="A18" s="1">
        <v>200</v>
      </c>
      <c r="B18" s="1">
        <v>1</v>
      </c>
      <c r="C18" s="1">
        <v>1511000</v>
      </c>
      <c r="D18" s="1">
        <v>10000</v>
      </c>
      <c r="E18" s="1">
        <v>211100</v>
      </c>
      <c r="F18" s="6">
        <v>0.2</v>
      </c>
      <c r="G18" s="5">
        <v>0</v>
      </c>
      <c r="H18" s="1">
        <v>0</v>
      </c>
      <c r="I18" s="1">
        <v>0</v>
      </c>
      <c r="J18" s="1">
        <v>1.2</v>
      </c>
      <c r="K18" s="7"/>
      <c r="L18" s="1" t="str">
        <f>_xlfn.DISPIMG("ID_13A04474B9044C3E882180466A798451",1)</f>
        <v>=DISPIMG("ID_13A04474B9044C3E882180466A798451",1)</v>
      </c>
      <c r="M18" s="1" t="str">
        <f>_xlfn.DISPIMG("ID_7F572681FC0E4FAFAF6FAFA4597E8ED3",1)</f>
        <v>=DISPIMG("ID_7F572681FC0E4FAFAF6FAFA4597E8ED3",1)</v>
      </c>
    </row>
    <row r="19" ht="88" customHeight="1" spans="1:13">
      <c r="A19" s="1">
        <v>200</v>
      </c>
      <c r="B19" s="1">
        <v>2</v>
      </c>
      <c r="C19" s="1">
        <v>1511000</v>
      </c>
      <c r="D19" s="1">
        <v>10000</v>
      </c>
      <c r="E19" s="1">
        <v>200000</v>
      </c>
      <c r="F19" s="4">
        <v>0.05</v>
      </c>
      <c r="G19" s="1">
        <v>0</v>
      </c>
      <c r="H19" s="1">
        <v>0</v>
      </c>
      <c r="I19" s="1">
        <v>0</v>
      </c>
      <c r="J19" s="1">
        <v>1.2</v>
      </c>
      <c r="K19" s="1">
        <v>0.33</v>
      </c>
      <c r="L19" s="1" t="str">
        <f>_xlfn.DISPIMG("ID_B842272404624352863CBBC138399F37",1)</f>
        <v>=DISPIMG("ID_B842272404624352863CBBC138399F37",1)</v>
      </c>
      <c r="M19" s="1" t="str">
        <f>_xlfn.DISPIMG("ID_5FA6B83FDA1E4BF19CE369797E0A5B4B",1)</f>
        <v>=DISPIMG("ID_5FA6B83FDA1E4BF19CE369797E0A5B4B",1)</v>
      </c>
    </row>
    <row r="20" ht="88" customHeight="1" spans="1:13">
      <c r="A20" s="1">
        <v>200</v>
      </c>
      <c r="B20" s="1">
        <v>2</v>
      </c>
      <c r="C20" s="1">
        <v>1511000</v>
      </c>
      <c r="D20" s="1">
        <v>10000</v>
      </c>
      <c r="E20" s="1">
        <v>200000</v>
      </c>
      <c r="F20" s="4">
        <v>0.1</v>
      </c>
      <c r="G20" s="1">
        <v>0</v>
      </c>
      <c r="H20" s="1">
        <v>0</v>
      </c>
      <c r="I20" s="1">
        <v>0</v>
      </c>
      <c r="J20" s="1">
        <v>1.2</v>
      </c>
      <c r="K20" s="1">
        <v>0.33</v>
      </c>
      <c r="L20" s="1" t="str">
        <f>_xlfn.DISPIMG("ID_47D3E4B6664E439181A0536740D67E28",1)</f>
        <v>=DISPIMG("ID_47D3E4B6664E439181A0536740D67E28",1)</v>
      </c>
      <c r="M20" s="1" t="str">
        <f>_xlfn.DISPIMG("ID_2571326401F347A1A85FDB2F07CC74B6",1)</f>
        <v>=DISPIMG("ID_2571326401F347A1A85FDB2F07CC74B6",1)</v>
      </c>
    </row>
    <row r="21" ht="88.7" spans="1:13">
      <c r="A21" s="1">
        <v>200</v>
      </c>
      <c r="B21" s="1">
        <v>2</v>
      </c>
      <c r="C21" s="1">
        <v>1511000</v>
      </c>
      <c r="D21" s="1">
        <v>10000</v>
      </c>
      <c r="E21" s="1">
        <v>200000</v>
      </c>
      <c r="F21" s="4">
        <v>0.2</v>
      </c>
      <c r="G21" s="1">
        <v>0</v>
      </c>
      <c r="H21" s="1">
        <v>0</v>
      </c>
      <c r="I21" s="1">
        <v>0</v>
      </c>
      <c r="J21" s="1">
        <v>1.2</v>
      </c>
      <c r="K21" s="1">
        <v>0.33</v>
      </c>
      <c r="L21" s="1" t="str">
        <f>_xlfn.DISPIMG("ID_A8649C931AD9498B86839CFC4F573212",1)</f>
        <v>=DISPIMG("ID_A8649C931AD9498B86839CFC4F573212",1)</v>
      </c>
      <c r="M21" s="1" t="str">
        <f>_xlfn.DISPIMG("ID_DF56803C2A6F4530981D82853D0569AD",1)</f>
        <v>=DISPIMG("ID_DF56803C2A6F4530981D82853D0569AD",1)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loneve</dc:creator>
  <cp:lastModifiedBy>潆</cp:lastModifiedBy>
  <dcterms:created xsi:type="dcterms:W3CDTF">2023-05-10T09:39:00Z</dcterms:created>
  <dcterms:modified xsi:type="dcterms:W3CDTF">2023-05-11T04:47:27Z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845A93E7C96E427DAC8D04B58719F53B</vt:lpwstr>
  </property>
  <property fmtid="{D5CDD505-2E9C-101B-9397-08002B2CF9AE}" pid="3" name="KSOProductBuildVer">
    <vt:lpwstr>2052-11.1.0.11294</vt:lpwstr>
  </property>
</Properties>
</file>